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16 CASES\1645 Kentucky Utilities - LG&amp;E\LGE\ELECTRIC\CCOSS\CCOSS with Historic Data\"/>
    </mc:Choice>
  </mc:AlternateContent>
  <bookViews>
    <workbookView xWindow="0" yWindow="0" windowWidth="15360" windowHeight="7455" firstSheet="4" activeTab="6"/>
  </bookViews>
  <sheets>
    <sheet name="Notes" sheetId="17" r:id="rId1"/>
    <sheet name="ROR Summary" sheetId="15" r:id="rId2"/>
    <sheet name="Cost Summary" sheetId="16" r:id="rId3"/>
    <sheet name="Class Allocation" sheetId="10" r:id="rId4"/>
    <sheet name="Function-Classif" sheetId="1" r:id="rId5"/>
    <sheet name="Classification Factors" sheetId="9" r:id="rId6"/>
    <sheet name="Alloc amt" sheetId="12" r:id="rId7"/>
    <sheet name="Alloc Pct" sheetId="14" r:id="rId8"/>
  </sheets>
  <definedNames>
    <definedName name="_xlnm._FilterDatabase" localSheetId="4" hidden="1">'Function-Classif'!$D$1:$D$1089</definedName>
    <definedName name="Alloc">'Alloc Pct'!$D$12:$BF$606</definedName>
    <definedName name="classify">'Classification Factors'!$D$13:$Q$99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8" i="12" l="1"/>
  <c r="AB28" i="12"/>
  <c r="X28" i="12"/>
  <c r="T28" i="12"/>
  <c r="G38" i="9" l="1"/>
  <c r="H25" i="1"/>
  <c r="D228" i="10"/>
  <c r="D161" i="10"/>
  <c r="D159" i="10"/>
  <c r="D158" i="10"/>
  <c r="D163" i="10"/>
  <c r="D25" i="1" l="1"/>
  <c r="G61" i="12"/>
  <c r="AT61" i="12"/>
  <c r="AP61" i="12"/>
  <c r="AL61" i="12"/>
  <c r="AH61" i="12"/>
  <c r="AD61" i="12"/>
  <c r="Z61" i="12"/>
  <c r="V61" i="12"/>
  <c r="R61" i="12"/>
  <c r="N61" i="12"/>
  <c r="E61" i="12"/>
  <c r="T32" i="15"/>
  <c r="S32" i="15"/>
  <c r="R32" i="15"/>
  <c r="Q32" i="15"/>
  <c r="P32" i="15"/>
  <c r="O32" i="15"/>
  <c r="N32" i="15"/>
  <c r="M32" i="15"/>
  <c r="L32" i="15"/>
  <c r="K32" i="15"/>
  <c r="J32" i="15"/>
  <c r="I32" i="15"/>
  <c r="V124" i="15" l="1"/>
  <c r="V123" i="15"/>
  <c r="V122" i="15"/>
  <c r="V121" i="15"/>
  <c r="V120" i="15"/>
  <c r="V119" i="15"/>
  <c r="V118" i="15"/>
  <c r="V117" i="15"/>
  <c r="V116" i="15"/>
  <c r="V115" i="15"/>
  <c r="V114" i="15"/>
  <c r="V113" i="15"/>
  <c r="V112" i="15"/>
  <c r="V111" i="15"/>
  <c r="V110" i="15"/>
  <c r="V109" i="15"/>
  <c r="V108" i="15"/>
  <c r="V107" i="15"/>
  <c r="V106" i="15"/>
  <c r="V105" i="15"/>
  <c r="V104" i="15"/>
  <c r="V103" i="15"/>
  <c r="V102" i="15"/>
  <c r="V101" i="15"/>
  <c r="V100" i="15"/>
  <c r="V99" i="15"/>
  <c r="V98" i="15"/>
  <c r="V97" i="15"/>
  <c r="V96" i="15"/>
  <c r="V95" i="15"/>
  <c r="V94" i="15"/>
  <c r="V93" i="15"/>
  <c r="V92" i="15"/>
  <c r="V91" i="15"/>
  <c r="V90" i="15"/>
  <c r="V89" i="15"/>
  <c r="V88" i="15"/>
  <c r="V87" i="15"/>
  <c r="V86" i="15"/>
  <c r="V85" i="15"/>
  <c r="V84" i="15"/>
  <c r="V83" i="15"/>
  <c r="V82" i="15"/>
  <c r="V79" i="15"/>
  <c r="V78" i="15"/>
  <c r="V77" i="15"/>
  <c r="V76" i="15"/>
  <c r="V75" i="15"/>
  <c r="V74" i="15"/>
  <c r="V73" i="15"/>
  <c r="V72" i="15"/>
  <c r="V71" i="15"/>
  <c r="V70" i="15"/>
  <c r="V69" i="15"/>
  <c r="V68" i="15"/>
  <c r="V65" i="15"/>
  <c r="V63" i="15"/>
  <c r="V59" i="15"/>
  <c r="V58" i="15"/>
  <c r="V52" i="15"/>
  <c r="V51" i="15"/>
  <c r="V46" i="15"/>
  <c r="V45" i="15"/>
  <c r="V44" i="15"/>
  <c r="V42" i="15"/>
  <c r="V40" i="15"/>
  <c r="V38" i="15"/>
  <c r="V36" i="15"/>
  <c r="V34" i="15"/>
  <c r="V32" i="15"/>
  <c r="V27" i="15"/>
  <c r="V25" i="15"/>
  <c r="V24" i="15"/>
  <c r="V23" i="15"/>
  <c r="V19" i="15"/>
  <c r="V18" i="15"/>
  <c r="V16" i="15"/>
  <c r="V15" i="15"/>
  <c r="H43" i="15"/>
  <c r="H33" i="15"/>
  <c r="H31" i="15" l="1"/>
  <c r="D141" i="1" l="1"/>
  <c r="D140" i="1"/>
  <c r="BY476" i="10" l="1"/>
  <c r="BX476" i="10"/>
  <c r="BW476" i="10"/>
  <c r="BV476" i="10"/>
  <c r="BU476" i="10"/>
  <c r="BT476" i="10"/>
  <c r="BS476" i="10"/>
  <c r="BR476" i="10"/>
  <c r="BQ476" i="10"/>
  <c r="BP476" i="10"/>
  <c r="BO476" i="10"/>
  <c r="BN476" i="10"/>
  <c r="BY475" i="10"/>
  <c r="BX475" i="10"/>
  <c r="BW475" i="10"/>
  <c r="BV475" i="10"/>
  <c r="BU475" i="10"/>
  <c r="BT475" i="10"/>
  <c r="BS475" i="10"/>
  <c r="BR475" i="10"/>
  <c r="BQ475" i="10"/>
  <c r="BP475" i="10"/>
  <c r="BO475" i="10"/>
  <c r="BN475" i="10"/>
  <c r="BM475" i="10"/>
  <c r="BY474" i="10"/>
  <c r="BX474" i="10"/>
  <c r="BW474" i="10"/>
  <c r="BV474" i="10"/>
  <c r="BU474" i="10"/>
  <c r="BT474" i="10"/>
  <c r="BS474" i="10"/>
  <c r="BR474" i="10"/>
  <c r="BQ474" i="10"/>
  <c r="BP474" i="10"/>
  <c r="BO474" i="10"/>
  <c r="BN474" i="10"/>
  <c r="BY473" i="10"/>
  <c r="BX473" i="10"/>
  <c r="BW473" i="10"/>
  <c r="BV473" i="10"/>
  <c r="BU473" i="10"/>
  <c r="BT473" i="10"/>
  <c r="BS473" i="10"/>
  <c r="BR473" i="10"/>
  <c r="BQ473" i="10"/>
  <c r="BP473" i="10"/>
  <c r="BO473" i="10"/>
  <c r="BN473" i="10"/>
  <c r="BY472" i="10"/>
  <c r="BX472" i="10"/>
  <c r="BW472" i="10"/>
  <c r="BV472" i="10"/>
  <c r="BU472" i="10"/>
  <c r="BT472" i="10"/>
  <c r="BS472" i="10"/>
  <c r="BR472" i="10"/>
  <c r="BQ472" i="10"/>
  <c r="BP472" i="10"/>
  <c r="BO472" i="10"/>
  <c r="BN472" i="10"/>
  <c r="BY471" i="10"/>
  <c r="BX471" i="10"/>
  <c r="BW471" i="10"/>
  <c r="BV471" i="10"/>
  <c r="BU471" i="10"/>
  <c r="BT471" i="10"/>
  <c r="BS471" i="10"/>
  <c r="BR471" i="10"/>
  <c r="BQ471" i="10"/>
  <c r="BP471" i="10"/>
  <c r="BO471" i="10"/>
  <c r="BN471" i="10"/>
  <c r="BY470" i="10"/>
  <c r="BX470" i="10"/>
  <c r="BW470" i="10"/>
  <c r="BV470" i="10"/>
  <c r="BU470" i="10"/>
  <c r="BT470" i="10"/>
  <c r="BS470" i="10"/>
  <c r="BR470" i="10"/>
  <c r="BQ470" i="10"/>
  <c r="BP470" i="10"/>
  <c r="BO470" i="10"/>
  <c r="BN470" i="10"/>
  <c r="BY469" i="10"/>
  <c r="BX469" i="10"/>
  <c r="BW469" i="10"/>
  <c r="BV469" i="10"/>
  <c r="BU469" i="10"/>
  <c r="BT469" i="10"/>
  <c r="BS469" i="10"/>
  <c r="BR469" i="10"/>
  <c r="BQ469" i="10"/>
  <c r="BP469" i="10"/>
  <c r="BO469" i="10"/>
  <c r="BN469" i="10"/>
  <c r="BY468" i="10"/>
  <c r="BX468" i="10"/>
  <c r="BW468" i="10"/>
  <c r="BV468" i="10"/>
  <c r="BU468" i="10"/>
  <c r="BT468" i="10"/>
  <c r="BS468" i="10"/>
  <c r="BR468" i="10"/>
  <c r="BQ468" i="10"/>
  <c r="BP468" i="10"/>
  <c r="BO468" i="10"/>
  <c r="BN468" i="10"/>
  <c r="BY467" i="10"/>
  <c r="BX467" i="10"/>
  <c r="BW467" i="10"/>
  <c r="BV467" i="10"/>
  <c r="BU467" i="10"/>
  <c r="BT467" i="10"/>
  <c r="BS467" i="10"/>
  <c r="BR467" i="10"/>
  <c r="BQ467" i="10"/>
  <c r="BP467" i="10"/>
  <c r="BO467" i="10"/>
  <c r="BN467" i="10"/>
  <c r="BM467" i="10"/>
  <c r="BY466" i="10"/>
  <c r="BX466" i="10"/>
  <c r="BW466" i="10"/>
  <c r="BV466" i="10"/>
  <c r="BU466" i="10"/>
  <c r="BT466" i="10"/>
  <c r="BS466" i="10"/>
  <c r="BR466" i="10"/>
  <c r="BQ466" i="10"/>
  <c r="BP466" i="10"/>
  <c r="BO466" i="10"/>
  <c r="BN466" i="10"/>
  <c r="BM466" i="10"/>
  <c r="CA466" i="10" s="1"/>
  <c r="BY464" i="10"/>
  <c r="BX464" i="10"/>
  <c r="BW464" i="10"/>
  <c r="BV464" i="10"/>
  <c r="BU464" i="10"/>
  <c r="BT464" i="10"/>
  <c r="BS464" i="10"/>
  <c r="BR464" i="10"/>
  <c r="BQ464" i="10"/>
  <c r="BP464" i="10"/>
  <c r="BO464" i="10"/>
  <c r="BN464" i="10"/>
  <c r="BM464" i="10"/>
  <c r="BY463" i="10"/>
  <c r="BX463" i="10"/>
  <c r="BW463" i="10"/>
  <c r="BV463" i="10"/>
  <c r="BU463" i="10"/>
  <c r="BT463" i="10"/>
  <c r="BS463" i="10"/>
  <c r="BR463" i="10"/>
  <c r="BQ463" i="10"/>
  <c r="BP463" i="10"/>
  <c r="BO463" i="10"/>
  <c r="BN463" i="10"/>
  <c r="BY462" i="10"/>
  <c r="BX462" i="10"/>
  <c r="BW462" i="10"/>
  <c r="BV462" i="10"/>
  <c r="BU462" i="10"/>
  <c r="BT462" i="10"/>
  <c r="BS462" i="10"/>
  <c r="BR462" i="10"/>
  <c r="BQ462" i="10"/>
  <c r="BP462" i="10"/>
  <c r="BO462" i="10"/>
  <c r="BN462" i="10"/>
  <c r="BM462" i="10"/>
  <c r="CA462" i="10" s="1"/>
  <c r="BY460" i="10"/>
  <c r="BX460" i="10"/>
  <c r="BW460" i="10"/>
  <c r="BV460" i="10"/>
  <c r="BU460" i="10"/>
  <c r="BT460" i="10"/>
  <c r="BS460" i="10"/>
  <c r="BR460" i="10"/>
  <c r="BQ460" i="10"/>
  <c r="BP460" i="10"/>
  <c r="BO460" i="10"/>
  <c r="BN460" i="10"/>
  <c r="BM460" i="10"/>
  <c r="BY458" i="10"/>
  <c r="BX458" i="10"/>
  <c r="BW458" i="10"/>
  <c r="BV458" i="10"/>
  <c r="BU458" i="10"/>
  <c r="BT458" i="10"/>
  <c r="BS458" i="10"/>
  <c r="BR458" i="10"/>
  <c r="BQ458" i="10"/>
  <c r="BP458" i="10"/>
  <c r="BO458" i="10"/>
  <c r="BN458" i="10"/>
  <c r="BM458" i="10"/>
  <c r="BY456" i="10"/>
  <c r="BX456" i="10"/>
  <c r="BW456" i="10"/>
  <c r="BV456" i="10"/>
  <c r="BU456" i="10"/>
  <c r="BT456" i="10"/>
  <c r="BS456" i="10"/>
  <c r="BR456" i="10"/>
  <c r="BQ456" i="10"/>
  <c r="BP456" i="10"/>
  <c r="BO456" i="10"/>
  <c r="BN456" i="10"/>
  <c r="BM456" i="10"/>
  <c r="BY454" i="10"/>
  <c r="BX454" i="10"/>
  <c r="BW454" i="10"/>
  <c r="BV454" i="10"/>
  <c r="BU454" i="10"/>
  <c r="BT454" i="10"/>
  <c r="BS454" i="10"/>
  <c r="BR454" i="10"/>
  <c r="BQ454" i="10"/>
  <c r="BP454" i="10"/>
  <c r="BO454" i="10"/>
  <c r="BN454" i="10"/>
  <c r="BM454" i="10"/>
  <c r="BY453" i="10"/>
  <c r="BX453" i="10"/>
  <c r="BW453" i="10"/>
  <c r="BV453" i="10"/>
  <c r="BU453" i="10"/>
  <c r="BT453" i="10"/>
  <c r="BS453" i="10"/>
  <c r="BR453" i="10"/>
  <c r="BQ453" i="10"/>
  <c r="BP453" i="10"/>
  <c r="BO453" i="10"/>
  <c r="BN453" i="10"/>
  <c r="BY452" i="10"/>
  <c r="BX452" i="10"/>
  <c r="BW452" i="10"/>
  <c r="BV452" i="10"/>
  <c r="BU452" i="10"/>
  <c r="BT452" i="10"/>
  <c r="BS452" i="10"/>
  <c r="BR452" i="10"/>
  <c r="BQ452" i="10"/>
  <c r="BP452" i="10"/>
  <c r="BO452" i="10"/>
  <c r="BN452" i="10"/>
  <c r="BY451" i="10"/>
  <c r="BX451" i="10"/>
  <c r="BW451" i="10"/>
  <c r="BV451" i="10"/>
  <c r="BU451" i="10"/>
  <c r="BT451" i="10"/>
  <c r="BS451" i="10"/>
  <c r="BR451" i="10"/>
  <c r="BQ451" i="10"/>
  <c r="BP451" i="10"/>
  <c r="BO451" i="10"/>
  <c r="BN451" i="10"/>
  <c r="BY450" i="10"/>
  <c r="BX450" i="10"/>
  <c r="BW450" i="10"/>
  <c r="BV450" i="10"/>
  <c r="BU450" i="10"/>
  <c r="BT450" i="10"/>
  <c r="BS450" i="10"/>
  <c r="BR450" i="10"/>
  <c r="BQ450" i="10"/>
  <c r="BP450" i="10"/>
  <c r="BO450" i="10"/>
  <c r="BN450" i="10"/>
  <c r="BY449" i="10"/>
  <c r="BX449" i="10"/>
  <c r="BW449" i="10"/>
  <c r="BV449" i="10"/>
  <c r="BU449" i="10"/>
  <c r="BT449" i="10"/>
  <c r="BS449" i="10"/>
  <c r="BR449" i="10"/>
  <c r="BQ449" i="10"/>
  <c r="BP449" i="10"/>
  <c r="BO449" i="10"/>
  <c r="BN449" i="10"/>
  <c r="BM449" i="10"/>
  <c r="BY448" i="10"/>
  <c r="BX448" i="10"/>
  <c r="BW448" i="10"/>
  <c r="BV448" i="10"/>
  <c r="BU448" i="10"/>
  <c r="BT448" i="10"/>
  <c r="BS448" i="10"/>
  <c r="BR448" i="10"/>
  <c r="BQ448" i="10"/>
  <c r="BP448" i="10"/>
  <c r="BO448" i="10"/>
  <c r="BN448" i="10"/>
  <c r="BM448" i="10"/>
  <c r="BY438" i="10"/>
  <c r="BX438" i="10"/>
  <c r="BW438" i="10"/>
  <c r="BV438" i="10"/>
  <c r="BU438" i="10"/>
  <c r="BT438" i="10"/>
  <c r="BS438" i="10"/>
  <c r="BR438" i="10"/>
  <c r="BQ438" i="10"/>
  <c r="BP438" i="10"/>
  <c r="BO438" i="10"/>
  <c r="BN438" i="10"/>
  <c r="BM438" i="10"/>
  <c r="BY437" i="10"/>
  <c r="BX437" i="10"/>
  <c r="BW437" i="10"/>
  <c r="BV437" i="10"/>
  <c r="BU437" i="10"/>
  <c r="BT437" i="10"/>
  <c r="BS437" i="10"/>
  <c r="BR437" i="10"/>
  <c r="BQ437" i="10"/>
  <c r="BP437" i="10"/>
  <c r="BO437" i="10"/>
  <c r="BN437" i="10"/>
  <c r="BM437" i="10"/>
  <c r="BY435" i="10"/>
  <c r="BX435" i="10"/>
  <c r="BW435" i="10"/>
  <c r="BV435" i="10"/>
  <c r="BU435" i="10"/>
  <c r="BT435" i="10"/>
  <c r="BS435" i="10"/>
  <c r="BR435" i="10"/>
  <c r="BQ435" i="10"/>
  <c r="BP435" i="10"/>
  <c r="BO435" i="10"/>
  <c r="BN435" i="10"/>
  <c r="BM435" i="10"/>
  <c r="BY432" i="10"/>
  <c r="BX432" i="10"/>
  <c r="BW432" i="10"/>
  <c r="BV432" i="10"/>
  <c r="BU432" i="10"/>
  <c r="BT432" i="10"/>
  <c r="BS432" i="10"/>
  <c r="BR432" i="10"/>
  <c r="BQ432" i="10"/>
  <c r="BP432" i="10"/>
  <c r="BO432" i="10"/>
  <c r="BN432" i="10"/>
  <c r="BY431" i="10"/>
  <c r="BX431" i="10"/>
  <c r="BW431" i="10"/>
  <c r="BV431" i="10"/>
  <c r="BU431" i="10"/>
  <c r="BT431" i="10"/>
  <c r="BS431" i="10"/>
  <c r="BR431" i="10"/>
  <c r="BQ431" i="10"/>
  <c r="BP431" i="10"/>
  <c r="BO431" i="10"/>
  <c r="BN431" i="10"/>
  <c r="BY430" i="10"/>
  <c r="BX430" i="10"/>
  <c r="BW430" i="10"/>
  <c r="BV430" i="10"/>
  <c r="BU430" i="10"/>
  <c r="BT430" i="10"/>
  <c r="BS430" i="10"/>
  <c r="BR430" i="10"/>
  <c r="BQ430" i="10"/>
  <c r="BP430" i="10"/>
  <c r="BO430" i="10"/>
  <c r="BN430" i="10"/>
  <c r="BY429" i="10"/>
  <c r="BX429" i="10"/>
  <c r="BW429" i="10"/>
  <c r="BV429" i="10"/>
  <c r="BU429" i="10"/>
  <c r="BT429" i="10"/>
  <c r="BS429" i="10"/>
  <c r="BR429" i="10"/>
  <c r="BQ429" i="10"/>
  <c r="BP429" i="10"/>
  <c r="BO429" i="10"/>
  <c r="BN429" i="10"/>
  <c r="BY426" i="10"/>
  <c r="BX426" i="10"/>
  <c r="BW426" i="10"/>
  <c r="BV426" i="10"/>
  <c r="BU426" i="10"/>
  <c r="BT426" i="10"/>
  <c r="BS426" i="10"/>
  <c r="BR426" i="10"/>
  <c r="BQ426" i="10"/>
  <c r="BP426" i="10"/>
  <c r="BO426" i="10"/>
  <c r="BN426" i="10"/>
  <c r="BY425" i="10"/>
  <c r="BX425" i="10"/>
  <c r="BW425" i="10"/>
  <c r="BV425" i="10"/>
  <c r="BU425" i="10"/>
  <c r="BT425" i="10"/>
  <c r="BS425" i="10"/>
  <c r="BR425" i="10"/>
  <c r="BQ425" i="10"/>
  <c r="BP425" i="10"/>
  <c r="BO425" i="10"/>
  <c r="BN425" i="10"/>
  <c r="BY423" i="10"/>
  <c r="BX423" i="10"/>
  <c r="BW423" i="10"/>
  <c r="BV423" i="10"/>
  <c r="BU423" i="10"/>
  <c r="BT423" i="10"/>
  <c r="BS423" i="10"/>
  <c r="BR423" i="10"/>
  <c r="BQ423" i="10"/>
  <c r="BP423" i="10"/>
  <c r="BO423" i="10"/>
  <c r="BN423" i="10"/>
  <c r="BY421" i="10"/>
  <c r="BX421" i="10"/>
  <c r="BW421" i="10"/>
  <c r="BV421" i="10"/>
  <c r="BU421" i="10"/>
  <c r="BT421" i="10"/>
  <c r="BS421" i="10"/>
  <c r="BR421" i="10"/>
  <c r="BQ421" i="10"/>
  <c r="BP421" i="10"/>
  <c r="BO421" i="10"/>
  <c r="BN421" i="10"/>
  <c r="BM421" i="10"/>
  <c r="BY420" i="10"/>
  <c r="BX420" i="10"/>
  <c r="BW420" i="10"/>
  <c r="BV420" i="10"/>
  <c r="BU420" i="10"/>
  <c r="BT420" i="10"/>
  <c r="BS420" i="10"/>
  <c r="BR420" i="10"/>
  <c r="BQ420" i="10"/>
  <c r="BP420" i="10"/>
  <c r="BO420" i="10"/>
  <c r="BN420" i="10"/>
  <c r="BM420" i="10"/>
  <c r="BY418" i="10"/>
  <c r="BX418" i="10"/>
  <c r="BW418" i="10"/>
  <c r="BV418" i="10"/>
  <c r="BU418" i="10"/>
  <c r="BT418" i="10"/>
  <c r="BS418" i="10"/>
  <c r="BR418" i="10"/>
  <c r="BQ418" i="10"/>
  <c r="BP418" i="10"/>
  <c r="BO418" i="10"/>
  <c r="BN418" i="10"/>
  <c r="BM418" i="10"/>
  <c r="BY416" i="10"/>
  <c r="BX416" i="10"/>
  <c r="BW416" i="10"/>
  <c r="BV416" i="10"/>
  <c r="BU416" i="10"/>
  <c r="BT416" i="10"/>
  <c r="BS416" i="10"/>
  <c r="BR416" i="10"/>
  <c r="BQ416" i="10"/>
  <c r="BP416" i="10"/>
  <c r="BO416" i="10"/>
  <c r="BN416" i="10"/>
  <c r="BY415" i="10"/>
  <c r="BX415" i="10"/>
  <c r="BW415" i="10"/>
  <c r="BV415" i="10"/>
  <c r="BU415" i="10"/>
  <c r="BT415" i="10"/>
  <c r="BS415" i="10"/>
  <c r="BR415" i="10"/>
  <c r="BQ415" i="10"/>
  <c r="BP415" i="10"/>
  <c r="BO415" i="10"/>
  <c r="BN415" i="10"/>
  <c r="BY414" i="10"/>
  <c r="BX414" i="10"/>
  <c r="BW414" i="10"/>
  <c r="BV414" i="10"/>
  <c r="BU414" i="10"/>
  <c r="BT414" i="10"/>
  <c r="BS414" i="10"/>
  <c r="BR414" i="10"/>
  <c r="BQ414" i="10"/>
  <c r="BP414" i="10"/>
  <c r="BO414" i="10"/>
  <c r="BN414" i="10"/>
  <c r="BY413" i="10"/>
  <c r="BX413" i="10"/>
  <c r="BW413" i="10"/>
  <c r="BV413" i="10"/>
  <c r="BU413" i="10"/>
  <c r="BT413" i="10"/>
  <c r="BS413" i="10"/>
  <c r="BR413" i="10"/>
  <c r="BQ413" i="10"/>
  <c r="BP413" i="10"/>
  <c r="BO413" i="10"/>
  <c r="BN413" i="10"/>
  <c r="BY412" i="10"/>
  <c r="BX412" i="10"/>
  <c r="BW412" i="10"/>
  <c r="BV412" i="10"/>
  <c r="BU412" i="10"/>
  <c r="BT412" i="10"/>
  <c r="BS412" i="10"/>
  <c r="BR412" i="10"/>
  <c r="BQ412" i="10"/>
  <c r="BP412" i="10"/>
  <c r="BO412" i="10"/>
  <c r="BN412" i="10"/>
  <c r="BY411" i="10"/>
  <c r="BX411" i="10"/>
  <c r="BW411" i="10"/>
  <c r="BV411" i="10"/>
  <c r="BU411" i="10"/>
  <c r="BT411" i="10"/>
  <c r="BS411" i="10"/>
  <c r="BR411" i="10"/>
  <c r="BQ411" i="10"/>
  <c r="BP411" i="10"/>
  <c r="BO411" i="10"/>
  <c r="BN411" i="10"/>
  <c r="BY410" i="10"/>
  <c r="BX410" i="10"/>
  <c r="BW410" i="10"/>
  <c r="BV410" i="10"/>
  <c r="BU410" i="10"/>
  <c r="BT410" i="10"/>
  <c r="BS410" i="10"/>
  <c r="BR410" i="10"/>
  <c r="BQ410" i="10"/>
  <c r="BP410" i="10"/>
  <c r="BO410" i="10"/>
  <c r="BN410" i="10"/>
  <c r="BY409" i="10"/>
  <c r="BX409" i="10"/>
  <c r="BW409" i="10"/>
  <c r="BV409" i="10"/>
  <c r="BU409" i="10"/>
  <c r="BT409" i="10"/>
  <c r="BS409" i="10"/>
  <c r="BR409" i="10"/>
  <c r="BQ409" i="10"/>
  <c r="BP409" i="10"/>
  <c r="BO409" i="10"/>
  <c r="BN409" i="10"/>
  <c r="BY406" i="10"/>
  <c r="BX406" i="10"/>
  <c r="BW406" i="10"/>
  <c r="BV406" i="10"/>
  <c r="BU406" i="10"/>
  <c r="BT406" i="10"/>
  <c r="BS406" i="10"/>
  <c r="BR406" i="10"/>
  <c r="BQ406" i="10"/>
  <c r="BP406" i="10"/>
  <c r="BO406" i="10"/>
  <c r="BN406" i="10"/>
  <c r="BM406" i="10"/>
  <c r="BY405" i="10"/>
  <c r="BX405" i="10"/>
  <c r="BW405" i="10"/>
  <c r="BV405" i="10"/>
  <c r="BU405" i="10"/>
  <c r="BT405" i="10"/>
  <c r="BS405" i="10"/>
  <c r="BR405" i="10"/>
  <c r="BQ405" i="10"/>
  <c r="BP405" i="10"/>
  <c r="BO405" i="10"/>
  <c r="BN405" i="10"/>
  <c r="BM405" i="10"/>
  <c r="BY403" i="10"/>
  <c r="BX403" i="10"/>
  <c r="BW403" i="10"/>
  <c r="BV403" i="10"/>
  <c r="BU403" i="10"/>
  <c r="BT403" i="10"/>
  <c r="BS403" i="10"/>
  <c r="BR403" i="10"/>
  <c r="BQ403" i="10"/>
  <c r="BP403" i="10"/>
  <c r="BO403" i="10"/>
  <c r="BN403" i="10"/>
  <c r="BY402" i="10"/>
  <c r="BX402" i="10"/>
  <c r="BW402" i="10"/>
  <c r="BV402" i="10"/>
  <c r="BU402" i="10"/>
  <c r="BT402" i="10"/>
  <c r="BS402" i="10"/>
  <c r="BR402" i="10"/>
  <c r="BQ402" i="10"/>
  <c r="BP402" i="10"/>
  <c r="BO402" i="10"/>
  <c r="BN402" i="10"/>
  <c r="BY398" i="10"/>
  <c r="BX398" i="10"/>
  <c r="BW398" i="10"/>
  <c r="BV398" i="10"/>
  <c r="BU398" i="10"/>
  <c r="BT398" i="10"/>
  <c r="BS398" i="10"/>
  <c r="BR398" i="10"/>
  <c r="BQ398" i="10"/>
  <c r="BP398" i="10"/>
  <c r="BO398" i="10"/>
  <c r="BN398" i="10"/>
  <c r="BM398" i="10"/>
  <c r="BY397" i="10"/>
  <c r="BX397" i="10"/>
  <c r="BW397" i="10"/>
  <c r="BV397" i="10"/>
  <c r="BU397" i="10"/>
  <c r="BT397" i="10"/>
  <c r="BS397" i="10"/>
  <c r="BR397" i="10"/>
  <c r="BQ397" i="10"/>
  <c r="BP397" i="10"/>
  <c r="BO397" i="10"/>
  <c r="BN397" i="10"/>
  <c r="BM397" i="10"/>
  <c r="BY395" i="10"/>
  <c r="BX395" i="10"/>
  <c r="BW395" i="10"/>
  <c r="BV395" i="10"/>
  <c r="BU395" i="10"/>
  <c r="BT395" i="10"/>
  <c r="BS395" i="10"/>
  <c r="BR395" i="10"/>
  <c r="BQ395" i="10"/>
  <c r="BP395" i="10"/>
  <c r="BO395" i="10"/>
  <c r="BN395" i="10"/>
  <c r="BM395" i="10"/>
  <c r="BY393" i="10"/>
  <c r="BX393" i="10"/>
  <c r="BW393" i="10"/>
  <c r="BV393" i="10"/>
  <c r="BU393" i="10"/>
  <c r="BT393" i="10"/>
  <c r="BS393" i="10"/>
  <c r="BR393" i="10"/>
  <c r="BQ393" i="10"/>
  <c r="BP393" i="10"/>
  <c r="BO393" i="10"/>
  <c r="BN393" i="10"/>
  <c r="BY392" i="10"/>
  <c r="BX392" i="10"/>
  <c r="BW392" i="10"/>
  <c r="BV392" i="10"/>
  <c r="BU392" i="10"/>
  <c r="BT392" i="10"/>
  <c r="BS392" i="10"/>
  <c r="BR392" i="10"/>
  <c r="BQ392" i="10"/>
  <c r="BP392" i="10"/>
  <c r="BO392" i="10"/>
  <c r="BN392" i="10"/>
  <c r="BY386" i="10"/>
  <c r="BX386" i="10"/>
  <c r="BW386" i="10"/>
  <c r="BV386" i="10"/>
  <c r="BU386" i="10"/>
  <c r="BT386" i="10"/>
  <c r="BS386" i="10"/>
  <c r="BR386" i="10"/>
  <c r="BQ386" i="10"/>
  <c r="BP386" i="10"/>
  <c r="BO386" i="10"/>
  <c r="BN386" i="10"/>
  <c r="BY385" i="10"/>
  <c r="BX385" i="10"/>
  <c r="BW385" i="10"/>
  <c r="BV385" i="10"/>
  <c r="BU385" i="10"/>
  <c r="BT385" i="10"/>
  <c r="BS385" i="10"/>
  <c r="BR385" i="10"/>
  <c r="BQ385" i="10"/>
  <c r="BP385" i="10"/>
  <c r="BO385" i="10"/>
  <c r="BN385" i="10"/>
  <c r="BY384" i="10"/>
  <c r="BX384" i="10"/>
  <c r="BW384" i="10"/>
  <c r="BV384" i="10"/>
  <c r="BU384" i="10"/>
  <c r="BT384" i="10"/>
  <c r="BS384" i="10"/>
  <c r="BR384" i="10"/>
  <c r="BQ384" i="10"/>
  <c r="BP384" i="10"/>
  <c r="BO384" i="10"/>
  <c r="BN384" i="10"/>
  <c r="CA384" i="10" s="1"/>
  <c r="BM384" i="10"/>
  <c r="BY383" i="10"/>
  <c r="BX383" i="10"/>
  <c r="BW383" i="10"/>
  <c r="BV383" i="10"/>
  <c r="BU383" i="10"/>
  <c r="BT383" i="10"/>
  <c r="BS383" i="10"/>
  <c r="BR383" i="10"/>
  <c r="BQ383" i="10"/>
  <c r="BP383" i="10"/>
  <c r="BO383" i="10"/>
  <c r="BN383" i="10"/>
  <c r="BM383" i="10"/>
  <c r="BY381" i="10"/>
  <c r="BX381" i="10"/>
  <c r="BW381" i="10"/>
  <c r="BV381" i="10"/>
  <c r="BU381" i="10"/>
  <c r="BT381" i="10"/>
  <c r="BS381" i="10"/>
  <c r="BR381" i="10"/>
  <c r="BQ381" i="10"/>
  <c r="BP381" i="10"/>
  <c r="BO381" i="10"/>
  <c r="BN381" i="10"/>
  <c r="BY379" i="10"/>
  <c r="BX379" i="10"/>
  <c r="BW379" i="10"/>
  <c r="BV379" i="10"/>
  <c r="BU379" i="10"/>
  <c r="BT379" i="10"/>
  <c r="BS379" i="10"/>
  <c r="BR379" i="10"/>
  <c r="BQ379" i="10"/>
  <c r="BP379" i="10"/>
  <c r="BO379" i="10"/>
  <c r="BN379" i="10"/>
  <c r="BY378" i="10"/>
  <c r="BX378" i="10"/>
  <c r="BW378" i="10"/>
  <c r="BV378" i="10"/>
  <c r="BU378" i="10"/>
  <c r="BT378" i="10"/>
  <c r="BS378" i="10"/>
  <c r="BR378" i="10"/>
  <c r="BQ378" i="10"/>
  <c r="BP378" i="10"/>
  <c r="BO378" i="10"/>
  <c r="BN378" i="10"/>
  <c r="BY376" i="10"/>
  <c r="BX376" i="10"/>
  <c r="BW376" i="10"/>
  <c r="BV376" i="10"/>
  <c r="BU376" i="10"/>
  <c r="BT376" i="10"/>
  <c r="BS376" i="10"/>
  <c r="BR376" i="10"/>
  <c r="BQ376" i="10"/>
  <c r="BP376" i="10"/>
  <c r="BO376" i="10"/>
  <c r="BN376" i="10"/>
  <c r="BY370" i="10"/>
  <c r="BX370" i="10"/>
  <c r="BW370" i="10"/>
  <c r="BV370" i="10"/>
  <c r="BU370" i="10"/>
  <c r="BT370" i="10"/>
  <c r="BS370" i="10"/>
  <c r="BR370" i="10"/>
  <c r="BQ370" i="10"/>
  <c r="BP370" i="10"/>
  <c r="BO370" i="10"/>
  <c r="BN370" i="10"/>
  <c r="BM370" i="10"/>
  <c r="BY369" i="10"/>
  <c r="BX369" i="10"/>
  <c r="BW369" i="10"/>
  <c r="BV369" i="10"/>
  <c r="BU369" i="10"/>
  <c r="BT369" i="10"/>
  <c r="BS369" i="10"/>
  <c r="BR369" i="10"/>
  <c r="BQ369" i="10"/>
  <c r="BP369" i="10"/>
  <c r="BO369" i="10"/>
  <c r="BN369" i="10"/>
  <c r="BM369" i="10"/>
  <c r="CA369" i="10" s="1"/>
  <c r="BY367" i="10"/>
  <c r="BX367" i="10"/>
  <c r="BW367" i="10"/>
  <c r="BV367" i="10"/>
  <c r="BU367" i="10"/>
  <c r="BT367" i="10"/>
  <c r="BS367" i="10"/>
  <c r="BR367" i="10"/>
  <c r="BQ367" i="10"/>
  <c r="BP367" i="10"/>
  <c r="BO367" i="10"/>
  <c r="BN367" i="10"/>
  <c r="BY366" i="10"/>
  <c r="BX366" i="10"/>
  <c r="BW366" i="10"/>
  <c r="BV366" i="10"/>
  <c r="BU366" i="10"/>
  <c r="BT366" i="10"/>
  <c r="BS366" i="10"/>
  <c r="BR366" i="10"/>
  <c r="BQ366" i="10"/>
  <c r="BP366" i="10"/>
  <c r="BO366" i="10"/>
  <c r="BN366" i="10"/>
  <c r="BY363" i="10"/>
  <c r="BX363" i="10"/>
  <c r="BW363" i="10"/>
  <c r="BV363" i="10"/>
  <c r="BU363" i="10"/>
  <c r="BT363" i="10"/>
  <c r="BS363" i="10"/>
  <c r="BR363" i="10"/>
  <c r="BQ363" i="10"/>
  <c r="BP363" i="10"/>
  <c r="BO363" i="10"/>
  <c r="BN363" i="10"/>
  <c r="BY361" i="10"/>
  <c r="BX361" i="10"/>
  <c r="BW361" i="10"/>
  <c r="BV361" i="10"/>
  <c r="BU361" i="10"/>
  <c r="BT361" i="10"/>
  <c r="BS361" i="10"/>
  <c r="BR361" i="10"/>
  <c r="BQ361" i="10"/>
  <c r="BP361" i="10"/>
  <c r="BO361" i="10"/>
  <c r="BN361" i="10"/>
  <c r="BY357" i="10"/>
  <c r="BX357" i="10"/>
  <c r="BW357" i="10"/>
  <c r="BV357" i="10"/>
  <c r="BU357" i="10"/>
  <c r="BT357" i="10"/>
  <c r="BS357" i="10"/>
  <c r="BR357" i="10"/>
  <c r="BQ357" i="10"/>
  <c r="BP357" i="10"/>
  <c r="BO357" i="10"/>
  <c r="BN357" i="10"/>
  <c r="BM357" i="10"/>
  <c r="BY356" i="10"/>
  <c r="BX356" i="10"/>
  <c r="BW356" i="10"/>
  <c r="BV356" i="10"/>
  <c r="BU356" i="10"/>
  <c r="BT356" i="10"/>
  <c r="BS356" i="10"/>
  <c r="BR356" i="10"/>
  <c r="BQ356" i="10"/>
  <c r="BP356" i="10"/>
  <c r="BO356" i="10"/>
  <c r="BN356" i="10"/>
  <c r="BM356" i="10"/>
  <c r="BY354" i="10"/>
  <c r="BX354" i="10"/>
  <c r="BW354" i="10"/>
  <c r="BV354" i="10"/>
  <c r="BU354" i="10"/>
  <c r="BT354" i="10"/>
  <c r="BS354" i="10"/>
  <c r="BR354" i="10"/>
  <c r="BQ354" i="10"/>
  <c r="BP354" i="10"/>
  <c r="BO354" i="10"/>
  <c r="BN354" i="10"/>
  <c r="BY352" i="10"/>
  <c r="BX352" i="10"/>
  <c r="BW352" i="10"/>
  <c r="BV352" i="10"/>
  <c r="BU352" i="10"/>
  <c r="BT352" i="10"/>
  <c r="BS352" i="10"/>
  <c r="BR352" i="10"/>
  <c r="BQ352" i="10"/>
  <c r="BP352" i="10"/>
  <c r="BO352" i="10"/>
  <c r="BN352" i="10"/>
  <c r="BY351" i="10"/>
  <c r="BX351" i="10"/>
  <c r="BW351" i="10"/>
  <c r="BV351" i="10"/>
  <c r="BU351" i="10"/>
  <c r="BT351" i="10"/>
  <c r="BS351" i="10"/>
  <c r="BR351" i="10"/>
  <c r="BQ351" i="10"/>
  <c r="BP351" i="10"/>
  <c r="BO351" i="10"/>
  <c r="BN351" i="10"/>
  <c r="BM351" i="10"/>
  <c r="BY350" i="10"/>
  <c r="BX350" i="10"/>
  <c r="BW350" i="10"/>
  <c r="BV350" i="10"/>
  <c r="BU350" i="10"/>
  <c r="BT350" i="10"/>
  <c r="BS350" i="10"/>
  <c r="BR350" i="10"/>
  <c r="BQ350" i="10"/>
  <c r="BP350" i="10"/>
  <c r="BO350" i="10"/>
  <c r="BN350" i="10"/>
  <c r="BM350" i="10"/>
  <c r="BY348" i="10"/>
  <c r="BX348" i="10"/>
  <c r="BW348" i="10"/>
  <c r="BV348" i="10"/>
  <c r="BU348" i="10"/>
  <c r="BT348" i="10"/>
  <c r="BS348" i="10"/>
  <c r="BR348" i="10"/>
  <c r="BQ348" i="10"/>
  <c r="BP348" i="10"/>
  <c r="BO348" i="10"/>
  <c r="BN348" i="10"/>
  <c r="CA348" i="10" s="1"/>
  <c r="BM348" i="10"/>
  <c r="BY346" i="10"/>
  <c r="BX346" i="10"/>
  <c r="BW346" i="10"/>
  <c r="BV346" i="10"/>
  <c r="BU346" i="10"/>
  <c r="BT346" i="10"/>
  <c r="BS346" i="10"/>
  <c r="BR346" i="10"/>
  <c r="BQ346" i="10"/>
  <c r="BP346" i="10"/>
  <c r="BO346" i="10"/>
  <c r="BN346" i="10"/>
  <c r="BM346" i="10"/>
  <c r="BY342" i="10"/>
  <c r="BX342" i="10"/>
  <c r="BW342" i="10"/>
  <c r="BV342" i="10"/>
  <c r="BU342" i="10"/>
  <c r="BT342" i="10"/>
  <c r="BS342" i="10"/>
  <c r="BR342" i="10"/>
  <c r="BQ342" i="10"/>
  <c r="BP342" i="10"/>
  <c r="BO342" i="10"/>
  <c r="BN342" i="10"/>
  <c r="BY340" i="10"/>
  <c r="BX340" i="10"/>
  <c r="BW340" i="10"/>
  <c r="BV340" i="10"/>
  <c r="BU340" i="10"/>
  <c r="BT340" i="10"/>
  <c r="BS340" i="10"/>
  <c r="BR340" i="10"/>
  <c r="BQ340" i="10"/>
  <c r="BP340" i="10"/>
  <c r="BO340" i="10"/>
  <c r="BN340" i="10"/>
  <c r="BM340" i="10"/>
  <c r="BY339" i="10"/>
  <c r="BX339" i="10"/>
  <c r="BW339" i="10"/>
  <c r="BV339" i="10"/>
  <c r="BU339" i="10"/>
  <c r="BT339" i="10"/>
  <c r="BS339" i="10"/>
  <c r="BR339" i="10"/>
  <c r="BQ339" i="10"/>
  <c r="BP339" i="10"/>
  <c r="BO339" i="10"/>
  <c r="BN339" i="10"/>
  <c r="BM339" i="10"/>
  <c r="BY337" i="10"/>
  <c r="BX337" i="10"/>
  <c r="BW337" i="10"/>
  <c r="BV337" i="10"/>
  <c r="BU337" i="10"/>
  <c r="BT337" i="10"/>
  <c r="BS337" i="10"/>
  <c r="BR337" i="10"/>
  <c r="BQ337" i="10"/>
  <c r="BP337" i="10"/>
  <c r="BO337" i="10"/>
  <c r="BN337" i="10"/>
  <c r="BY334" i="10"/>
  <c r="BX334" i="10"/>
  <c r="BW334" i="10"/>
  <c r="BV334" i="10"/>
  <c r="BU334" i="10"/>
  <c r="BT334" i="10"/>
  <c r="BS334" i="10"/>
  <c r="BR334" i="10"/>
  <c r="BQ334" i="10"/>
  <c r="BP334" i="10"/>
  <c r="BO334" i="10"/>
  <c r="BN334" i="10"/>
  <c r="BY332" i="10"/>
  <c r="BX332" i="10"/>
  <c r="BW332" i="10"/>
  <c r="BV332" i="10"/>
  <c r="BU332" i="10"/>
  <c r="BT332" i="10"/>
  <c r="BS332" i="10"/>
  <c r="BR332" i="10"/>
  <c r="BQ332" i="10"/>
  <c r="BP332" i="10"/>
  <c r="BO332" i="10"/>
  <c r="BN332" i="10"/>
  <c r="BM332" i="10"/>
  <c r="BY331" i="10"/>
  <c r="BX331" i="10"/>
  <c r="BW331" i="10"/>
  <c r="BV331" i="10"/>
  <c r="BU331" i="10"/>
  <c r="BT331" i="10"/>
  <c r="BS331" i="10"/>
  <c r="BR331" i="10"/>
  <c r="BQ331" i="10"/>
  <c r="BP331" i="10"/>
  <c r="BO331" i="10"/>
  <c r="BN331" i="10"/>
  <c r="BM331" i="10"/>
  <c r="BY329" i="10"/>
  <c r="BX329" i="10"/>
  <c r="BW329" i="10"/>
  <c r="BV329" i="10"/>
  <c r="BU329" i="10"/>
  <c r="BT329" i="10"/>
  <c r="BS329" i="10"/>
  <c r="BR329" i="10"/>
  <c r="BQ329" i="10"/>
  <c r="BP329" i="10"/>
  <c r="BO329" i="10"/>
  <c r="BN329" i="10"/>
  <c r="BM329" i="10"/>
  <c r="BY327" i="10"/>
  <c r="BX327" i="10"/>
  <c r="BW327" i="10"/>
  <c r="BV327" i="10"/>
  <c r="BU327" i="10"/>
  <c r="BT327" i="10"/>
  <c r="BS327" i="10"/>
  <c r="BR327" i="10"/>
  <c r="BQ327" i="10"/>
  <c r="BP327" i="10"/>
  <c r="BO327" i="10"/>
  <c r="BN327" i="10"/>
  <c r="BY322" i="10"/>
  <c r="BX322" i="10"/>
  <c r="BW322" i="10"/>
  <c r="BV322" i="10"/>
  <c r="BU322" i="10"/>
  <c r="BT322" i="10"/>
  <c r="BS322" i="10"/>
  <c r="BR322" i="10"/>
  <c r="BQ322" i="10"/>
  <c r="BP322" i="10"/>
  <c r="BO322" i="10"/>
  <c r="BN322" i="10"/>
  <c r="BM322" i="10"/>
  <c r="BY321" i="10"/>
  <c r="BX321" i="10"/>
  <c r="BW321" i="10"/>
  <c r="BV321" i="10"/>
  <c r="BU321" i="10"/>
  <c r="BT321" i="10"/>
  <c r="BS321" i="10"/>
  <c r="BR321" i="10"/>
  <c r="BQ321" i="10"/>
  <c r="BP321" i="10"/>
  <c r="BO321" i="10"/>
  <c r="BN321" i="10"/>
  <c r="BM321" i="10"/>
  <c r="BY319" i="10"/>
  <c r="BX319" i="10"/>
  <c r="BW319" i="10"/>
  <c r="BV319" i="10"/>
  <c r="BU319" i="10"/>
  <c r="BT319" i="10"/>
  <c r="BS319" i="10"/>
  <c r="BR319" i="10"/>
  <c r="BQ319" i="10"/>
  <c r="BP319" i="10"/>
  <c r="BO319" i="10"/>
  <c r="BN319" i="10"/>
  <c r="BY316" i="10"/>
  <c r="BX316" i="10"/>
  <c r="BW316" i="10"/>
  <c r="BV316" i="10"/>
  <c r="BU316" i="10"/>
  <c r="BT316" i="10"/>
  <c r="BS316" i="10"/>
  <c r="BR316" i="10"/>
  <c r="BQ316" i="10"/>
  <c r="BP316" i="10"/>
  <c r="BO316" i="10"/>
  <c r="BN316" i="10"/>
  <c r="BY315" i="10"/>
  <c r="BX315" i="10"/>
  <c r="BW315" i="10"/>
  <c r="BV315" i="10"/>
  <c r="BU315" i="10"/>
  <c r="BT315" i="10"/>
  <c r="BS315" i="10"/>
  <c r="BR315" i="10"/>
  <c r="BQ315" i="10"/>
  <c r="BP315" i="10"/>
  <c r="BO315" i="10"/>
  <c r="BN315" i="10"/>
  <c r="BY313" i="10"/>
  <c r="BX313" i="10"/>
  <c r="BW313" i="10"/>
  <c r="BV313" i="10"/>
  <c r="BU313" i="10"/>
  <c r="BT313" i="10"/>
  <c r="BS313" i="10"/>
  <c r="BR313" i="10"/>
  <c r="BQ313" i="10"/>
  <c r="BP313" i="10"/>
  <c r="BO313" i="10"/>
  <c r="BN313" i="10"/>
  <c r="BM313" i="10"/>
  <c r="BY312" i="10"/>
  <c r="BX312" i="10"/>
  <c r="BW312" i="10"/>
  <c r="BV312" i="10"/>
  <c r="BU312" i="10"/>
  <c r="BT312" i="10"/>
  <c r="BS312" i="10"/>
  <c r="BR312" i="10"/>
  <c r="BQ312" i="10"/>
  <c r="BP312" i="10"/>
  <c r="BO312" i="10"/>
  <c r="BN312" i="10"/>
  <c r="BM312" i="10"/>
  <c r="BY310" i="10"/>
  <c r="BX310" i="10"/>
  <c r="BW310" i="10"/>
  <c r="BV310" i="10"/>
  <c r="BU310" i="10"/>
  <c r="BT310" i="10"/>
  <c r="BS310" i="10"/>
  <c r="BR310" i="10"/>
  <c r="BQ310" i="10"/>
  <c r="BP310" i="10"/>
  <c r="BO310" i="10"/>
  <c r="BN310" i="10"/>
  <c r="BM310" i="10"/>
  <c r="BY303" i="10"/>
  <c r="BX303" i="10"/>
  <c r="BW303" i="10"/>
  <c r="BV303" i="10"/>
  <c r="BU303" i="10"/>
  <c r="BT303" i="10"/>
  <c r="BS303" i="10"/>
  <c r="BR303" i="10"/>
  <c r="BQ303" i="10"/>
  <c r="BP303" i="10"/>
  <c r="BO303" i="10"/>
  <c r="BN303" i="10"/>
  <c r="BM303" i="10"/>
  <c r="BY302" i="10"/>
  <c r="BX302" i="10"/>
  <c r="BW302" i="10"/>
  <c r="BV302" i="10"/>
  <c r="BU302" i="10"/>
  <c r="BT302" i="10"/>
  <c r="BS302" i="10"/>
  <c r="BR302" i="10"/>
  <c r="BQ302" i="10"/>
  <c r="BP302" i="10"/>
  <c r="BO302" i="10"/>
  <c r="BN302" i="10"/>
  <c r="BM302" i="10"/>
  <c r="BY300" i="10"/>
  <c r="BX300" i="10"/>
  <c r="BW300" i="10"/>
  <c r="BV300" i="10"/>
  <c r="BU300" i="10"/>
  <c r="BT300" i="10"/>
  <c r="BS300" i="10"/>
  <c r="BR300" i="10"/>
  <c r="BQ300" i="10"/>
  <c r="BP300" i="10"/>
  <c r="BO300" i="10"/>
  <c r="BN300" i="10"/>
  <c r="BY294" i="10"/>
  <c r="BX294" i="10"/>
  <c r="BW294" i="10"/>
  <c r="BV294" i="10"/>
  <c r="BU294" i="10"/>
  <c r="BT294" i="10"/>
  <c r="BS294" i="10"/>
  <c r="BR294" i="10"/>
  <c r="BQ294" i="10"/>
  <c r="BP294" i="10"/>
  <c r="BO294" i="10"/>
  <c r="BN294" i="10"/>
  <c r="BM294" i="10"/>
  <c r="CA294" i="10" s="1"/>
  <c r="BY293" i="10"/>
  <c r="BX293" i="10"/>
  <c r="BW293" i="10"/>
  <c r="BV293" i="10"/>
  <c r="BU293" i="10"/>
  <c r="BT293" i="10"/>
  <c r="BS293" i="10"/>
  <c r="BR293" i="10"/>
  <c r="BQ293" i="10"/>
  <c r="BP293" i="10"/>
  <c r="BO293" i="10"/>
  <c r="BN293" i="10"/>
  <c r="BM293" i="10"/>
  <c r="BY292" i="10"/>
  <c r="BX292" i="10"/>
  <c r="BW292" i="10"/>
  <c r="BV292" i="10"/>
  <c r="BU292" i="10"/>
  <c r="BT292" i="10"/>
  <c r="BS292" i="10"/>
  <c r="BR292" i="10"/>
  <c r="BQ292" i="10"/>
  <c r="BP292" i="10"/>
  <c r="BO292" i="10"/>
  <c r="BN292" i="10"/>
  <c r="BM292" i="10"/>
  <c r="BY291" i="10"/>
  <c r="BX291" i="10"/>
  <c r="BW291" i="10"/>
  <c r="BV291" i="10"/>
  <c r="BU291" i="10"/>
  <c r="BT291" i="10"/>
  <c r="BS291" i="10"/>
  <c r="BR291" i="10"/>
  <c r="BQ291" i="10"/>
  <c r="BP291" i="10"/>
  <c r="BO291" i="10"/>
  <c r="BN291" i="10"/>
  <c r="BM291" i="10"/>
  <c r="BY289" i="10"/>
  <c r="BX289" i="10"/>
  <c r="BW289" i="10"/>
  <c r="BV289" i="10"/>
  <c r="BU289" i="10"/>
  <c r="BT289" i="10"/>
  <c r="BS289" i="10"/>
  <c r="BR289" i="10"/>
  <c r="BQ289" i="10"/>
  <c r="BP289" i="10"/>
  <c r="BO289" i="10"/>
  <c r="BN289" i="10"/>
  <c r="BM289" i="10"/>
  <c r="BY287" i="10"/>
  <c r="BX287" i="10"/>
  <c r="BW287" i="10"/>
  <c r="BV287" i="10"/>
  <c r="BU287" i="10"/>
  <c r="BT287" i="10"/>
  <c r="BS287" i="10"/>
  <c r="BR287" i="10"/>
  <c r="BQ287" i="10"/>
  <c r="BP287" i="10"/>
  <c r="BO287" i="10"/>
  <c r="BN287" i="10"/>
  <c r="BM287" i="10"/>
  <c r="BY273" i="10"/>
  <c r="BX273" i="10"/>
  <c r="BW273" i="10"/>
  <c r="BV273" i="10"/>
  <c r="BU273" i="10"/>
  <c r="BT273" i="10"/>
  <c r="BS273" i="10"/>
  <c r="BR273" i="10"/>
  <c r="BQ273" i="10"/>
  <c r="BP273" i="10"/>
  <c r="BO273" i="10"/>
  <c r="BN273" i="10"/>
  <c r="BM273" i="10"/>
  <c r="BY272" i="10"/>
  <c r="BX272" i="10"/>
  <c r="BW272" i="10"/>
  <c r="BV272" i="10"/>
  <c r="BU272" i="10"/>
  <c r="BT272" i="10"/>
  <c r="BS272" i="10"/>
  <c r="BR272" i="10"/>
  <c r="BQ272" i="10"/>
  <c r="BP272" i="10"/>
  <c r="BO272" i="10"/>
  <c r="BN272" i="10"/>
  <c r="BM272" i="10"/>
  <c r="CA272" i="10" s="1"/>
  <c r="BY270" i="10"/>
  <c r="BX270" i="10"/>
  <c r="BW270" i="10"/>
  <c r="BV270" i="10"/>
  <c r="BU270" i="10"/>
  <c r="BT270" i="10"/>
  <c r="BS270" i="10"/>
  <c r="BR270" i="10"/>
  <c r="BQ270" i="10"/>
  <c r="BP270" i="10"/>
  <c r="BO270" i="10"/>
  <c r="BN270" i="10"/>
  <c r="BY268" i="10"/>
  <c r="BX268" i="10"/>
  <c r="BW268" i="10"/>
  <c r="BV268" i="10"/>
  <c r="BU268" i="10"/>
  <c r="BT268" i="10"/>
  <c r="BS268" i="10"/>
  <c r="BR268" i="10"/>
  <c r="BQ268" i="10"/>
  <c r="BP268" i="10"/>
  <c r="BO268" i="10"/>
  <c r="BN268" i="10"/>
  <c r="BY267" i="10"/>
  <c r="BX267" i="10"/>
  <c r="BW267" i="10"/>
  <c r="BV267" i="10"/>
  <c r="BU267" i="10"/>
  <c r="BT267" i="10"/>
  <c r="BS267" i="10"/>
  <c r="BR267" i="10"/>
  <c r="BQ267" i="10"/>
  <c r="BP267" i="10"/>
  <c r="BO267" i="10"/>
  <c r="BN267" i="10"/>
  <c r="BY265" i="10"/>
  <c r="BX265" i="10"/>
  <c r="BW265" i="10"/>
  <c r="BV265" i="10"/>
  <c r="BU265" i="10"/>
  <c r="BT265" i="10"/>
  <c r="BS265" i="10"/>
  <c r="BR265" i="10"/>
  <c r="BQ265" i="10"/>
  <c r="BP265" i="10"/>
  <c r="BO265" i="10"/>
  <c r="BN265" i="10"/>
  <c r="BY263" i="10"/>
  <c r="BX263" i="10"/>
  <c r="BW263" i="10"/>
  <c r="BV263" i="10"/>
  <c r="BU263" i="10"/>
  <c r="BT263" i="10"/>
  <c r="BS263" i="10"/>
  <c r="BR263" i="10"/>
  <c r="BQ263" i="10"/>
  <c r="BP263" i="10"/>
  <c r="BO263" i="10"/>
  <c r="BN263" i="10"/>
  <c r="BY260" i="10"/>
  <c r="BX260" i="10"/>
  <c r="BW260" i="10"/>
  <c r="BV260" i="10"/>
  <c r="BU260" i="10"/>
  <c r="BT260" i="10"/>
  <c r="BS260" i="10"/>
  <c r="BR260" i="10"/>
  <c r="BQ260" i="10"/>
  <c r="BP260" i="10"/>
  <c r="BO260" i="10"/>
  <c r="BN260" i="10"/>
  <c r="BM260" i="10"/>
  <c r="CA260" i="10" s="1"/>
  <c r="BY259" i="10"/>
  <c r="BX259" i="10"/>
  <c r="BW259" i="10"/>
  <c r="BV259" i="10"/>
  <c r="BU259" i="10"/>
  <c r="BT259" i="10"/>
  <c r="BS259" i="10"/>
  <c r="BR259" i="10"/>
  <c r="BQ259" i="10"/>
  <c r="BP259" i="10"/>
  <c r="BO259" i="10"/>
  <c r="BN259" i="10"/>
  <c r="BM259" i="10"/>
  <c r="BY252" i="10"/>
  <c r="BX252" i="10"/>
  <c r="BW252" i="10"/>
  <c r="BV252" i="10"/>
  <c r="BU252" i="10"/>
  <c r="BT252" i="10"/>
  <c r="BS252" i="10"/>
  <c r="BR252" i="10"/>
  <c r="BQ252" i="10"/>
  <c r="BP252" i="10"/>
  <c r="BO252" i="10"/>
  <c r="BN252" i="10"/>
  <c r="BM252" i="10"/>
  <c r="CA252" i="10" s="1"/>
  <c r="BY251" i="10"/>
  <c r="BX251" i="10"/>
  <c r="BW251" i="10"/>
  <c r="BV251" i="10"/>
  <c r="BU251" i="10"/>
  <c r="BT251" i="10"/>
  <c r="BS251" i="10"/>
  <c r="BR251" i="10"/>
  <c r="BQ251" i="10"/>
  <c r="BP251" i="10"/>
  <c r="BO251" i="10"/>
  <c r="BN251" i="10"/>
  <c r="BM251" i="10"/>
  <c r="BY249" i="10"/>
  <c r="BX249" i="10"/>
  <c r="BW249" i="10"/>
  <c r="BV249" i="10"/>
  <c r="BU249" i="10"/>
  <c r="BT249" i="10"/>
  <c r="BS249" i="10"/>
  <c r="BR249" i="10"/>
  <c r="BQ249" i="10"/>
  <c r="BP249" i="10"/>
  <c r="BO249" i="10"/>
  <c r="BN249" i="10"/>
  <c r="BM249" i="10"/>
  <c r="BY240" i="10"/>
  <c r="BX240" i="10"/>
  <c r="BW240" i="10"/>
  <c r="BV240" i="10"/>
  <c r="BU240" i="10"/>
  <c r="BT240" i="10"/>
  <c r="BS240" i="10"/>
  <c r="BR240" i="10"/>
  <c r="BQ240" i="10"/>
  <c r="BP240" i="10"/>
  <c r="BO240" i="10"/>
  <c r="BN240" i="10"/>
  <c r="BY238" i="10"/>
  <c r="BX238" i="10"/>
  <c r="BW238" i="10"/>
  <c r="BV238" i="10"/>
  <c r="BU238" i="10"/>
  <c r="BT238" i="10"/>
  <c r="BS238" i="10"/>
  <c r="BR238" i="10"/>
  <c r="BQ238" i="10"/>
  <c r="BP238" i="10"/>
  <c r="BO238" i="10"/>
  <c r="BN238" i="10"/>
  <c r="BM238" i="10"/>
  <c r="BY237" i="10"/>
  <c r="BX237" i="10"/>
  <c r="BW237" i="10"/>
  <c r="BV237" i="10"/>
  <c r="BU237" i="10"/>
  <c r="BT237" i="10"/>
  <c r="BS237" i="10"/>
  <c r="BR237" i="10"/>
  <c r="BQ237" i="10"/>
  <c r="BP237" i="10"/>
  <c r="BO237" i="10"/>
  <c r="BN237" i="10"/>
  <c r="BM237" i="10"/>
  <c r="CA237" i="10" s="1"/>
  <c r="BY234" i="10"/>
  <c r="BX234" i="10"/>
  <c r="BW234" i="10"/>
  <c r="BV234" i="10"/>
  <c r="BU234" i="10"/>
  <c r="BT234" i="10"/>
  <c r="BS234" i="10"/>
  <c r="BR234" i="10"/>
  <c r="BQ234" i="10"/>
  <c r="BP234" i="10"/>
  <c r="BO234" i="10"/>
  <c r="BN234" i="10"/>
  <c r="BY231" i="10"/>
  <c r="BX231" i="10"/>
  <c r="BW231" i="10"/>
  <c r="BV231" i="10"/>
  <c r="BU231" i="10"/>
  <c r="BT231" i="10"/>
  <c r="BS231" i="10"/>
  <c r="BR231" i="10"/>
  <c r="BQ231" i="10"/>
  <c r="BP231" i="10"/>
  <c r="BO231" i="10"/>
  <c r="BN231" i="10"/>
  <c r="BY229" i="10"/>
  <c r="BX229" i="10"/>
  <c r="BW229" i="10"/>
  <c r="BV229" i="10"/>
  <c r="BU229" i="10"/>
  <c r="BT229" i="10"/>
  <c r="BS229" i="10"/>
  <c r="BR229" i="10"/>
  <c r="BQ229" i="10"/>
  <c r="BP229" i="10"/>
  <c r="BO229" i="10"/>
  <c r="BN229" i="10"/>
  <c r="BY223" i="10"/>
  <c r="BX223" i="10"/>
  <c r="BW223" i="10"/>
  <c r="BV223" i="10"/>
  <c r="BU223" i="10"/>
  <c r="BT223" i="10"/>
  <c r="BS223" i="10"/>
  <c r="BR223" i="10"/>
  <c r="BQ223" i="10"/>
  <c r="BP223" i="10"/>
  <c r="BO223" i="10"/>
  <c r="BN223" i="10"/>
  <c r="BM223" i="10"/>
  <c r="BY222" i="10"/>
  <c r="BX222" i="10"/>
  <c r="BW222" i="10"/>
  <c r="BV222" i="10"/>
  <c r="BU222" i="10"/>
  <c r="BT222" i="10"/>
  <c r="BS222" i="10"/>
  <c r="BR222" i="10"/>
  <c r="BQ222" i="10"/>
  <c r="BP222" i="10"/>
  <c r="BO222" i="10"/>
  <c r="BN222" i="10"/>
  <c r="BM222" i="10"/>
  <c r="BY220" i="10"/>
  <c r="BX220" i="10"/>
  <c r="BW220" i="10"/>
  <c r="BV220" i="10"/>
  <c r="BU220" i="10"/>
  <c r="BT220" i="10"/>
  <c r="BS220" i="10"/>
  <c r="BR220" i="10"/>
  <c r="BQ220" i="10"/>
  <c r="BP220" i="10"/>
  <c r="BO220" i="10"/>
  <c r="BN220" i="10"/>
  <c r="BY218" i="10"/>
  <c r="BX218" i="10"/>
  <c r="BW218" i="10"/>
  <c r="BV218" i="10"/>
  <c r="BU218" i="10"/>
  <c r="BT218" i="10"/>
  <c r="BS218" i="10"/>
  <c r="BR218" i="10"/>
  <c r="BQ218" i="10"/>
  <c r="BP218" i="10"/>
  <c r="BO218" i="10"/>
  <c r="BN218" i="10"/>
  <c r="BY215" i="10"/>
  <c r="BX215" i="10"/>
  <c r="BW215" i="10"/>
  <c r="BV215" i="10"/>
  <c r="BU215" i="10"/>
  <c r="BT215" i="10"/>
  <c r="BS215" i="10"/>
  <c r="BR215" i="10"/>
  <c r="BQ215" i="10"/>
  <c r="BP215" i="10"/>
  <c r="BO215" i="10"/>
  <c r="BN215" i="10"/>
  <c r="BY214" i="10"/>
  <c r="BX214" i="10"/>
  <c r="BW214" i="10"/>
  <c r="BV214" i="10"/>
  <c r="BU214" i="10"/>
  <c r="BT214" i="10"/>
  <c r="BS214" i="10"/>
  <c r="BR214" i="10"/>
  <c r="BQ214" i="10"/>
  <c r="BP214" i="10"/>
  <c r="BO214" i="10"/>
  <c r="BN214" i="10"/>
  <c r="BY206" i="10"/>
  <c r="BX206" i="10"/>
  <c r="BW206" i="10"/>
  <c r="BV206" i="10"/>
  <c r="BU206" i="10"/>
  <c r="BT206" i="10"/>
  <c r="BS206" i="10"/>
  <c r="BR206" i="10"/>
  <c r="BQ206" i="10"/>
  <c r="BP206" i="10"/>
  <c r="BO206" i="10"/>
  <c r="BN206" i="10"/>
  <c r="BM206" i="10"/>
  <c r="BY205" i="10"/>
  <c r="BX205" i="10"/>
  <c r="BW205" i="10"/>
  <c r="BV205" i="10"/>
  <c r="BU205" i="10"/>
  <c r="BT205" i="10"/>
  <c r="BS205" i="10"/>
  <c r="BR205" i="10"/>
  <c r="BQ205" i="10"/>
  <c r="BP205" i="10"/>
  <c r="BO205" i="10"/>
  <c r="BN205" i="10"/>
  <c r="BM205" i="10"/>
  <c r="CA205" i="10" s="1"/>
  <c r="BY203" i="10"/>
  <c r="BX203" i="10"/>
  <c r="BW203" i="10"/>
  <c r="BV203" i="10"/>
  <c r="BU203" i="10"/>
  <c r="BT203" i="10"/>
  <c r="BS203" i="10"/>
  <c r="BR203" i="10"/>
  <c r="BQ203" i="10"/>
  <c r="BP203" i="10"/>
  <c r="BO203" i="10"/>
  <c r="BN203" i="10"/>
  <c r="BM203" i="10"/>
  <c r="BY199" i="10"/>
  <c r="BX199" i="10"/>
  <c r="BW199" i="10"/>
  <c r="BV199" i="10"/>
  <c r="BU199" i="10"/>
  <c r="BT199" i="10"/>
  <c r="BS199" i="10"/>
  <c r="BR199" i="10"/>
  <c r="BQ199" i="10"/>
  <c r="BP199" i="10"/>
  <c r="BO199" i="10"/>
  <c r="BN199" i="10"/>
  <c r="BY198" i="10"/>
  <c r="BX198" i="10"/>
  <c r="BW198" i="10"/>
  <c r="BV198" i="10"/>
  <c r="BU198" i="10"/>
  <c r="BT198" i="10"/>
  <c r="BS198" i="10"/>
  <c r="BR198" i="10"/>
  <c r="BQ198" i="10"/>
  <c r="BP198" i="10"/>
  <c r="BO198" i="10"/>
  <c r="BN198" i="10"/>
  <c r="BY197" i="10"/>
  <c r="BX197" i="10"/>
  <c r="BW197" i="10"/>
  <c r="BV197" i="10"/>
  <c r="BU197" i="10"/>
  <c r="BT197" i="10"/>
  <c r="BS197" i="10"/>
  <c r="BR197" i="10"/>
  <c r="BQ197" i="10"/>
  <c r="BP197" i="10"/>
  <c r="BO197" i="10"/>
  <c r="BN197" i="10"/>
  <c r="BY195" i="10"/>
  <c r="BX195" i="10"/>
  <c r="BW195" i="10"/>
  <c r="BV195" i="10"/>
  <c r="BU195" i="10"/>
  <c r="BT195" i="10"/>
  <c r="BS195" i="10"/>
  <c r="BR195" i="10"/>
  <c r="BQ195" i="10"/>
  <c r="BP195" i="10"/>
  <c r="BO195" i="10"/>
  <c r="BN195" i="10"/>
  <c r="BM195" i="10"/>
  <c r="BY194" i="10"/>
  <c r="BX194" i="10"/>
  <c r="BW194" i="10"/>
  <c r="BV194" i="10"/>
  <c r="BU194" i="10"/>
  <c r="BT194" i="10"/>
  <c r="BS194" i="10"/>
  <c r="BR194" i="10"/>
  <c r="BQ194" i="10"/>
  <c r="BP194" i="10"/>
  <c r="BO194" i="10"/>
  <c r="BN194" i="10"/>
  <c r="BM194" i="10"/>
  <c r="BY192" i="10"/>
  <c r="BX192" i="10"/>
  <c r="BW192" i="10"/>
  <c r="BV192" i="10"/>
  <c r="BU192" i="10"/>
  <c r="BT192" i="10"/>
  <c r="BS192" i="10"/>
  <c r="BR192" i="10"/>
  <c r="BQ192" i="10"/>
  <c r="BP192" i="10"/>
  <c r="BO192" i="10"/>
  <c r="BN192" i="10"/>
  <c r="BM192" i="10"/>
  <c r="CA192" i="10" s="1"/>
  <c r="BY190" i="10"/>
  <c r="BX190" i="10"/>
  <c r="BW190" i="10"/>
  <c r="BV190" i="10"/>
  <c r="BU190" i="10"/>
  <c r="BT190" i="10"/>
  <c r="BS190" i="10"/>
  <c r="BR190" i="10"/>
  <c r="BQ190" i="10"/>
  <c r="BP190" i="10"/>
  <c r="BO190" i="10"/>
  <c r="BN190" i="10"/>
  <c r="BM190" i="10"/>
  <c r="BY184" i="10"/>
  <c r="BX184" i="10"/>
  <c r="BW184" i="10"/>
  <c r="BV184" i="10"/>
  <c r="BU184" i="10"/>
  <c r="BT184" i="10"/>
  <c r="BS184" i="10"/>
  <c r="BR184" i="10"/>
  <c r="BQ184" i="10"/>
  <c r="BP184" i="10"/>
  <c r="BO184" i="10"/>
  <c r="BN184" i="10"/>
  <c r="BM184" i="10"/>
  <c r="CA184" i="10" s="1"/>
  <c r="BY183" i="10"/>
  <c r="BX183" i="10"/>
  <c r="BW183" i="10"/>
  <c r="BV183" i="10"/>
  <c r="BU183" i="10"/>
  <c r="BT183" i="10"/>
  <c r="BS183" i="10"/>
  <c r="BR183" i="10"/>
  <c r="BQ183" i="10"/>
  <c r="BP183" i="10"/>
  <c r="BO183" i="10"/>
  <c r="BN183" i="10"/>
  <c r="BM183" i="10"/>
  <c r="BY176" i="10"/>
  <c r="BX176" i="10"/>
  <c r="BW176" i="10"/>
  <c r="BV176" i="10"/>
  <c r="BU176" i="10"/>
  <c r="BT176" i="10"/>
  <c r="BS176" i="10"/>
  <c r="BR176" i="10"/>
  <c r="BQ176" i="10"/>
  <c r="BP176" i="10"/>
  <c r="BO176" i="10"/>
  <c r="BN176" i="10"/>
  <c r="BM176" i="10"/>
  <c r="CA176" i="10" s="1"/>
  <c r="BY175" i="10"/>
  <c r="BX175" i="10"/>
  <c r="BW175" i="10"/>
  <c r="BV175" i="10"/>
  <c r="BU175" i="10"/>
  <c r="BT175" i="10"/>
  <c r="BS175" i="10"/>
  <c r="BR175" i="10"/>
  <c r="BQ175" i="10"/>
  <c r="BP175" i="10"/>
  <c r="BO175" i="10"/>
  <c r="BN175" i="10"/>
  <c r="BM175" i="10"/>
  <c r="BY173" i="10"/>
  <c r="BX173" i="10"/>
  <c r="BW173" i="10"/>
  <c r="BV173" i="10"/>
  <c r="BU173" i="10"/>
  <c r="BT173" i="10"/>
  <c r="BS173" i="10"/>
  <c r="BR173" i="10"/>
  <c r="BQ173" i="10"/>
  <c r="BP173" i="10"/>
  <c r="BO173" i="10"/>
  <c r="BN173" i="10"/>
  <c r="BM173" i="10"/>
  <c r="BY166" i="10"/>
  <c r="BX166" i="10"/>
  <c r="BW166" i="10"/>
  <c r="BV166" i="10"/>
  <c r="BU166" i="10"/>
  <c r="BT166" i="10"/>
  <c r="BS166" i="10"/>
  <c r="BR166" i="10"/>
  <c r="BQ166" i="10"/>
  <c r="BP166" i="10"/>
  <c r="BO166" i="10"/>
  <c r="BN166" i="10"/>
  <c r="BM166" i="10"/>
  <c r="BY165" i="10"/>
  <c r="BX165" i="10"/>
  <c r="BW165" i="10"/>
  <c r="BV165" i="10"/>
  <c r="BU165" i="10"/>
  <c r="BT165" i="10"/>
  <c r="BS165" i="10"/>
  <c r="BR165" i="10"/>
  <c r="BQ165" i="10"/>
  <c r="BP165" i="10"/>
  <c r="BO165" i="10"/>
  <c r="BN165" i="10"/>
  <c r="BM165" i="10"/>
  <c r="BY160" i="10"/>
  <c r="BX160" i="10"/>
  <c r="BW160" i="10"/>
  <c r="BV160" i="10"/>
  <c r="BU160" i="10"/>
  <c r="BT160" i="10"/>
  <c r="BS160" i="10"/>
  <c r="BR160" i="10"/>
  <c r="BQ160" i="10"/>
  <c r="BP160" i="10"/>
  <c r="BO160" i="10"/>
  <c r="BN160" i="10"/>
  <c r="BY157" i="10"/>
  <c r="BX157" i="10"/>
  <c r="BW157" i="10"/>
  <c r="BV157" i="10"/>
  <c r="BU157" i="10"/>
  <c r="BT157" i="10"/>
  <c r="BS157" i="10"/>
  <c r="BR157" i="10"/>
  <c r="BQ157" i="10"/>
  <c r="BP157" i="10"/>
  <c r="BO157" i="10"/>
  <c r="BN157" i="10"/>
  <c r="BM157" i="10"/>
  <c r="BY156" i="10"/>
  <c r="BX156" i="10"/>
  <c r="BW156" i="10"/>
  <c r="BV156" i="10"/>
  <c r="BU156" i="10"/>
  <c r="BT156" i="10"/>
  <c r="BS156" i="10"/>
  <c r="BR156" i="10"/>
  <c r="BQ156" i="10"/>
  <c r="BP156" i="10"/>
  <c r="BO156" i="10"/>
  <c r="BN156" i="10"/>
  <c r="BM156" i="10"/>
  <c r="BY154" i="10"/>
  <c r="BX154" i="10"/>
  <c r="BW154" i="10"/>
  <c r="BV154" i="10"/>
  <c r="BU154" i="10"/>
  <c r="BT154" i="10"/>
  <c r="BS154" i="10"/>
  <c r="BR154" i="10"/>
  <c r="BQ154" i="10"/>
  <c r="BP154" i="10"/>
  <c r="BO154" i="10"/>
  <c r="BN154" i="10"/>
  <c r="BM154" i="10"/>
  <c r="BY147" i="10"/>
  <c r="BX147" i="10"/>
  <c r="BW147" i="10"/>
  <c r="BV147" i="10"/>
  <c r="BU147" i="10"/>
  <c r="BT147" i="10"/>
  <c r="BS147" i="10"/>
  <c r="BR147" i="10"/>
  <c r="BQ147" i="10"/>
  <c r="BP147" i="10"/>
  <c r="BO147" i="10"/>
  <c r="BN147" i="10"/>
  <c r="BM147" i="10"/>
  <c r="BY146" i="10"/>
  <c r="BX146" i="10"/>
  <c r="BW146" i="10"/>
  <c r="BV146" i="10"/>
  <c r="BU146" i="10"/>
  <c r="BT146" i="10"/>
  <c r="BS146" i="10"/>
  <c r="BR146" i="10"/>
  <c r="BQ146" i="10"/>
  <c r="BP146" i="10"/>
  <c r="BO146" i="10"/>
  <c r="BN146" i="10"/>
  <c r="BM146" i="10"/>
  <c r="BY144" i="10"/>
  <c r="BX144" i="10"/>
  <c r="BW144" i="10"/>
  <c r="BV144" i="10"/>
  <c r="BU144" i="10"/>
  <c r="BT144" i="10"/>
  <c r="BS144" i="10"/>
  <c r="BR144" i="10"/>
  <c r="BQ144" i="10"/>
  <c r="BP144" i="10"/>
  <c r="BO144" i="10"/>
  <c r="BN144" i="10"/>
  <c r="CA144" i="10" s="1"/>
  <c r="BM144" i="10"/>
  <c r="BY143" i="10"/>
  <c r="BX143" i="10"/>
  <c r="BW143" i="10"/>
  <c r="BV143" i="10"/>
  <c r="BU143" i="10"/>
  <c r="BT143" i="10"/>
  <c r="BS143" i="10"/>
  <c r="BR143" i="10"/>
  <c r="BQ143" i="10"/>
  <c r="BP143" i="10"/>
  <c r="BO143" i="10"/>
  <c r="BN143" i="10"/>
  <c r="BM143" i="10"/>
  <c r="BY137" i="10"/>
  <c r="BX137" i="10"/>
  <c r="BW137" i="10"/>
  <c r="BV137" i="10"/>
  <c r="BU137" i="10"/>
  <c r="BT137" i="10"/>
  <c r="BS137" i="10"/>
  <c r="BR137" i="10"/>
  <c r="BQ137" i="10"/>
  <c r="BP137" i="10"/>
  <c r="BO137" i="10"/>
  <c r="BN137" i="10"/>
  <c r="BM137" i="10"/>
  <c r="BY136" i="10"/>
  <c r="BX136" i="10"/>
  <c r="BW136" i="10"/>
  <c r="BV136" i="10"/>
  <c r="BU136" i="10"/>
  <c r="BT136" i="10"/>
  <c r="BS136" i="10"/>
  <c r="BR136" i="10"/>
  <c r="BQ136" i="10"/>
  <c r="BP136" i="10"/>
  <c r="BO136" i="10"/>
  <c r="BN136" i="10"/>
  <c r="BM136" i="10"/>
  <c r="CA136" i="10" s="1"/>
  <c r="BY135" i="10"/>
  <c r="BX135" i="10"/>
  <c r="BW135" i="10"/>
  <c r="BV135" i="10"/>
  <c r="BU135" i="10"/>
  <c r="BT135" i="10"/>
  <c r="BS135" i="10"/>
  <c r="BR135" i="10"/>
  <c r="BQ135" i="10"/>
  <c r="BP135" i="10"/>
  <c r="BO135" i="10"/>
  <c r="BN135" i="10"/>
  <c r="BM135" i="10"/>
  <c r="BY134" i="10"/>
  <c r="BX134" i="10"/>
  <c r="BW134" i="10"/>
  <c r="BV134" i="10"/>
  <c r="BU134" i="10"/>
  <c r="BT134" i="10"/>
  <c r="BS134" i="10"/>
  <c r="BR134" i="10"/>
  <c r="BQ134" i="10"/>
  <c r="BP134" i="10"/>
  <c r="BO134" i="10"/>
  <c r="BN134" i="10"/>
  <c r="BM134" i="10"/>
  <c r="BY132" i="10"/>
  <c r="BX132" i="10"/>
  <c r="BW132" i="10"/>
  <c r="BV132" i="10"/>
  <c r="BU132" i="10"/>
  <c r="BT132" i="10"/>
  <c r="BS132" i="10"/>
  <c r="BR132" i="10"/>
  <c r="BQ132" i="10"/>
  <c r="BP132" i="10"/>
  <c r="BO132" i="10"/>
  <c r="BN132" i="10"/>
  <c r="BM132" i="10"/>
  <c r="CA132" i="10" s="1"/>
  <c r="BY130" i="10"/>
  <c r="BX130" i="10"/>
  <c r="BW130" i="10"/>
  <c r="BV130" i="10"/>
  <c r="BU130" i="10"/>
  <c r="BT130" i="10"/>
  <c r="BS130" i="10"/>
  <c r="BR130" i="10"/>
  <c r="BQ130" i="10"/>
  <c r="BP130" i="10"/>
  <c r="BO130" i="10"/>
  <c r="BN130" i="10"/>
  <c r="BM130" i="10"/>
  <c r="BY128" i="10"/>
  <c r="BX128" i="10"/>
  <c r="BW128" i="10"/>
  <c r="BV128" i="10"/>
  <c r="BU128" i="10"/>
  <c r="BT128" i="10"/>
  <c r="BS128" i="10"/>
  <c r="BR128" i="10"/>
  <c r="BQ128" i="10"/>
  <c r="BP128" i="10"/>
  <c r="BO128" i="10"/>
  <c r="BN128" i="10"/>
  <c r="BM128" i="10"/>
  <c r="BY126" i="10"/>
  <c r="BX126" i="10"/>
  <c r="BW126" i="10"/>
  <c r="BV126" i="10"/>
  <c r="BU126" i="10"/>
  <c r="BT126" i="10"/>
  <c r="BS126" i="10"/>
  <c r="BR126" i="10"/>
  <c r="BQ126" i="10"/>
  <c r="BP126" i="10"/>
  <c r="BO126" i="10"/>
  <c r="BN126" i="10"/>
  <c r="BY125" i="10"/>
  <c r="BX125" i="10"/>
  <c r="BW125" i="10"/>
  <c r="BV125" i="10"/>
  <c r="BU125" i="10"/>
  <c r="BT125" i="10"/>
  <c r="BS125" i="10"/>
  <c r="BR125" i="10"/>
  <c r="BQ125" i="10"/>
  <c r="BP125" i="10"/>
  <c r="BO125" i="10"/>
  <c r="BN125" i="10"/>
  <c r="BY124" i="10"/>
  <c r="BX124" i="10"/>
  <c r="BW124" i="10"/>
  <c r="BV124" i="10"/>
  <c r="BU124" i="10"/>
  <c r="BT124" i="10"/>
  <c r="BS124" i="10"/>
  <c r="BR124" i="10"/>
  <c r="BQ124" i="10"/>
  <c r="BP124" i="10"/>
  <c r="BO124" i="10"/>
  <c r="BN124" i="10"/>
  <c r="BY123" i="10"/>
  <c r="BX123" i="10"/>
  <c r="BW123" i="10"/>
  <c r="BV123" i="10"/>
  <c r="BU123" i="10"/>
  <c r="BT123" i="10"/>
  <c r="BS123" i="10"/>
  <c r="BR123" i="10"/>
  <c r="BQ123" i="10"/>
  <c r="BP123" i="10"/>
  <c r="BO123" i="10"/>
  <c r="BN123" i="10"/>
  <c r="BY122" i="10"/>
  <c r="BX122" i="10"/>
  <c r="BW122" i="10"/>
  <c r="BV122" i="10"/>
  <c r="BU122" i="10"/>
  <c r="BT122" i="10"/>
  <c r="BS122" i="10"/>
  <c r="BR122" i="10"/>
  <c r="BQ122" i="10"/>
  <c r="BP122" i="10"/>
  <c r="BO122" i="10"/>
  <c r="BN122" i="10"/>
  <c r="BY120" i="10"/>
  <c r="BX120" i="10"/>
  <c r="BW120" i="10"/>
  <c r="BV120" i="10"/>
  <c r="BU120" i="10"/>
  <c r="BT120" i="10"/>
  <c r="BS120" i="10"/>
  <c r="BR120" i="10"/>
  <c r="BQ120" i="10"/>
  <c r="BP120" i="10"/>
  <c r="BO120" i="10"/>
  <c r="BN120" i="10"/>
  <c r="BM120" i="10"/>
  <c r="BY119" i="10"/>
  <c r="BX119" i="10"/>
  <c r="BW119" i="10"/>
  <c r="BV119" i="10"/>
  <c r="BU119" i="10"/>
  <c r="BT119" i="10"/>
  <c r="BS119" i="10"/>
  <c r="BR119" i="10"/>
  <c r="BQ119" i="10"/>
  <c r="BP119" i="10"/>
  <c r="BO119" i="10"/>
  <c r="BN119" i="10"/>
  <c r="BM119" i="10"/>
  <c r="BY117" i="10"/>
  <c r="BX117" i="10"/>
  <c r="BW117" i="10"/>
  <c r="BV117" i="10"/>
  <c r="BU117" i="10"/>
  <c r="BT117" i="10"/>
  <c r="BS117" i="10"/>
  <c r="BR117" i="10"/>
  <c r="BQ117" i="10"/>
  <c r="BP117" i="10"/>
  <c r="BO117" i="10"/>
  <c r="BN117" i="10"/>
  <c r="BM117" i="10"/>
  <c r="BY116" i="10"/>
  <c r="BX116" i="10"/>
  <c r="BW116" i="10"/>
  <c r="BV116" i="10"/>
  <c r="BU116" i="10"/>
  <c r="BT116" i="10"/>
  <c r="BS116" i="10"/>
  <c r="BR116" i="10"/>
  <c r="BQ116" i="10"/>
  <c r="BP116" i="10"/>
  <c r="BO116" i="10"/>
  <c r="BN116" i="10"/>
  <c r="BM116" i="10"/>
  <c r="CA116" i="10" s="1"/>
  <c r="BY115" i="10"/>
  <c r="BX115" i="10"/>
  <c r="BW115" i="10"/>
  <c r="BV115" i="10"/>
  <c r="BU115" i="10"/>
  <c r="BT115" i="10"/>
  <c r="BS115" i="10"/>
  <c r="BR115" i="10"/>
  <c r="BQ115" i="10"/>
  <c r="BP115" i="10"/>
  <c r="BO115" i="10"/>
  <c r="BN115" i="10"/>
  <c r="CA115" i="10" s="1"/>
  <c r="BM115" i="10"/>
  <c r="BY113" i="10"/>
  <c r="BX113" i="10"/>
  <c r="BW113" i="10"/>
  <c r="BV113" i="10"/>
  <c r="BU113" i="10"/>
  <c r="BT113" i="10"/>
  <c r="BS113" i="10"/>
  <c r="BR113" i="10"/>
  <c r="BQ113" i="10"/>
  <c r="BP113" i="10"/>
  <c r="BO113" i="10"/>
  <c r="BN113" i="10"/>
  <c r="BM113" i="10"/>
  <c r="BY112" i="10"/>
  <c r="BX112" i="10"/>
  <c r="BW112" i="10"/>
  <c r="BV112" i="10"/>
  <c r="BU112" i="10"/>
  <c r="BT112" i="10"/>
  <c r="BS112" i="10"/>
  <c r="BR112" i="10"/>
  <c r="BQ112" i="10"/>
  <c r="BP112" i="10"/>
  <c r="BO112" i="10"/>
  <c r="BN112" i="10"/>
  <c r="BY111" i="10"/>
  <c r="BX111" i="10"/>
  <c r="BW111" i="10"/>
  <c r="BV111" i="10"/>
  <c r="BU111" i="10"/>
  <c r="BT111" i="10"/>
  <c r="BS111" i="10"/>
  <c r="BR111" i="10"/>
  <c r="BQ111" i="10"/>
  <c r="BP111" i="10"/>
  <c r="BO111" i="10"/>
  <c r="BN111" i="10"/>
  <c r="CA111" i="10" s="1"/>
  <c r="BM111" i="10"/>
  <c r="BY110" i="10"/>
  <c r="BX110" i="10"/>
  <c r="BW110" i="10"/>
  <c r="BV110" i="10"/>
  <c r="BU110" i="10"/>
  <c r="BT110" i="10"/>
  <c r="BS110" i="10"/>
  <c r="BR110" i="10"/>
  <c r="BQ110" i="10"/>
  <c r="BP110" i="10"/>
  <c r="BO110" i="10"/>
  <c r="BN110" i="10"/>
  <c r="BM110" i="10"/>
  <c r="BY109" i="10"/>
  <c r="BX109" i="10"/>
  <c r="BW109" i="10"/>
  <c r="BV109" i="10"/>
  <c r="BU109" i="10"/>
  <c r="BT109" i="10"/>
  <c r="BS109" i="10"/>
  <c r="BR109" i="10"/>
  <c r="BQ109" i="10"/>
  <c r="BP109" i="10"/>
  <c r="BO109" i="10"/>
  <c r="BN109" i="10"/>
  <c r="BY108" i="10"/>
  <c r="BX108" i="10"/>
  <c r="BW108" i="10"/>
  <c r="BV108" i="10"/>
  <c r="BU108" i="10"/>
  <c r="BT108" i="10"/>
  <c r="BS108" i="10"/>
  <c r="BR108" i="10"/>
  <c r="BQ108" i="10"/>
  <c r="BP108" i="10"/>
  <c r="BO108" i="10"/>
  <c r="BN108" i="10"/>
  <c r="BM108" i="10"/>
  <c r="CA108" i="10" s="1"/>
  <c r="BY102" i="10"/>
  <c r="BX102" i="10"/>
  <c r="BW102" i="10"/>
  <c r="BV102" i="10"/>
  <c r="BU102" i="10"/>
  <c r="BT102" i="10"/>
  <c r="BS102" i="10"/>
  <c r="BR102" i="10"/>
  <c r="BQ102" i="10"/>
  <c r="BP102" i="10"/>
  <c r="BO102" i="10"/>
  <c r="BN102" i="10"/>
  <c r="BM102" i="10"/>
  <c r="BY101" i="10"/>
  <c r="BX101" i="10"/>
  <c r="BW101" i="10"/>
  <c r="BV101" i="10"/>
  <c r="BU101" i="10"/>
  <c r="BT101" i="10"/>
  <c r="BS101" i="10"/>
  <c r="BR101" i="10"/>
  <c r="BQ101" i="10"/>
  <c r="BP101" i="10"/>
  <c r="BO101" i="10"/>
  <c r="BN101" i="10"/>
  <c r="BM101" i="10"/>
  <c r="BY99" i="10"/>
  <c r="BX99" i="10"/>
  <c r="BW99" i="10"/>
  <c r="BV99" i="10"/>
  <c r="BU99" i="10"/>
  <c r="BT99" i="10"/>
  <c r="BS99" i="10"/>
  <c r="BR99" i="10"/>
  <c r="BQ99" i="10"/>
  <c r="BP99" i="10"/>
  <c r="BO99" i="10"/>
  <c r="BN99" i="10"/>
  <c r="CA99" i="10" s="1"/>
  <c r="BM99" i="10"/>
  <c r="BY94" i="10"/>
  <c r="BX94" i="10"/>
  <c r="BW94" i="10"/>
  <c r="BV94" i="10"/>
  <c r="BU94" i="10"/>
  <c r="BT94" i="10"/>
  <c r="BS94" i="10"/>
  <c r="BR94" i="10"/>
  <c r="BQ94" i="10"/>
  <c r="BP94" i="10"/>
  <c r="BO94" i="10"/>
  <c r="BN94" i="10"/>
  <c r="BM94" i="10"/>
  <c r="BY89" i="10"/>
  <c r="BX89" i="10"/>
  <c r="BW89" i="10"/>
  <c r="BV89" i="10"/>
  <c r="BU89" i="10"/>
  <c r="BT89" i="10"/>
  <c r="BS89" i="10"/>
  <c r="BR89" i="10"/>
  <c r="BQ89" i="10"/>
  <c r="BP89" i="10"/>
  <c r="BO89" i="10"/>
  <c r="BN89" i="10"/>
  <c r="BM89" i="10"/>
  <c r="BY88" i="10"/>
  <c r="BX88" i="10"/>
  <c r="BW88" i="10"/>
  <c r="BV88" i="10"/>
  <c r="BU88" i="10"/>
  <c r="BT88" i="10"/>
  <c r="BS88" i="10"/>
  <c r="BR88" i="10"/>
  <c r="BQ88" i="10"/>
  <c r="BP88" i="10"/>
  <c r="BO88" i="10"/>
  <c r="BN88" i="10"/>
  <c r="BM88" i="10"/>
  <c r="CA88" i="10" s="1"/>
  <c r="BY86" i="10"/>
  <c r="BX86" i="10"/>
  <c r="BW86" i="10"/>
  <c r="BV86" i="10"/>
  <c r="BU86" i="10"/>
  <c r="BT86" i="10"/>
  <c r="BS86" i="10"/>
  <c r="BR86" i="10"/>
  <c r="BQ86" i="10"/>
  <c r="BP86" i="10"/>
  <c r="BO86" i="10"/>
  <c r="BN86" i="10"/>
  <c r="BM86" i="10"/>
  <c r="BY84" i="10"/>
  <c r="BX84" i="10"/>
  <c r="BW84" i="10"/>
  <c r="BV84" i="10"/>
  <c r="BU84" i="10"/>
  <c r="BT84" i="10"/>
  <c r="BS84" i="10"/>
  <c r="BR84" i="10"/>
  <c r="BQ84" i="10"/>
  <c r="BP84" i="10"/>
  <c r="BO84" i="10"/>
  <c r="BN84" i="10"/>
  <c r="BY79" i="10"/>
  <c r="BX79" i="10"/>
  <c r="BW79" i="10"/>
  <c r="BV79" i="10"/>
  <c r="BU79" i="10"/>
  <c r="BT79" i="10"/>
  <c r="BS79" i="10"/>
  <c r="BR79" i="10"/>
  <c r="BQ79" i="10"/>
  <c r="BP79" i="10"/>
  <c r="BO79" i="10"/>
  <c r="BN79" i="10"/>
  <c r="BM79" i="10"/>
  <c r="BY78" i="10"/>
  <c r="BX78" i="10"/>
  <c r="BW78" i="10"/>
  <c r="BV78" i="10"/>
  <c r="BU78" i="10"/>
  <c r="BT78" i="10"/>
  <c r="BS78" i="10"/>
  <c r="BR78" i="10"/>
  <c r="BQ78" i="10"/>
  <c r="BP78" i="10"/>
  <c r="BO78" i="10"/>
  <c r="BN78" i="10"/>
  <c r="BM78" i="10"/>
  <c r="BY77" i="10"/>
  <c r="BX77" i="10"/>
  <c r="BW77" i="10"/>
  <c r="BV77" i="10"/>
  <c r="BU77" i="10"/>
  <c r="BT77" i="10"/>
  <c r="BS77" i="10"/>
  <c r="BR77" i="10"/>
  <c r="BQ77" i="10"/>
  <c r="BP77" i="10"/>
  <c r="BO77" i="10"/>
  <c r="BN77" i="10"/>
  <c r="BM77" i="10"/>
  <c r="CA77" i="10" s="1"/>
  <c r="BY75" i="10"/>
  <c r="BX75" i="10"/>
  <c r="BW75" i="10"/>
  <c r="BV75" i="10"/>
  <c r="BU75" i="10"/>
  <c r="BT75" i="10"/>
  <c r="BS75" i="10"/>
  <c r="BR75" i="10"/>
  <c r="BQ75" i="10"/>
  <c r="BP75" i="10"/>
  <c r="BO75" i="10"/>
  <c r="BN75" i="10"/>
  <c r="BY74" i="10"/>
  <c r="BX74" i="10"/>
  <c r="BW74" i="10"/>
  <c r="BV74" i="10"/>
  <c r="BU74" i="10"/>
  <c r="BT74" i="10"/>
  <c r="BS74" i="10"/>
  <c r="BR74" i="10"/>
  <c r="BQ74" i="10"/>
  <c r="BP74" i="10"/>
  <c r="BO74" i="10"/>
  <c r="BN74" i="10"/>
  <c r="BM74" i="10"/>
  <c r="BY71" i="10"/>
  <c r="BX71" i="10"/>
  <c r="BW71" i="10"/>
  <c r="BV71" i="10"/>
  <c r="BU71" i="10"/>
  <c r="BT71" i="10"/>
  <c r="BS71" i="10"/>
  <c r="BR71" i="10"/>
  <c r="BQ71" i="10"/>
  <c r="BP71" i="10"/>
  <c r="BO71" i="10"/>
  <c r="BN71" i="10"/>
  <c r="BY69" i="10"/>
  <c r="BX69" i="10"/>
  <c r="BW69" i="10"/>
  <c r="BV69" i="10"/>
  <c r="BU69" i="10"/>
  <c r="BT69" i="10"/>
  <c r="BS69" i="10"/>
  <c r="BR69" i="10"/>
  <c r="BQ69" i="10"/>
  <c r="BP69" i="10"/>
  <c r="BO69" i="10"/>
  <c r="BN69" i="10"/>
  <c r="BM69" i="10"/>
  <c r="BY67" i="10"/>
  <c r="BX67" i="10"/>
  <c r="BW67" i="10"/>
  <c r="BV67" i="10"/>
  <c r="BU67" i="10"/>
  <c r="BT67" i="10"/>
  <c r="BS67" i="10"/>
  <c r="BR67" i="10"/>
  <c r="BQ67" i="10"/>
  <c r="BP67" i="10"/>
  <c r="BO67" i="10"/>
  <c r="BN67" i="10"/>
  <c r="BM67" i="10"/>
  <c r="BY66" i="10"/>
  <c r="BX66" i="10"/>
  <c r="BW66" i="10"/>
  <c r="BV66" i="10"/>
  <c r="BU66" i="10"/>
  <c r="BT66" i="10"/>
  <c r="BS66" i="10"/>
  <c r="BR66" i="10"/>
  <c r="BQ66" i="10"/>
  <c r="BP66" i="10"/>
  <c r="BO66" i="10"/>
  <c r="BN66" i="10"/>
  <c r="BM66" i="10"/>
  <c r="BY65" i="10"/>
  <c r="BX65" i="10"/>
  <c r="BW65" i="10"/>
  <c r="BV65" i="10"/>
  <c r="BU65" i="10"/>
  <c r="BT65" i="10"/>
  <c r="BS65" i="10"/>
  <c r="BR65" i="10"/>
  <c r="BQ65" i="10"/>
  <c r="BP65" i="10"/>
  <c r="BO65" i="10"/>
  <c r="BN65" i="10"/>
  <c r="BM65" i="10"/>
  <c r="BY63" i="10"/>
  <c r="BX63" i="10"/>
  <c r="BW63" i="10"/>
  <c r="BV63" i="10"/>
  <c r="BU63" i="10"/>
  <c r="BT63" i="10"/>
  <c r="BS63" i="10"/>
  <c r="BR63" i="10"/>
  <c r="BQ63" i="10"/>
  <c r="BP63" i="10"/>
  <c r="BO63" i="10"/>
  <c r="BN63" i="10"/>
  <c r="BM63" i="10"/>
  <c r="BY55" i="10"/>
  <c r="BX55" i="10"/>
  <c r="BW55" i="10"/>
  <c r="BV55" i="10"/>
  <c r="BU55" i="10"/>
  <c r="BT55" i="10"/>
  <c r="BS55" i="10"/>
  <c r="BR55" i="10"/>
  <c r="BQ55" i="10"/>
  <c r="BP55" i="10"/>
  <c r="BO55" i="10"/>
  <c r="BN55" i="10"/>
  <c r="BM55" i="10"/>
  <c r="BY52" i="10"/>
  <c r="BX52" i="10"/>
  <c r="BW52" i="10"/>
  <c r="BV52" i="10"/>
  <c r="BU52" i="10"/>
  <c r="BT52" i="10"/>
  <c r="BS52" i="10"/>
  <c r="BR52" i="10"/>
  <c r="BQ52" i="10"/>
  <c r="BP52" i="10"/>
  <c r="BO52" i="10"/>
  <c r="BN52" i="10"/>
  <c r="BM52" i="10"/>
  <c r="CA52" i="10" s="1"/>
  <c r="BY51" i="10"/>
  <c r="BX51" i="10"/>
  <c r="BW51" i="10"/>
  <c r="BV51" i="10"/>
  <c r="BU51" i="10"/>
  <c r="BT51" i="10"/>
  <c r="BS51" i="10"/>
  <c r="BR51" i="10"/>
  <c r="BQ51" i="10"/>
  <c r="BP51" i="10"/>
  <c r="BO51" i="10"/>
  <c r="BN51" i="10"/>
  <c r="BM51" i="10"/>
  <c r="BY48" i="10"/>
  <c r="BX48" i="10"/>
  <c r="BW48" i="10"/>
  <c r="BV48" i="10"/>
  <c r="BU48" i="10"/>
  <c r="BT48" i="10"/>
  <c r="BS48" i="10"/>
  <c r="BR48" i="10"/>
  <c r="BQ48" i="10"/>
  <c r="BP48" i="10"/>
  <c r="BO48" i="10"/>
  <c r="BN48" i="10"/>
  <c r="BM48" i="10"/>
  <c r="BY45" i="10"/>
  <c r="BX45" i="10"/>
  <c r="BW45" i="10"/>
  <c r="BV45" i="10"/>
  <c r="BU45" i="10"/>
  <c r="BT45" i="10"/>
  <c r="BS45" i="10"/>
  <c r="BR45" i="10"/>
  <c r="BQ45" i="10"/>
  <c r="BP45" i="10"/>
  <c r="BO45" i="10"/>
  <c r="BN45" i="10"/>
  <c r="BM45" i="10"/>
  <c r="BY44" i="10"/>
  <c r="BX44" i="10"/>
  <c r="BW44" i="10"/>
  <c r="BV44" i="10"/>
  <c r="BU44" i="10"/>
  <c r="BT44" i="10"/>
  <c r="BS44" i="10"/>
  <c r="BR44" i="10"/>
  <c r="BQ44" i="10"/>
  <c r="BP44" i="10"/>
  <c r="BO44" i="10"/>
  <c r="BN44" i="10"/>
  <c r="BM44" i="10"/>
  <c r="CA44" i="10" s="1"/>
  <c r="BY43" i="10"/>
  <c r="BX43" i="10"/>
  <c r="BW43" i="10"/>
  <c r="BV43" i="10"/>
  <c r="BU43" i="10"/>
  <c r="BT43" i="10"/>
  <c r="BS43" i="10"/>
  <c r="BR43" i="10"/>
  <c r="BQ43" i="10"/>
  <c r="BP43" i="10"/>
  <c r="BO43" i="10"/>
  <c r="BN43" i="10"/>
  <c r="BM43" i="10"/>
  <c r="BY40" i="10"/>
  <c r="BX40" i="10"/>
  <c r="BW40" i="10"/>
  <c r="BV40" i="10"/>
  <c r="BU40" i="10"/>
  <c r="BT40" i="10"/>
  <c r="BS40" i="10"/>
  <c r="BR40" i="10"/>
  <c r="BQ40" i="10"/>
  <c r="BP40" i="10"/>
  <c r="BO40" i="10"/>
  <c r="BN40" i="10"/>
  <c r="BM40" i="10"/>
  <c r="CA40" i="10" s="1"/>
  <c r="BY37" i="10"/>
  <c r="BX37" i="10"/>
  <c r="BW37" i="10"/>
  <c r="BV37" i="10"/>
  <c r="BU37" i="10"/>
  <c r="BT37" i="10"/>
  <c r="BS37" i="10"/>
  <c r="BR37" i="10"/>
  <c r="BQ37" i="10"/>
  <c r="BP37" i="10"/>
  <c r="BO37" i="10"/>
  <c r="BN37" i="10"/>
  <c r="BM37" i="10"/>
  <c r="BY36" i="10"/>
  <c r="BX36" i="10"/>
  <c r="BW36" i="10"/>
  <c r="BV36" i="10"/>
  <c r="BU36" i="10"/>
  <c r="BT36" i="10"/>
  <c r="BS36" i="10"/>
  <c r="BR36" i="10"/>
  <c r="BQ36" i="10"/>
  <c r="BP36" i="10"/>
  <c r="BO36" i="10"/>
  <c r="BN36" i="10"/>
  <c r="BM36" i="10"/>
  <c r="CA36" i="10" s="1"/>
  <c r="BY34" i="10"/>
  <c r="BX34" i="10"/>
  <c r="BW34" i="10"/>
  <c r="BV34" i="10"/>
  <c r="BU34" i="10"/>
  <c r="BT34" i="10"/>
  <c r="BS34" i="10"/>
  <c r="BR34" i="10"/>
  <c r="BQ34" i="10"/>
  <c r="BP34" i="10"/>
  <c r="BO34" i="10"/>
  <c r="BN34" i="10"/>
  <c r="BM34" i="10"/>
  <c r="CA34" i="10" s="1"/>
  <c r="BY33" i="10"/>
  <c r="BX33" i="10"/>
  <c r="BW33" i="10"/>
  <c r="BV33" i="10"/>
  <c r="BU33" i="10"/>
  <c r="BT33" i="10"/>
  <c r="BS33" i="10"/>
  <c r="BR33" i="10"/>
  <c r="BQ33" i="10"/>
  <c r="BP33" i="10"/>
  <c r="BO33" i="10"/>
  <c r="BN33" i="10"/>
  <c r="BM33" i="10"/>
  <c r="BY29" i="10"/>
  <c r="BX29" i="10"/>
  <c r="BW29" i="10"/>
  <c r="BV29" i="10"/>
  <c r="BU29" i="10"/>
  <c r="BT29" i="10"/>
  <c r="BS29" i="10"/>
  <c r="BR29" i="10"/>
  <c r="BQ29" i="10"/>
  <c r="BP29" i="10"/>
  <c r="BO29" i="10"/>
  <c r="BN29" i="10"/>
  <c r="BM29" i="10"/>
  <c r="CA29" i="10" s="1"/>
  <c r="BY28" i="10"/>
  <c r="BX28" i="10"/>
  <c r="BW28" i="10"/>
  <c r="BV28" i="10"/>
  <c r="BU28" i="10"/>
  <c r="BT28" i="10"/>
  <c r="BS28" i="10"/>
  <c r="BR28" i="10"/>
  <c r="BQ28" i="10"/>
  <c r="BP28" i="10"/>
  <c r="BO28" i="10"/>
  <c r="BN28" i="10"/>
  <c r="BM28" i="10"/>
  <c r="BY23" i="10"/>
  <c r="BX23" i="10"/>
  <c r="BW23" i="10"/>
  <c r="BV23" i="10"/>
  <c r="BU23" i="10"/>
  <c r="BT23" i="10"/>
  <c r="BS23" i="10"/>
  <c r="BR23" i="10"/>
  <c r="BQ23" i="10"/>
  <c r="BP23" i="10"/>
  <c r="BO23" i="10"/>
  <c r="BN23" i="10"/>
  <c r="BM23" i="10"/>
  <c r="BY22" i="10"/>
  <c r="BX22" i="10"/>
  <c r="BW22" i="10"/>
  <c r="BV22" i="10"/>
  <c r="BU22" i="10"/>
  <c r="BT22" i="10"/>
  <c r="BS22" i="10"/>
  <c r="BR22" i="10"/>
  <c r="BQ22" i="10"/>
  <c r="BP22" i="10"/>
  <c r="BO22" i="10"/>
  <c r="BN22" i="10"/>
  <c r="BM22" i="10"/>
  <c r="BY21" i="10"/>
  <c r="BX21" i="10"/>
  <c r="BW21" i="10"/>
  <c r="BV21" i="10"/>
  <c r="BU21" i="10"/>
  <c r="BT21" i="10"/>
  <c r="BS21" i="10"/>
  <c r="BR21" i="10"/>
  <c r="BQ21" i="10"/>
  <c r="BP21" i="10"/>
  <c r="BO21" i="10"/>
  <c r="BN21" i="10"/>
  <c r="BM21" i="10"/>
  <c r="BY20" i="10"/>
  <c r="BX20" i="10"/>
  <c r="BW20" i="10"/>
  <c r="BV20" i="10"/>
  <c r="BU20" i="10"/>
  <c r="BT20" i="10"/>
  <c r="BS20" i="10"/>
  <c r="BR20" i="10"/>
  <c r="BQ20" i="10"/>
  <c r="BP20" i="10"/>
  <c r="BO20" i="10"/>
  <c r="BN20" i="10"/>
  <c r="BM20" i="10"/>
  <c r="CA20" i="10" s="1"/>
  <c r="CA45" i="10" l="1"/>
  <c r="CA89" i="10"/>
  <c r="CA157" i="10"/>
  <c r="CA22" i="10"/>
  <c r="CA156" i="10"/>
  <c r="CA21" i="10"/>
  <c r="CA165" i="10"/>
  <c r="CA222" i="10"/>
  <c r="CA405" i="10"/>
  <c r="CA420" i="10"/>
  <c r="CA421" i="10"/>
  <c r="CA37" i="10"/>
  <c r="CA135" i="10"/>
  <c r="CA173" i="10"/>
  <c r="CA28" i="10"/>
  <c r="CA33" i="10"/>
  <c r="CA48" i="10"/>
  <c r="CA65" i="10"/>
  <c r="CA69" i="10"/>
  <c r="CA119" i="10"/>
  <c r="CA120" i="10"/>
  <c r="CA128" i="10"/>
  <c r="CA143" i="10"/>
  <c r="CA147" i="10"/>
  <c r="CA456" i="10"/>
  <c r="CA437" i="10"/>
  <c r="CA448" i="10"/>
  <c r="CA458" i="10"/>
  <c r="CA464" i="10"/>
  <c r="CA66" i="10"/>
  <c r="CA74" i="10"/>
  <c r="CA78" i="10"/>
  <c r="CA86" i="10"/>
  <c r="CA94" i="10"/>
  <c r="CA101" i="10"/>
  <c r="CA102" i="10"/>
  <c r="CA110" i="10"/>
  <c r="CA113" i="10"/>
  <c r="CA117" i="10"/>
  <c r="CA130" i="10"/>
  <c r="CA134" i="10"/>
  <c r="CA137" i="10"/>
  <c r="CA154" i="10"/>
  <c r="CA166" i="10"/>
  <c r="CA190" i="10"/>
  <c r="CA194" i="10"/>
  <c r="CA206" i="10"/>
  <c r="CA238" i="10"/>
  <c r="CA249" i="10"/>
  <c r="CA273" i="10"/>
  <c r="CA292" i="10"/>
  <c r="CA302" i="10"/>
  <c r="CA340" i="10"/>
  <c r="CA23" i="10"/>
  <c r="CA43" i="10"/>
  <c r="CA51" i="10"/>
  <c r="CA55" i="10"/>
  <c r="CA63" i="10"/>
  <c r="CA67" i="10"/>
  <c r="CA79" i="10"/>
  <c r="CA146" i="10"/>
  <c r="CA175" i="10"/>
  <c r="CA183" i="10"/>
  <c r="CA195" i="10"/>
  <c r="CA203" i="10"/>
  <c r="CA289" i="10"/>
  <c r="CA293" i="10"/>
  <c r="CA312" i="10"/>
  <c r="CA332" i="10"/>
  <c r="CA356" i="10"/>
  <c r="CA357" i="10"/>
  <c r="CA397" i="10"/>
  <c r="CA438" i="10"/>
  <c r="CA449" i="10"/>
  <c r="CA454" i="10"/>
  <c r="CA460" i="10"/>
  <c r="CA223" i="10"/>
  <c r="CA251" i="10"/>
  <c r="CA259" i="10"/>
  <c r="CA287" i="10"/>
  <c r="CA291" i="10"/>
  <c r="CA303" i="10"/>
  <c r="CA310" i="10"/>
  <c r="CA322" i="10"/>
  <c r="CA331" i="10"/>
  <c r="CA339" i="10"/>
  <c r="CA346" i="10"/>
  <c r="CA350" i="10"/>
  <c r="CA351" i="10"/>
  <c r="CA370" i="10"/>
  <c r="CA383" i="10"/>
  <c r="CA395" i="10"/>
  <c r="CA398" i="10"/>
  <c r="CA406" i="10"/>
  <c r="CA418" i="10"/>
  <c r="CA435" i="10"/>
  <c r="CA467" i="10"/>
  <c r="CA475" i="10"/>
  <c r="CA313" i="10"/>
  <c r="CA321" i="10"/>
  <c r="CA329" i="10"/>
  <c r="H55" i="15"/>
  <c r="H41" i="15"/>
  <c r="G105" i="10" l="1"/>
  <c r="BM105" i="10" s="1"/>
  <c r="G163" i="10"/>
  <c r="BM163" i="10" s="1"/>
  <c r="BF44" i="12" l="1"/>
  <c r="BB44" i="12"/>
  <c r="AX44" i="12"/>
  <c r="AT44" i="12"/>
  <c r="AP44" i="12"/>
  <c r="AL44" i="12"/>
  <c r="AH44" i="12"/>
  <c r="AD44" i="12"/>
  <c r="Z44" i="12"/>
  <c r="V44" i="12"/>
  <c r="R44" i="12"/>
  <c r="N44" i="12"/>
  <c r="BD30" i="12"/>
  <c r="AZ30" i="12"/>
  <c r="AV30" i="12"/>
  <c r="AR30" i="12"/>
  <c r="AN30" i="12"/>
  <c r="AJ30" i="12"/>
  <c r="AF30" i="12"/>
  <c r="AB30" i="12"/>
  <c r="X30" i="12"/>
  <c r="T30" i="12"/>
  <c r="P30" i="12"/>
  <c r="L30" i="12"/>
  <c r="BD27" i="12"/>
  <c r="AZ27" i="12"/>
  <c r="AV27" i="12"/>
  <c r="P27" i="12"/>
  <c r="L27" i="12"/>
  <c r="BD25" i="12"/>
  <c r="AZ25" i="12"/>
  <c r="AV25" i="12"/>
  <c r="AR25" i="12"/>
  <c r="AN25" i="12"/>
  <c r="AF25" i="12"/>
  <c r="AB25" i="12"/>
  <c r="X25" i="12"/>
  <c r="T25" i="12"/>
  <c r="P25" i="12"/>
  <c r="L25" i="12"/>
  <c r="BF15" i="12"/>
  <c r="BF19" i="12" s="1"/>
  <c r="BB15" i="12"/>
  <c r="BB19" i="12" s="1"/>
  <c r="AX15" i="12"/>
  <c r="AX19" i="12" s="1"/>
  <c r="AT15" i="12"/>
  <c r="AT19" i="12" s="1"/>
  <c r="AP15" i="12"/>
  <c r="AP19" i="12" s="1"/>
  <c r="AL15" i="12"/>
  <c r="AL19" i="12" s="1"/>
  <c r="AH15" i="12"/>
  <c r="AH19" i="12" s="1"/>
  <c r="AD15" i="12"/>
  <c r="AD16" i="12" s="1"/>
  <c r="Z15" i="12"/>
  <c r="Z19" i="12" s="1"/>
  <c r="V15" i="12"/>
  <c r="V19" i="12" s="1"/>
  <c r="R15" i="12"/>
  <c r="R19" i="12" s="1"/>
  <c r="N15" i="12"/>
  <c r="N19" i="12" s="1"/>
  <c r="AD19" i="12" l="1"/>
  <c r="AT16" i="12"/>
  <c r="R16" i="12"/>
  <c r="AX16" i="12"/>
  <c r="V16" i="12"/>
  <c r="AL16" i="12"/>
  <c r="BB16" i="12"/>
  <c r="N16" i="12"/>
  <c r="AH16" i="12"/>
  <c r="Z16" i="12"/>
  <c r="AP16" i="12"/>
  <c r="BF16" i="12"/>
  <c r="D282" i="1"/>
  <c r="Q245" i="1"/>
  <c r="D228" i="1"/>
  <c r="D158" i="1"/>
  <c r="D459" i="1"/>
  <c r="D314" i="1"/>
  <c r="P391" i="1" l="1"/>
  <c r="O391" i="1"/>
  <c r="M391" i="1"/>
  <c r="L391" i="1"/>
  <c r="K391" i="1"/>
  <c r="I391" i="1"/>
  <c r="H391" i="1"/>
  <c r="G391" i="1"/>
  <c r="D375" i="1"/>
  <c r="P33" i="9"/>
  <c r="M33" i="9"/>
  <c r="M228" i="1" s="1"/>
  <c r="L33" i="9"/>
  <c r="L228" i="1" s="1"/>
  <c r="K33" i="9"/>
  <c r="I33" i="9"/>
  <c r="H33" i="9"/>
  <c r="G33" i="9"/>
  <c r="G228" i="1" s="1"/>
  <c r="H326" i="1"/>
  <c r="D325" i="1"/>
  <c r="D318" i="1"/>
  <c r="D317" i="1"/>
  <c r="D235" i="1"/>
  <c r="D232" i="1"/>
  <c r="D161" i="1"/>
  <c r="D160" i="1"/>
  <c r="D159" i="1"/>
  <c r="D163" i="1"/>
  <c r="D70" i="1"/>
  <c r="D105" i="1"/>
  <c r="L375" i="1" l="1"/>
  <c r="I375" i="1"/>
  <c r="I228" i="1"/>
  <c r="K375" i="1"/>
  <c r="K228" i="1"/>
  <c r="P375" i="1"/>
  <c r="P228" i="1"/>
  <c r="M375" i="1"/>
  <c r="H375" i="1"/>
  <c r="H228" i="1"/>
  <c r="G375" i="1"/>
  <c r="G461" i="10"/>
  <c r="BM461" i="10" s="1"/>
  <c r="T84" i="15"/>
  <c r="T24" i="15" s="1"/>
  <c r="S84" i="15"/>
  <c r="S24" i="15" s="1"/>
  <c r="R84" i="15"/>
  <c r="R24" i="15" s="1"/>
  <c r="Q84" i="15"/>
  <c r="Q24" i="15" s="1"/>
  <c r="P84" i="15"/>
  <c r="P24" i="15" s="1"/>
  <c r="O84" i="15"/>
  <c r="O24" i="15" s="1"/>
  <c r="N84" i="15"/>
  <c r="N24" i="15" s="1"/>
  <c r="M84" i="15"/>
  <c r="M24" i="15" s="1"/>
  <c r="L84" i="15"/>
  <c r="L24" i="15" s="1"/>
  <c r="K84" i="15"/>
  <c r="K24" i="15" s="1"/>
  <c r="J84" i="15"/>
  <c r="J24" i="15" s="1"/>
  <c r="I84" i="15"/>
  <c r="I24" i="15" s="1"/>
  <c r="F80" i="15"/>
  <c r="T78" i="15"/>
  <c r="T19" i="15" s="1"/>
  <c r="S78" i="15"/>
  <c r="R78" i="15"/>
  <c r="Q78" i="15"/>
  <c r="P78" i="15"/>
  <c r="P19" i="15" s="1"/>
  <c r="O78" i="15"/>
  <c r="N78" i="15"/>
  <c r="M78" i="15"/>
  <c r="L78" i="15"/>
  <c r="L19" i="15" s="1"/>
  <c r="K78" i="15"/>
  <c r="J78" i="15"/>
  <c r="I78" i="15"/>
  <c r="T75" i="15"/>
  <c r="T18" i="15" s="1"/>
  <c r="S75" i="15"/>
  <c r="S18" i="15" s="1"/>
  <c r="R75" i="15"/>
  <c r="R18" i="15" s="1"/>
  <c r="Q75" i="15"/>
  <c r="Q18" i="15" s="1"/>
  <c r="P75" i="15"/>
  <c r="P18" i="15" s="1"/>
  <c r="O75" i="15"/>
  <c r="O18" i="15" s="1"/>
  <c r="N75" i="15"/>
  <c r="N18" i="15" s="1"/>
  <c r="M75" i="15"/>
  <c r="M18" i="15" s="1"/>
  <c r="L75" i="15"/>
  <c r="L18" i="15" s="1"/>
  <c r="K75" i="15"/>
  <c r="K18" i="15" s="1"/>
  <c r="J75" i="15"/>
  <c r="J18" i="15" s="1"/>
  <c r="I75" i="15"/>
  <c r="H75" i="15" l="1"/>
  <c r="T375" i="1"/>
  <c r="H84" i="15"/>
  <c r="I19" i="15"/>
  <c r="M19" i="15"/>
  <c r="Q19" i="15"/>
  <c r="I18" i="15"/>
  <c r="H78" i="15"/>
  <c r="J19" i="15"/>
  <c r="N19" i="15"/>
  <c r="R19" i="15"/>
  <c r="K19" i="15"/>
  <c r="O19" i="15"/>
  <c r="S19" i="15"/>
  <c r="H62" i="15"/>
  <c r="H56" i="15"/>
  <c r="H54" i="15"/>
  <c r="H53" i="15"/>
  <c r="H30" i="15"/>
  <c r="V219" i="16"/>
  <c r="V213" i="16"/>
  <c r="V212" i="16"/>
  <c r="V205" i="16"/>
  <c r="V204" i="16"/>
  <c r="V203" i="16"/>
  <c r="V195" i="16"/>
  <c r="V194" i="16"/>
  <c r="V192" i="16"/>
  <c r="V188" i="16"/>
  <c r="V182" i="16"/>
  <c r="V181" i="16"/>
  <c r="V179" i="16"/>
  <c r="V172" i="16"/>
  <c r="V171" i="16"/>
  <c r="V165" i="16"/>
  <c r="V164" i="16"/>
  <c r="V155" i="16"/>
  <c r="V154" i="16"/>
  <c r="V153" i="16"/>
  <c r="V152" i="16"/>
  <c r="V151" i="16"/>
  <c r="V150" i="16"/>
  <c r="V148" i="16"/>
  <c r="V142" i="16"/>
  <c r="V141" i="16"/>
  <c r="V134" i="16"/>
  <c r="V133" i="16"/>
  <c r="V132" i="16"/>
  <c r="V124" i="16"/>
  <c r="V123" i="16"/>
  <c r="V121" i="16"/>
  <c r="V117" i="16"/>
  <c r="V111" i="16"/>
  <c r="V110" i="16"/>
  <c r="V108" i="16"/>
  <c r="V101" i="16"/>
  <c r="V100" i="16"/>
  <c r="V94" i="16"/>
  <c r="V93" i="16"/>
  <c r="V84" i="16"/>
  <c r="V83" i="16"/>
  <c r="V82" i="16"/>
  <c r="V81" i="16"/>
  <c r="V80" i="16"/>
  <c r="V78" i="16"/>
  <c r="V72" i="16"/>
  <c r="V71" i="16"/>
  <c r="V64" i="16"/>
  <c r="V63" i="16"/>
  <c r="V62" i="16"/>
  <c r="V54" i="16"/>
  <c r="V53" i="16"/>
  <c r="V51" i="16"/>
  <c r="V47" i="16"/>
  <c r="V41" i="16"/>
  <c r="V39" i="16"/>
  <c r="V38" i="16"/>
  <c r="V31" i="16"/>
  <c r="V30" i="16"/>
  <c r="V24" i="16"/>
  <c r="V23" i="16"/>
  <c r="H57" i="15" l="1"/>
  <c r="H22" i="15"/>
  <c r="H26" i="15" l="1"/>
  <c r="D23" i="14"/>
  <c r="D22" i="14"/>
  <c r="D21" i="14"/>
  <c r="D20" i="14"/>
  <c r="D19" i="14"/>
  <c r="D18" i="14"/>
  <c r="D17" i="14"/>
  <c r="D16" i="14"/>
  <c r="D15" i="14"/>
  <c r="D14" i="14"/>
  <c r="D13" i="14"/>
  <c r="D12" i="14"/>
  <c r="D139" i="10" l="1"/>
  <c r="D326" i="10"/>
  <c r="D308" i="10"/>
  <c r="D307" i="10"/>
  <c r="D306" i="10"/>
  <c r="D296" i="10"/>
  <c r="D178" i="10"/>
  <c r="D171" i="10"/>
  <c r="D170" i="10"/>
  <c r="D152" i="10"/>
  <c r="D151" i="10"/>
  <c r="D150" i="10"/>
  <c r="D57" i="10"/>
  <c r="D54" i="10"/>
  <c r="D50" i="10"/>
  <c r="D47" i="10"/>
  <c r="D42" i="10"/>
  <c r="D39" i="10"/>
  <c r="BF74" i="14" l="1"/>
  <c r="BE74" i="14"/>
  <c r="BD74" i="14"/>
  <c r="BB74" i="14"/>
  <c r="BA74" i="14"/>
  <c r="AZ74" i="14"/>
  <c r="AX74" i="14"/>
  <c r="AW74" i="14"/>
  <c r="AV74" i="14"/>
  <c r="AT74" i="14"/>
  <c r="AS74" i="14"/>
  <c r="AR74" i="14"/>
  <c r="AP74" i="14"/>
  <c r="AO74" i="14"/>
  <c r="AN74" i="14"/>
  <c r="AL74" i="14"/>
  <c r="AK74" i="14"/>
  <c r="AJ74" i="14"/>
  <c r="AH74" i="14"/>
  <c r="AG74" i="14"/>
  <c r="AF74" i="14"/>
  <c r="AD74" i="14"/>
  <c r="AC74" i="14"/>
  <c r="AB74" i="14"/>
  <c r="Z74" i="14"/>
  <c r="Y74" i="14"/>
  <c r="X74" i="14"/>
  <c r="V74" i="14"/>
  <c r="U74" i="14"/>
  <c r="T74" i="14"/>
  <c r="R74" i="14"/>
  <c r="Q74" i="14"/>
  <c r="P74" i="14"/>
  <c r="N74" i="14"/>
  <c r="M74" i="14"/>
  <c r="L74" i="14"/>
  <c r="G74" i="14" s="1"/>
  <c r="J74" i="14"/>
  <c r="I74" i="14"/>
  <c r="H74" i="14"/>
  <c r="BF73" i="14"/>
  <c r="BE73" i="14"/>
  <c r="BD73" i="14"/>
  <c r="BB73" i="14"/>
  <c r="BA73" i="14"/>
  <c r="AZ73" i="14"/>
  <c r="AX73" i="14"/>
  <c r="AW73" i="14"/>
  <c r="AV73" i="14"/>
  <c r="AT73" i="14"/>
  <c r="AS73" i="14"/>
  <c r="AR73" i="14"/>
  <c r="AP73" i="14"/>
  <c r="AO73" i="14"/>
  <c r="AN73" i="14"/>
  <c r="AL73" i="14"/>
  <c r="AK73" i="14"/>
  <c r="AJ73" i="14"/>
  <c r="AH73" i="14"/>
  <c r="AG73" i="14"/>
  <c r="AF73" i="14"/>
  <c r="AD73" i="14"/>
  <c r="AC73" i="14"/>
  <c r="AB73" i="14"/>
  <c r="Z73" i="14"/>
  <c r="Y73" i="14"/>
  <c r="X73" i="14"/>
  <c r="V73" i="14"/>
  <c r="U73" i="14"/>
  <c r="T73" i="14"/>
  <c r="R73" i="14"/>
  <c r="Q73" i="14"/>
  <c r="P73" i="14"/>
  <c r="N73" i="14"/>
  <c r="M73" i="14"/>
  <c r="L73" i="14"/>
  <c r="G73" i="14" s="1"/>
  <c r="I73" i="14"/>
  <c r="H73" i="14"/>
  <c r="BF69" i="14"/>
  <c r="BE69" i="14"/>
  <c r="BD69" i="14"/>
  <c r="BB69" i="14"/>
  <c r="BA69" i="14"/>
  <c r="AZ69" i="14"/>
  <c r="AX69" i="14"/>
  <c r="AW69" i="14"/>
  <c r="AV69" i="14"/>
  <c r="AT69" i="14"/>
  <c r="AS69" i="14"/>
  <c r="AR69" i="14"/>
  <c r="AP69" i="14"/>
  <c r="AO69" i="14"/>
  <c r="AN69" i="14"/>
  <c r="AL69" i="14"/>
  <c r="AK69" i="14"/>
  <c r="AJ69" i="14"/>
  <c r="AH69" i="14"/>
  <c r="AG69" i="14"/>
  <c r="AF69" i="14"/>
  <c r="AD69" i="14"/>
  <c r="AC69" i="14"/>
  <c r="AB69" i="14"/>
  <c r="Z69" i="14"/>
  <c r="Y69" i="14"/>
  <c r="X69" i="14"/>
  <c r="V69" i="14"/>
  <c r="U69" i="14"/>
  <c r="T69" i="14"/>
  <c r="R69" i="14"/>
  <c r="Q69" i="14"/>
  <c r="P69" i="14"/>
  <c r="N69" i="14"/>
  <c r="M69" i="14"/>
  <c r="L69" i="14"/>
  <c r="G69" i="14" s="1"/>
  <c r="J69" i="14"/>
  <c r="I69" i="14"/>
  <c r="H69" i="14"/>
  <c r="BF68" i="14"/>
  <c r="BE68" i="14"/>
  <c r="BD68" i="14"/>
  <c r="BB68" i="14"/>
  <c r="BA68" i="14"/>
  <c r="AZ68" i="14"/>
  <c r="AX68" i="14"/>
  <c r="AW68" i="14"/>
  <c r="AV68" i="14"/>
  <c r="AT68" i="14"/>
  <c r="AS68" i="14"/>
  <c r="AR68" i="14"/>
  <c r="AP68" i="14"/>
  <c r="AO68" i="14"/>
  <c r="AN68" i="14"/>
  <c r="AL68" i="14"/>
  <c r="AK68" i="14"/>
  <c r="AJ68" i="14"/>
  <c r="AH68" i="14"/>
  <c r="AG68" i="14"/>
  <c r="AF68" i="14"/>
  <c r="AD68" i="14"/>
  <c r="AC68" i="14"/>
  <c r="AB68" i="14"/>
  <c r="Z68" i="14"/>
  <c r="Y68" i="14"/>
  <c r="X68" i="14"/>
  <c r="V68" i="14"/>
  <c r="U68" i="14"/>
  <c r="T68" i="14"/>
  <c r="R68" i="14"/>
  <c r="Q68" i="14"/>
  <c r="P68" i="14"/>
  <c r="N68" i="14"/>
  <c r="M68" i="14"/>
  <c r="L68" i="14"/>
  <c r="G68" i="14" s="1"/>
  <c r="I68" i="14"/>
  <c r="H68" i="14"/>
  <c r="BF64" i="14"/>
  <c r="BE64" i="14"/>
  <c r="BD64" i="14"/>
  <c r="BB64" i="14"/>
  <c r="BA64" i="14"/>
  <c r="AZ64" i="14"/>
  <c r="AX64" i="14"/>
  <c r="AW64" i="14"/>
  <c r="AV64" i="14"/>
  <c r="AT64" i="14"/>
  <c r="AS64" i="14"/>
  <c r="AR64" i="14"/>
  <c r="AP64" i="14"/>
  <c r="AO64" i="14"/>
  <c r="AN64" i="14"/>
  <c r="AL64" i="14"/>
  <c r="AK64" i="14"/>
  <c r="AJ64" i="14"/>
  <c r="AH64" i="14"/>
  <c r="AG64" i="14"/>
  <c r="AF64" i="14"/>
  <c r="AD64" i="14"/>
  <c r="AC64" i="14"/>
  <c r="AB64" i="14"/>
  <c r="Z64" i="14"/>
  <c r="Y64" i="14"/>
  <c r="X64" i="14"/>
  <c r="V64" i="14"/>
  <c r="U64" i="14"/>
  <c r="T64" i="14"/>
  <c r="R64" i="14"/>
  <c r="Q64" i="14"/>
  <c r="P64" i="14"/>
  <c r="N64" i="14"/>
  <c r="M64" i="14"/>
  <c r="L64" i="14"/>
  <c r="G64" i="14" s="1"/>
  <c r="J64" i="14"/>
  <c r="I64" i="14"/>
  <c r="H64" i="14"/>
  <c r="BF63" i="14"/>
  <c r="BE63" i="14"/>
  <c r="BD63" i="14"/>
  <c r="BB63" i="14"/>
  <c r="BA63" i="14"/>
  <c r="AZ63" i="14"/>
  <c r="AX63" i="14"/>
  <c r="AW63" i="14"/>
  <c r="AV63" i="14"/>
  <c r="AT63" i="14"/>
  <c r="AS63" i="14"/>
  <c r="AR63" i="14"/>
  <c r="AP63" i="14"/>
  <c r="AO63" i="14"/>
  <c r="AN63" i="14"/>
  <c r="AL63" i="14"/>
  <c r="AK63" i="14"/>
  <c r="AJ63" i="14"/>
  <c r="AH63" i="14"/>
  <c r="AG63" i="14"/>
  <c r="AF63" i="14"/>
  <c r="AD63" i="14"/>
  <c r="AC63" i="14"/>
  <c r="AB63" i="14"/>
  <c r="Z63" i="14"/>
  <c r="Y63" i="14"/>
  <c r="X63" i="14"/>
  <c r="V63" i="14"/>
  <c r="U63" i="14"/>
  <c r="T63" i="14"/>
  <c r="R63" i="14"/>
  <c r="Q63" i="14"/>
  <c r="P63" i="14"/>
  <c r="N63" i="14"/>
  <c r="M63" i="14"/>
  <c r="L63" i="14"/>
  <c r="G63" i="14" s="1"/>
  <c r="J63" i="14"/>
  <c r="I63" i="14"/>
  <c r="H63" i="14"/>
  <c r="BF62" i="14"/>
  <c r="BE62" i="14"/>
  <c r="BD62" i="14"/>
  <c r="BB62" i="14"/>
  <c r="BA62" i="14"/>
  <c r="AZ62" i="14"/>
  <c r="AX62" i="14"/>
  <c r="AW62" i="14"/>
  <c r="AV62" i="14"/>
  <c r="AT62" i="14"/>
  <c r="AS62" i="14"/>
  <c r="AR62" i="14"/>
  <c r="AP62" i="14"/>
  <c r="AO62" i="14"/>
  <c r="AN62" i="14"/>
  <c r="AL62" i="14"/>
  <c r="AK62" i="14"/>
  <c r="AJ62" i="14"/>
  <c r="AH62" i="14"/>
  <c r="AG62" i="14"/>
  <c r="AF62" i="14"/>
  <c r="AD62" i="14"/>
  <c r="AC62" i="14"/>
  <c r="AB62" i="14"/>
  <c r="Z62" i="14"/>
  <c r="Y62" i="14"/>
  <c r="X62" i="14"/>
  <c r="V62" i="14"/>
  <c r="U62" i="14"/>
  <c r="T62" i="14"/>
  <c r="R62" i="14"/>
  <c r="Q62" i="14"/>
  <c r="P62" i="14"/>
  <c r="N62" i="14"/>
  <c r="M62" i="14"/>
  <c r="L62" i="14"/>
  <c r="G62" i="14" s="1"/>
  <c r="J62" i="14"/>
  <c r="I62" i="14"/>
  <c r="H62" i="14"/>
  <c r="BF61" i="14"/>
  <c r="BE61" i="14"/>
  <c r="BD61" i="14"/>
  <c r="BB61" i="14"/>
  <c r="BA61" i="14"/>
  <c r="AZ61" i="14"/>
  <c r="AX61" i="14"/>
  <c r="AW61" i="14"/>
  <c r="AV61" i="14"/>
  <c r="AT61" i="14"/>
  <c r="AS61" i="14"/>
  <c r="AR61" i="14"/>
  <c r="AP61" i="14"/>
  <c r="AO61" i="14"/>
  <c r="AN61" i="14"/>
  <c r="AL61" i="14"/>
  <c r="AK61" i="14"/>
  <c r="AJ61" i="14"/>
  <c r="AH61" i="14"/>
  <c r="AG61" i="14"/>
  <c r="AF61" i="14"/>
  <c r="AD61" i="14"/>
  <c r="AC61" i="14"/>
  <c r="AB61" i="14"/>
  <c r="Z61" i="14"/>
  <c r="Y61" i="14"/>
  <c r="X61" i="14"/>
  <c r="V61" i="14"/>
  <c r="U61" i="14"/>
  <c r="T61" i="14"/>
  <c r="R61" i="14"/>
  <c r="Q61" i="14"/>
  <c r="P61" i="14"/>
  <c r="N61" i="14"/>
  <c r="M61" i="14"/>
  <c r="G61" i="14" s="1"/>
  <c r="L61" i="14"/>
  <c r="J61" i="14"/>
  <c r="I61" i="14"/>
  <c r="H61" i="14"/>
  <c r="BF55" i="14"/>
  <c r="BE55" i="14"/>
  <c r="BD55" i="14"/>
  <c r="BB55" i="14"/>
  <c r="BA55" i="14"/>
  <c r="AZ55" i="14"/>
  <c r="AX55" i="14"/>
  <c r="AW55" i="14"/>
  <c r="AV55" i="14"/>
  <c r="AT55" i="14"/>
  <c r="AS55" i="14"/>
  <c r="AR55" i="14"/>
  <c r="AP55" i="14"/>
  <c r="AO55" i="14"/>
  <c r="AN55" i="14"/>
  <c r="AL55" i="14"/>
  <c r="AK55" i="14"/>
  <c r="AJ55" i="14"/>
  <c r="AH55" i="14"/>
  <c r="AG55" i="14"/>
  <c r="AF55" i="14"/>
  <c r="AD55" i="14"/>
  <c r="AC55" i="14"/>
  <c r="AB55" i="14"/>
  <c r="Z55" i="14"/>
  <c r="Y55" i="14"/>
  <c r="X55" i="14"/>
  <c r="V55" i="14"/>
  <c r="U55" i="14"/>
  <c r="T55" i="14"/>
  <c r="R55" i="14"/>
  <c r="Q55" i="14"/>
  <c r="P55" i="14"/>
  <c r="N55" i="14"/>
  <c r="M55" i="14"/>
  <c r="L55" i="14"/>
  <c r="G55" i="14" s="1"/>
  <c r="J55" i="14"/>
  <c r="I55" i="14"/>
  <c r="H55" i="14"/>
  <c r="J44" i="12"/>
  <c r="I44" i="12"/>
  <c r="H44" i="12"/>
  <c r="G44" i="12"/>
  <c r="AO44" i="14" s="1"/>
  <c r="I44" i="14" l="1"/>
  <c r="T44" i="14"/>
  <c r="BD44" i="14"/>
  <c r="AX44" i="14"/>
  <c r="AS44" i="14"/>
  <c r="AN44" i="14"/>
  <c r="AH44" i="14"/>
  <c r="AC44" i="14"/>
  <c r="X44" i="14"/>
  <c r="R44" i="14"/>
  <c r="M44" i="14"/>
  <c r="BB44" i="14"/>
  <c r="AW44" i="14"/>
  <c r="AR44" i="14"/>
  <c r="AL44" i="14"/>
  <c r="AG44" i="14"/>
  <c r="AB44" i="14"/>
  <c r="V44" i="14"/>
  <c r="Q44" i="14"/>
  <c r="L44" i="14"/>
  <c r="BF44" i="14"/>
  <c r="BA44" i="14"/>
  <c r="AV44" i="14"/>
  <c r="AP44" i="14"/>
  <c r="AK44" i="14"/>
  <c r="AF44" i="14"/>
  <c r="Z44" i="14"/>
  <c r="U44" i="14"/>
  <c r="P44" i="14"/>
  <c r="BE44" i="14"/>
  <c r="AJ44" i="14"/>
  <c r="N44" i="14"/>
  <c r="AZ44" i="14"/>
  <c r="AD44" i="14"/>
  <c r="AT44" i="14"/>
  <c r="Y44" i="14"/>
  <c r="H44" i="14"/>
  <c r="J44" i="14"/>
  <c r="G44" i="14" l="1"/>
  <c r="BK74" i="10" l="1"/>
  <c r="BJ74" i="10"/>
  <c r="BI74" i="10"/>
  <c r="BH74" i="10"/>
  <c r="BK69" i="10"/>
  <c r="BJ69" i="10"/>
  <c r="BI69" i="10"/>
  <c r="BH69" i="10"/>
  <c r="BK67" i="10"/>
  <c r="BJ67" i="10"/>
  <c r="BI67" i="10"/>
  <c r="BH67" i="10"/>
  <c r="BK66" i="10"/>
  <c r="BJ66" i="10"/>
  <c r="BI66" i="10"/>
  <c r="BH66" i="10"/>
  <c r="BK65" i="10"/>
  <c r="BJ65" i="10"/>
  <c r="BI65" i="10"/>
  <c r="BH65" i="10"/>
  <c r="BK63" i="10"/>
  <c r="BJ63" i="10"/>
  <c r="BI63" i="10"/>
  <c r="BH63" i="10"/>
  <c r="BK55" i="10"/>
  <c r="BJ55" i="10"/>
  <c r="BI55" i="10"/>
  <c r="BH55" i="10"/>
  <c r="BK52" i="10"/>
  <c r="BJ52" i="10"/>
  <c r="BI52" i="10"/>
  <c r="BH52" i="10"/>
  <c r="BK51" i="10"/>
  <c r="BJ51" i="10"/>
  <c r="BI51" i="10"/>
  <c r="BH51" i="10"/>
  <c r="BK48" i="10"/>
  <c r="BJ48" i="10"/>
  <c r="BI48" i="10"/>
  <c r="BH48" i="10"/>
  <c r="BK45" i="10"/>
  <c r="BJ45" i="10"/>
  <c r="BI45" i="10"/>
  <c r="BH45" i="10"/>
  <c r="BK44" i="10"/>
  <c r="BJ44" i="10"/>
  <c r="BI44" i="10"/>
  <c r="BH44" i="10"/>
  <c r="BK43" i="10"/>
  <c r="BJ43" i="10"/>
  <c r="BI43" i="10"/>
  <c r="BH43" i="10"/>
  <c r="BK40" i="10"/>
  <c r="BJ40" i="10"/>
  <c r="BI40" i="10"/>
  <c r="BH40" i="10"/>
  <c r="BK37" i="10"/>
  <c r="BJ37" i="10"/>
  <c r="BI37" i="10"/>
  <c r="BH37" i="10"/>
  <c r="BK36" i="10"/>
  <c r="BJ36" i="10"/>
  <c r="BI36" i="10"/>
  <c r="BH36" i="10"/>
  <c r="BK34" i="10"/>
  <c r="BJ34" i="10"/>
  <c r="BI34" i="10"/>
  <c r="BH34" i="10"/>
  <c r="BK33" i="10"/>
  <c r="BJ33" i="10"/>
  <c r="BI33" i="10"/>
  <c r="BH33" i="10"/>
  <c r="BK29" i="10"/>
  <c r="BJ29" i="10"/>
  <c r="BI29" i="10"/>
  <c r="BH29" i="10"/>
  <c r="BK28" i="10"/>
  <c r="BJ28" i="10"/>
  <c r="BI28" i="10"/>
  <c r="BH28" i="10"/>
  <c r="BK23" i="10"/>
  <c r="BJ23" i="10"/>
  <c r="BI23" i="10"/>
  <c r="BH23" i="10"/>
  <c r="BK22" i="10"/>
  <c r="BJ22" i="10"/>
  <c r="BI22" i="10"/>
  <c r="BH22" i="10"/>
  <c r="BK21" i="10"/>
  <c r="BJ21" i="10"/>
  <c r="BI21" i="10"/>
  <c r="BH21" i="10"/>
  <c r="BK20" i="10"/>
  <c r="BJ20" i="10"/>
  <c r="BI20" i="10"/>
  <c r="BH20" i="10"/>
  <c r="G18" i="10" l="1"/>
  <c r="BM18" i="10" s="1"/>
  <c r="G17" i="10"/>
  <c r="BM17" i="10" s="1"/>
  <c r="G16" i="10"/>
  <c r="BM16" i="10" s="1"/>
  <c r="P390" i="1"/>
  <c r="M390" i="1"/>
  <c r="L390" i="1"/>
  <c r="K390" i="1"/>
  <c r="I390" i="1"/>
  <c r="H390" i="1"/>
  <c r="G390" i="1"/>
  <c r="P244" i="1"/>
  <c r="M244" i="1"/>
  <c r="L244" i="1"/>
  <c r="K244" i="1"/>
  <c r="I244" i="1"/>
  <c r="H244" i="1"/>
  <c r="G244" i="1"/>
  <c r="T57" i="1"/>
  <c r="I57" i="10" s="1"/>
  <c r="S57" i="1"/>
  <c r="H57" i="10" s="1"/>
  <c r="U56" i="1"/>
  <c r="J56" i="10" s="1"/>
  <c r="T56" i="1"/>
  <c r="I56" i="10" s="1"/>
  <c r="O56" i="1"/>
  <c r="G56" i="10" s="1"/>
  <c r="BM56" i="10" s="1"/>
  <c r="D57" i="1"/>
  <c r="Q57" i="1" s="1"/>
  <c r="T54" i="1"/>
  <c r="I54" i="10" s="1"/>
  <c r="S54" i="1"/>
  <c r="H54" i="10" s="1"/>
  <c r="U53" i="1"/>
  <c r="J53" i="10" s="1"/>
  <c r="T53" i="1"/>
  <c r="I53" i="10" s="1"/>
  <c r="O53" i="1"/>
  <c r="Q54" i="1"/>
  <c r="O244" i="1" l="1"/>
  <c r="U57" i="1"/>
  <c r="J57" i="10" s="1"/>
  <c r="G57" i="10"/>
  <c r="BM57" i="10" s="1"/>
  <c r="G54" i="10"/>
  <c r="BM54" i="10" s="1"/>
  <c r="U54" i="1"/>
  <c r="J54" i="10" s="1"/>
  <c r="Q390" i="1"/>
  <c r="Q244" i="1"/>
  <c r="S53" i="1"/>
  <c r="H53" i="10" s="1"/>
  <c r="S56" i="1"/>
  <c r="H56" i="10" s="1"/>
  <c r="O390" i="1"/>
  <c r="G53" i="10"/>
  <c r="BM53" i="10" s="1"/>
  <c r="BK475" i="10"/>
  <c r="BJ475" i="10"/>
  <c r="BI475" i="10"/>
  <c r="BH475" i="10"/>
  <c r="BK467" i="10"/>
  <c r="BJ467" i="10"/>
  <c r="BI467" i="10"/>
  <c r="BH467" i="10"/>
  <c r="BK466" i="10"/>
  <c r="BJ466" i="10"/>
  <c r="BI466" i="10"/>
  <c r="BH466" i="10"/>
  <c r="BK464" i="10"/>
  <c r="BJ464" i="10"/>
  <c r="BI464" i="10"/>
  <c r="BH464" i="10"/>
  <c r="BK462" i="10"/>
  <c r="BJ462" i="10"/>
  <c r="BI462" i="10"/>
  <c r="BH462" i="10"/>
  <c r="BK460" i="10"/>
  <c r="BJ460" i="10"/>
  <c r="BI460" i="10"/>
  <c r="BH460" i="10"/>
  <c r="BK458" i="10"/>
  <c r="BJ458" i="10"/>
  <c r="BI458" i="10"/>
  <c r="BH458" i="10"/>
  <c r="BK456" i="10"/>
  <c r="BJ456" i="10"/>
  <c r="BI456" i="10"/>
  <c r="BH456" i="10"/>
  <c r="BK454" i="10"/>
  <c r="BJ454" i="10"/>
  <c r="BI454" i="10"/>
  <c r="BH454" i="10"/>
  <c r="BK449" i="10"/>
  <c r="BJ449" i="10"/>
  <c r="BI449" i="10"/>
  <c r="BH449" i="10"/>
  <c r="BK448" i="10"/>
  <c r="BJ448" i="10"/>
  <c r="BI448" i="10"/>
  <c r="BH448" i="10"/>
  <c r="BK438" i="10"/>
  <c r="BJ438" i="10"/>
  <c r="BI438" i="10"/>
  <c r="BH438" i="10"/>
  <c r="BK437" i="10"/>
  <c r="BJ437" i="10"/>
  <c r="BI437" i="10"/>
  <c r="BH437" i="10"/>
  <c r="BK435" i="10"/>
  <c r="BJ435" i="10"/>
  <c r="BI435" i="10"/>
  <c r="BH435" i="10"/>
  <c r="BK421" i="10"/>
  <c r="BJ421" i="10"/>
  <c r="BI421" i="10"/>
  <c r="BH421" i="10"/>
  <c r="BK420" i="10"/>
  <c r="BJ420" i="10"/>
  <c r="BI420" i="10"/>
  <c r="BH420" i="10"/>
  <c r="BK418" i="10"/>
  <c r="BJ418" i="10"/>
  <c r="BI418" i="10"/>
  <c r="BH418" i="10"/>
  <c r="BK406" i="10"/>
  <c r="BJ406" i="10"/>
  <c r="BI406" i="10"/>
  <c r="BH406" i="10"/>
  <c r="BK405" i="10"/>
  <c r="BJ405" i="10"/>
  <c r="BI405" i="10"/>
  <c r="BH405" i="10"/>
  <c r="BK398" i="10"/>
  <c r="BJ398" i="10"/>
  <c r="BI398" i="10"/>
  <c r="BH398" i="10"/>
  <c r="BK397" i="10"/>
  <c r="BJ397" i="10"/>
  <c r="BI397" i="10"/>
  <c r="BH397" i="10"/>
  <c r="BJ395" i="10"/>
  <c r="BI395" i="10"/>
  <c r="BH395" i="10"/>
  <c r="BK384" i="10"/>
  <c r="BJ384" i="10"/>
  <c r="BI384" i="10"/>
  <c r="BH384" i="10"/>
  <c r="BK383" i="10"/>
  <c r="BJ383" i="10"/>
  <c r="BI383" i="10"/>
  <c r="BH383" i="10"/>
  <c r="BK370" i="10"/>
  <c r="BJ370" i="10"/>
  <c r="BI370" i="10"/>
  <c r="BH370" i="10"/>
  <c r="BK369" i="10"/>
  <c r="BJ369" i="10"/>
  <c r="BI369" i="10"/>
  <c r="BH369" i="10"/>
  <c r="BK357" i="10"/>
  <c r="BJ357" i="10"/>
  <c r="BI357" i="10"/>
  <c r="BH357" i="10"/>
  <c r="BK356" i="10"/>
  <c r="BJ356" i="10"/>
  <c r="BI356" i="10"/>
  <c r="BH356" i="10"/>
  <c r="BK351" i="10"/>
  <c r="BJ351" i="10"/>
  <c r="BI351" i="10"/>
  <c r="BH351" i="10"/>
  <c r="BK350" i="10"/>
  <c r="BJ350" i="10"/>
  <c r="BI350" i="10"/>
  <c r="BH350" i="10"/>
  <c r="BK348" i="10"/>
  <c r="BJ348" i="10"/>
  <c r="BI348" i="10"/>
  <c r="BH348" i="10"/>
  <c r="BK346" i="10"/>
  <c r="BJ346" i="10"/>
  <c r="BI346" i="10"/>
  <c r="BH346" i="10"/>
  <c r="BK340" i="10"/>
  <c r="BJ340" i="10"/>
  <c r="BI340" i="10"/>
  <c r="BH340" i="10"/>
  <c r="BK339" i="10"/>
  <c r="BJ339" i="10"/>
  <c r="BI339" i="10"/>
  <c r="BH339" i="10"/>
  <c r="BK332" i="10"/>
  <c r="BJ332" i="10"/>
  <c r="BI332" i="10"/>
  <c r="BH332" i="10"/>
  <c r="BK331" i="10"/>
  <c r="BJ331" i="10"/>
  <c r="BI331" i="10"/>
  <c r="BH331" i="10"/>
  <c r="BK329" i="10"/>
  <c r="BJ329" i="10"/>
  <c r="BI329" i="10"/>
  <c r="BH329" i="10"/>
  <c r="BK322" i="10"/>
  <c r="BJ322" i="10"/>
  <c r="BI322" i="10"/>
  <c r="BH322" i="10"/>
  <c r="BK321" i="10"/>
  <c r="BJ321" i="10"/>
  <c r="BI321" i="10"/>
  <c r="BH321" i="10"/>
  <c r="BK313" i="10"/>
  <c r="BJ313" i="10"/>
  <c r="BI313" i="10"/>
  <c r="BH313" i="10"/>
  <c r="BK312" i="10"/>
  <c r="BJ312" i="10"/>
  <c r="BI312" i="10"/>
  <c r="BH312" i="10"/>
  <c r="BK310" i="10"/>
  <c r="BJ310" i="10"/>
  <c r="BI310" i="10"/>
  <c r="BH310" i="10"/>
  <c r="BK303" i="10"/>
  <c r="BJ303" i="10"/>
  <c r="BI303" i="10"/>
  <c r="BH303" i="10"/>
  <c r="BK302" i="10"/>
  <c r="BJ302" i="10"/>
  <c r="BI302" i="10"/>
  <c r="BH302" i="10"/>
  <c r="BK294" i="10"/>
  <c r="BJ294" i="10"/>
  <c r="BI294" i="10"/>
  <c r="BH294" i="10"/>
  <c r="BK293" i="10"/>
  <c r="BJ293" i="10"/>
  <c r="BI293" i="10"/>
  <c r="BH293" i="10"/>
  <c r="BK292" i="10"/>
  <c r="BJ292" i="10"/>
  <c r="BI292" i="10"/>
  <c r="BH292" i="10"/>
  <c r="BK291" i="10"/>
  <c r="BJ291" i="10"/>
  <c r="BI291" i="10"/>
  <c r="BH291" i="10"/>
  <c r="BK289" i="10"/>
  <c r="BJ289" i="10"/>
  <c r="BI289" i="10"/>
  <c r="BH289" i="10"/>
  <c r="BK287" i="10"/>
  <c r="BJ287" i="10"/>
  <c r="BI287" i="10"/>
  <c r="BH287" i="10"/>
  <c r="BK273" i="10"/>
  <c r="BJ273" i="10"/>
  <c r="BI273" i="10"/>
  <c r="BH273" i="10"/>
  <c r="BK272" i="10"/>
  <c r="BJ272" i="10"/>
  <c r="BI272" i="10"/>
  <c r="BH272" i="10"/>
  <c r="BK260" i="10"/>
  <c r="BJ260" i="10"/>
  <c r="BI260" i="10"/>
  <c r="BH260" i="10"/>
  <c r="BK259" i="10"/>
  <c r="BJ259" i="10"/>
  <c r="BI259" i="10"/>
  <c r="BH259" i="10"/>
  <c r="BK252" i="10"/>
  <c r="BJ252" i="10"/>
  <c r="BI252" i="10"/>
  <c r="BH252" i="10"/>
  <c r="BK251" i="10"/>
  <c r="BJ251" i="10"/>
  <c r="BI251" i="10"/>
  <c r="BH251" i="10"/>
  <c r="BK249" i="10"/>
  <c r="BJ249" i="10"/>
  <c r="BI249" i="10"/>
  <c r="BH249" i="10"/>
  <c r="BK238" i="10"/>
  <c r="BJ238" i="10"/>
  <c r="BI238" i="10"/>
  <c r="BH238" i="10"/>
  <c r="BK237" i="10"/>
  <c r="BJ237" i="10"/>
  <c r="BI237" i="10"/>
  <c r="BH237" i="10"/>
  <c r="BK223" i="10"/>
  <c r="BJ223" i="10"/>
  <c r="BI223" i="10"/>
  <c r="BH223" i="10"/>
  <c r="BK222" i="10"/>
  <c r="BJ222" i="10"/>
  <c r="BI222" i="10"/>
  <c r="BH222" i="10"/>
  <c r="BK206" i="10"/>
  <c r="BJ206" i="10"/>
  <c r="BI206" i="10"/>
  <c r="BH206" i="10"/>
  <c r="BK205" i="10"/>
  <c r="BJ205" i="10"/>
  <c r="BI205" i="10"/>
  <c r="BH205" i="10"/>
  <c r="BK203" i="10"/>
  <c r="BJ203" i="10"/>
  <c r="BI203" i="10"/>
  <c r="BH203" i="10"/>
  <c r="BK195" i="10"/>
  <c r="BJ195" i="10"/>
  <c r="BI195" i="10"/>
  <c r="BH195" i="10"/>
  <c r="BK194" i="10"/>
  <c r="BJ194" i="10"/>
  <c r="BI194" i="10"/>
  <c r="BH194" i="10"/>
  <c r="BK192" i="10"/>
  <c r="BJ192" i="10"/>
  <c r="BI192" i="10"/>
  <c r="BH192" i="10"/>
  <c r="BK190" i="10"/>
  <c r="BJ190" i="10"/>
  <c r="BI190" i="10"/>
  <c r="BH190" i="10"/>
  <c r="BK184" i="10"/>
  <c r="BJ184" i="10"/>
  <c r="BI184" i="10"/>
  <c r="BH184" i="10"/>
  <c r="BK183" i="10"/>
  <c r="BJ183" i="10"/>
  <c r="BI183" i="10"/>
  <c r="BH183" i="10"/>
  <c r="BK176" i="10"/>
  <c r="BJ176" i="10"/>
  <c r="BI176" i="10"/>
  <c r="BH176" i="10"/>
  <c r="BK175" i="10"/>
  <c r="BJ175" i="10"/>
  <c r="BI175" i="10"/>
  <c r="BH175" i="10"/>
  <c r="BK173" i="10"/>
  <c r="BJ173" i="10"/>
  <c r="BI173" i="10"/>
  <c r="BH173" i="10"/>
  <c r="BK166" i="10"/>
  <c r="BJ166" i="10"/>
  <c r="BI166" i="10"/>
  <c r="BH166" i="10"/>
  <c r="BK165" i="10"/>
  <c r="BJ165" i="10"/>
  <c r="BI165" i="10"/>
  <c r="BH165" i="10"/>
  <c r="BK157" i="10"/>
  <c r="BJ157" i="10"/>
  <c r="BI157" i="10"/>
  <c r="BH157" i="10"/>
  <c r="BK156" i="10"/>
  <c r="BJ156" i="10"/>
  <c r="BI156" i="10"/>
  <c r="BH156" i="10"/>
  <c r="BK154" i="10"/>
  <c r="BJ154" i="10"/>
  <c r="BI154" i="10"/>
  <c r="BH154" i="10"/>
  <c r="BK147" i="10"/>
  <c r="BJ147" i="10"/>
  <c r="BI147" i="10"/>
  <c r="BH147" i="10"/>
  <c r="BK146" i="10"/>
  <c r="BJ146" i="10"/>
  <c r="BI146" i="10"/>
  <c r="BH146" i="10"/>
  <c r="BK144" i="10"/>
  <c r="BK143" i="10"/>
  <c r="BK137" i="10"/>
  <c r="BJ137" i="10"/>
  <c r="BI137" i="10"/>
  <c r="BH137" i="10"/>
  <c r="BK136" i="10"/>
  <c r="BJ136" i="10"/>
  <c r="BI136" i="10"/>
  <c r="BH136" i="10"/>
  <c r="BK135" i="10"/>
  <c r="BJ135" i="10"/>
  <c r="BI135" i="10"/>
  <c r="BH135" i="10"/>
  <c r="BK134" i="10"/>
  <c r="BJ134" i="10"/>
  <c r="BI134" i="10"/>
  <c r="BH134" i="10"/>
  <c r="BK132" i="10"/>
  <c r="BJ132" i="10"/>
  <c r="BI132" i="10"/>
  <c r="BH132" i="10"/>
  <c r="BK130" i="10"/>
  <c r="BJ130" i="10"/>
  <c r="BI130" i="10"/>
  <c r="BH130" i="10"/>
  <c r="BK128" i="10"/>
  <c r="BJ128" i="10"/>
  <c r="BI128" i="10"/>
  <c r="BH128" i="10"/>
  <c r="BK120" i="10"/>
  <c r="BJ120" i="10"/>
  <c r="BI120" i="10"/>
  <c r="BH120" i="10"/>
  <c r="BK119" i="10"/>
  <c r="BJ119" i="10"/>
  <c r="BI119" i="10"/>
  <c r="BH119" i="10"/>
  <c r="BK113" i="10"/>
  <c r="BJ113" i="10"/>
  <c r="BI113" i="10"/>
  <c r="BH113" i="10"/>
  <c r="BK111" i="10"/>
  <c r="BJ111" i="10"/>
  <c r="BI111" i="10"/>
  <c r="BH111" i="10"/>
  <c r="BK110" i="10"/>
  <c r="BJ110" i="10"/>
  <c r="BI110" i="10"/>
  <c r="BH110" i="10"/>
  <c r="BK108" i="10"/>
  <c r="BJ108" i="10"/>
  <c r="BI108" i="10"/>
  <c r="BH108" i="10"/>
  <c r="BK102" i="10"/>
  <c r="BJ102" i="10"/>
  <c r="BI102" i="10"/>
  <c r="BH102" i="10"/>
  <c r="BK101" i="10"/>
  <c r="BJ101" i="10"/>
  <c r="BI101" i="10"/>
  <c r="BH101" i="10"/>
  <c r="BK99" i="10"/>
  <c r="BJ99" i="10"/>
  <c r="BI99" i="10"/>
  <c r="BH99" i="10"/>
  <c r="BK89" i="10"/>
  <c r="BJ89" i="10"/>
  <c r="BI89" i="10"/>
  <c r="BH89" i="10"/>
  <c r="BK88" i="10"/>
  <c r="BJ88" i="10"/>
  <c r="BI88" i="10"/>
  <c r="BH88" i="10"/>
  <c r="BK86" i="10"/>
  <c r="BJ86" i="10"/>
  <c r="BI86" i="10"/>
  <c r="BH86" i="10"/>
  <c r="BK79" i="10"/>
  <c r="BJ79" i="10"/>
  <c r="BI79" i="10"/>
  <c r="BH79" i="10"/>
  <c r="BK78" i="10"/>
  <c r="BJ78" i="10"/>
  <c r="BI78" i="10"/>
  <c r="BH78" i="10"/>
  <c r="BK77" i="10"/>
  <c r="BJ77" i="10"/>
  <c r="BI77" i="10"/>
  <c r="BH77" i="10"/>
  <c r="X102" i="1"/>
  <c r="W102" i="1"/>
  <c r="X101" i="1"/>
  <c r="W101" i="1"/>
  <c r="X99" i="1"/>
  <c r="W99" i="1"/>
  <c r="X89" i="1"/>
  <c r="W89" i="1"/>
  <c r="X88" i="1"/>
  <c r="W88" i="1"/>
  <c r="X86" i="1"/>
  <c r="W86" i="1"/>
  <c r="X84" i="1"/>
  <c r="W84" i="1"/>
  <c r="X79" i="1"/>
  <c r="W79" i="1"/>
  <c r="X78" i="1"/>
  <c r="W78" i="1"/>
  <c r="X77" i="1"/>
  <c r="W77" i="1"/>
  <c r="X75" i="1"/>
  <c r="W75" i="1"/>
  <c r="X74" i="1"/>
  <c r="W74" i="1"/>
  <c r="X71" i="1"/>
  <c r="W71" i="1"/>
  <c r="X69" i="1"/>
  <c r="W69" i="1"/>
  <c r="X67" i="1"/>
  <c r="W67" i="1"/>
  <c r="X66" i="1"/>
  <c r="W66" i="1"/>
  <c r="X65" i="1"/>
  <c r="W65" i="1"/>
  <c r="X63" i="1"/>
  <c r="W63" i="1"/>
  <c r="X51" i="1"/>
  <c r="W51" i="1"/>
  <c r="X44" i="1"/>
  <c r="W44" i="1"/>
  <c r="X43" i="1"/>
  <c r="W43" i="1"/>
  <c r="X36" i="1"/>
  <c r="W36" i="1"/>
  <c r="X34" i="1"/>
  <c r="W34" i="1"/>
  <c r="X33" i="1"/>
  <c r="W33" i="1"/>
  <c r="X29" i="1"/>
  <c r="W29" i="1"/>
  <c r="X28" i="1"/>
  <c r="W28" i="1"/>
  <c r="P18" i="9" l="1"/>
  <c r="M18" i="9"/>
  <c r="L18" i="9"/>
  <c r="K18" i="9"/>
  <c r="I18" i="9"/>
  <c r="H18" i="9"/>
  <c r="G18" i="9"/>
  <c r="P389" i="1"/>
  <c r="M389" i="1"/>
  <c r="L389" i="1"/>
  <c r="K389" i="1"/>
  <c r="I389" i="1"/>
  <c r="H389" i="1"/>
  <c r="G389" i="1"/>
  <c r="P388" i="1"/>
  <c r="M388" i="1"/>
  <c r="L388" i="1"/>
  <c r="K388" i="1"/>
  <c r="I388" i="1"/>
  <c r="H388" i="1"/>
  <c r="G388" i="1"/>
  <c r="P374" i="1"/>
  <c r="M374" i="1"/>
  <c r="L374" i="1"/>
  <c r="K374" i="1"/>
  <c r="I374" i="1"/>
  <c r="H374" i="1"/>
  <c r="G374" i="1"/>
  <c r="P243" i="1"/>
  <c r="M243" i="1"/>
  <c r="L243" i="1"/>
  <c r="K243" i="1"/>
  <c r="I243" i="1"/>
  <c r="H243" i="1"/>
  <c r="G243" i="1"/>
  <c r="P242" i="1"/>
  <c r="M242" i="1"/>
  <c r="L242" i="1"/>
  <c r="K242" i="1"/>
  <c r="I242" i="1"/>
  <c r="H242" i="1"/>
  <c r="G242" i="1"/>
  <c r="P227" i="1"/>
  <c r="M227" i="1"/>
  <c r="L227" i="1"/>
  <c r="K227" i="1"/>
  <c r="I227" i="1"/>
  <c r="H227" i="1"/>
  <c r="G227" i="1"/>
  <c r="X691" i="1" l="1"/>
  <c r="W691" i="1"/>
  <c r="X690" i="1"/>
  <c r="W690" i="1"/>
  <c r="X689" i="1"/>
  <c r="W689" i="1"/>
  <c r="X688" i="1"/>
  <c r="W688" i="1"/>
  <c r="X687" i="1"/>
  <c r="W687" i="1"/>
  <c r="X686" i="1"/>
  <c r="W686" i="1"/>
  <c r="X685" i="1"/>
  <c r="W685" i="1"/>
  <c r="X684" i="1"/>
  <c r="W684" i="1"/>
  <c r="X683" i="1"/>
  <c r="W683" i="1"/>
  <c r="X682" i="1"/>
  <c r="W682" i="1"/>
  <c r="X681" i="1"/>
  <c r="W681" i="1"/>
  <c r="X680" i="1"/>
  <c r="W680" i="1"/>
  <c r="X679" i="1"/>
  <c r="W679" i="1"/>
  <c r="X678" i="1"/>
  <c r="W678" i="1"/>
  <c r="X677" i="1"/>
  <c r="W677" i="1"/>
  <c r="X676" i="1"/>
  <c r="W676" i="1"/>
  <c r="X675" i="1"/>
  <c r="W675" i="1"/>
  <c r="X674" i="1"/>
  <c r="W674" i="1"/>
  <c r="X673" i="1"/>
  <c r="W673" i="1"/>
  <c r="X672" i="1"/>
  <c r="W672" i="1"/>
  <c r="X671" i="1"/>
  <c r="W671" i="1"/>
  <c r="X670" i="1"/>
  <c r="W670" i="1"/>
  <c r="X669" i="1"/>
  <c r="W669" i="1"/>
  <c r="X668" i="1"/>
  <c r="W668" i="1"/>
  <c r="X667" i="1"/>
  <c r="W667" i="1"/>
  <c r="X666" i="1"/>
  <c r="W666" i="1"/>
  <c r="X665" i="1"/>
  <c r="W665" i="1"/>
  <c r="X664" i="1"/>
  <c r="W664" i="1"/>
  <c r="X663" i="1"/>
  <c r="W663" i="1"/>
  <c r="X662" i="1"/>
  <c r="W662" i="1"/>
  <c r="X661" i="1"/>
  <c r="W661" i="1"/>
  <c r="X660" i="1"/>
  <c r="W660" i="1"/>
  <c r="X659" i="1"/>
  <c r="W659" i="1"/>
  <c r="X658" i="1"/>
  <c r="W658" i="1"/>
  <c r="X657" i="1"/>
  <c r="W657" i="1"/>
  <c r="X656" i="1"/>
  <c r="W656" i="1"/>
  <c r="X655" i="1"/>
  <c r="W655" i="1"/>
  <c r="X654" i="1"/>
  <c r="W654" i="1"/>
  <c r="X653" i="1"/>
  <c r="W653" i="1"/>
  <c r="X652" i="1"/>
  <c r="W652" i="1"/>
  <c r="X651" i="1"/>
  <c r="W651" i="1"/>
  <c r="X650" i="1"/>
  <c r="W650" i="1"/>
  <c r="X649" i="1"/>
  <c r="W649" i="1"/>
  <c r="X648" i="1"/>
  <c r="W648" i="1"/>
  <c r="X647" i="1"/>
  <c r="W647" i="1"/>
  <c r="X646" i="1"/>
  <c r="W646" i="1"/>
  <c r="X645" i="1"/>
  <c r="W645" i="1"/>
  <c r="X644" i="1"/>
  <c r="W644" i="1"/>
  <c r="X643" i="1"/>
  <c r="W643" i="1"/>
  <c r="X642" i="1"/>
  <c r="W642" i="1"/>
  <c r="X641" i="1"/>
  <c r="W641" i="1"/>
  <c r="X640" i="1"/>
  <c r="W640" i="1"/>
  <c r="X639" i="1"/>
  <c r="W639" i="1"/>
  <c r="X638" i="1"/>
  <c r="W638" i="1"/>
  <c r="X637" i="1"/>
  <c r="W637" i="1"/>
  <c r="X636" i="1"/>
  <c r="W636" i="1"/>
  <c r="X635" i="1"/>
  <c r="W635" i="1"/>
  <c r="X634" i="1"/>
  <c r="W634" i="1"/>
  <c r="X633" i="1"/>
  <c r="W633" i="1"/>
  <c r="X632" i="1"/>
  <c r="W632" i="1"/>
  <c r="X631" i="1"/>
  <c r="W631" i="1"/>
  <c r="X630" i="1"/>
  <c r="W630" i="1"/>
  <c r="X629" i="1"/>
  <c r="W629" i="1"/>
  <c r="X628" i="1"/>
  <c r="W628" i="1"/>
  <c r="X627" i="1"/>
  <c r="W627" i="1"/>
  <c r="X626" i="1"/>
  <c r="W626" i="1"/>
  <c r="X625" i="1"/>
  <c r="W625" i="1"/>
  <c r="X624" i="1"/>
  <c r="W624" i="1"/>
  <c r="X623" i="1"/>
  <c r="W623" i="1"/>
  <c r="X622" i="1"/>
  <c r="W622" i="1"/>
  <c r="X621" i="1"/>
  <c r="W621" i="1"/>
  <c r="X620" i="1"/>
  <c r="W620" i="1"/>
  <c r="X619" i="1"/>
  <c r="W619" i="1"/>
  <c r="X618" i="1"/>
  <c r="W618" i="1"/>
  <c r="X617" i="1"/>
  <c r="W617" i="1"/>
  <c r="X616" i="1"/>
  <c r="W616" i="1"/>
  <c r="X615" i="1"/>
  <c r="W615" i="1"/>
  <c r="X614" i="1"/>
  <c r="W614" i="1"/>
  <c r="X613" i="1"/>
  <c r="W613" i="1"/>
  <c r="X612" i="1"/>
  <c r="W612" i="1"/>
  <c r="X611" i="1"/>
  <c r="W611" i="1"/>
  <c r="X610" i="1"/>
  <c r="W610" i="1"/>
  <c r="X609" i="1"/>
  <c r="W609" i="1"/>
  <c r="X608" i="1"/>
  <c r="W608" i="1"/>
  <c r="X607" i="1"/>
  <c r="W607" i="1"/>
  <c r="X606" i="1"/>
  <c r="W606" i="1"/>
  <c r="X605" i="1"/>
  <c r="W605" i="1"/>
  <c r="X604" i="1"/>
  <c r="W604" i="1"/>
  <c r="X603" i="1"/>
  <c r="W603" i="1"/>
  <c r="X602" i="1"/>
  <c r="W602" i="1"/>
  <c r="X601" i="1"/>
  <c r="W601" i="1"/>
  <c r="X600" i="1"/>
  <c r="W600" i="1"/>
  <c r="X599" i="1"/>
  <c r="W599" i="1"/>
  <c r="X598" i="1"/>
  <c r="W598" i="1"/>
  <c r="X597" i="1"/>
  <c r="W597" i="1"/>
  <c r="X596" i="1"/>
  <c r="W596" i="1"/>
  <c r="X595" i="1"/>
  <c r="W595" i="1"/>
  <c r="X594" i="1"/>
  <c r="W594" i="1"/>
  <c r="X593" i="1"/>
  <c r="W593" i="1"/>
  <c r="X592" i="1"/>
  <c r="W592" i="1"/>
  <c r="X591" i="1"/>
  <c r="W591" i="1"/>
  <c r="X590" i="1"/>
  <c r="W590" i="1"/>
  <c r="X589" i="1"/>
  <c r="W589" i="1"/>
  <c r="X588" i="1"/>
  <c r="W588" i="1"/>
  <c r="X587" i="1"/>
  <c r="W587" i="1"/>
  <c r="X586" i="1"/>
  <c r="W586" i="1"/>
  <c r="X585" i="1"/>
  <c r="W585" i="1"/>
  <c r="X584" i="1"/>
  <c r="W584" i="1"/>
  <c r="X583" i="1"/>
  <c r="W583" i="1"/>
  <c r="X582" i="1"/>
  <c r="W582" i="1"/>
  <c r="X581" i="1"/>
  <c r="W581" i="1"/>
  <c r="X580" i="1"/>
  <c r="W580" i="1"/>
  <c r="X579" i="1"/>
  <c r="W579" i="1"/>
  <c r="X578" i="1"/>
  <c r="W578" i="1"/>
  <c r="X577" i="1"/>
  <c r="W577" i="1"/>
  <c r="X576" i="1"/>
  <c r="W576" i="1"/>
  <c r="X575" i="1"/>
  <c r="W575" i="1"/>
  <c r="X574" i="1"/>
  <c r="W574" i="1"/>
  <c r="X573" i="1"/>
  <c r="W573" i="1"/>
  <c r="X572" i="1"/>
  <c r="W572" i="1"/>
  <c r="X571" i="1"/>
  <c r="W571" i="1"/>
  <c r="X570" i="1"/>
  <c r="W570" i="1"/>
  <c r="X569" i="1"/>
  <c r="W569" i="1"/>
  <c r="X568" i="1"/>
  <c r="W568" i="1"/>
  <c r="X567" i="1"/>
  <c r="W567" i="1"/>
  <c r="X566" i="1"/>
  <c r="W566" i="1"/>
  <c r="X565" i="1"/>
  <c r="W565" i="1"/>
  <c r="X564" i="1"/>
  <c r="W564" i="1"/>
  <c r="X563" i="1"/>
  <c r="W563" i="1"/>
  <c r="X562" i="1"/>
  <c r="W562" i="1"/>
  <c r="X561" i="1"/>
  <c r="W561" i="1"/>
  <c r="X560" i="1"/>
  <c r="W560" i="1"/>
  <c r="X559" i="1"/>
  <c r="W559" i="1"/>
  <c r="X558" i="1"/>
  <c r="W558" i="1"/>
  <c r="X557" i="1"/>
  <c r="W557" i="1"/>
  <c r="X556" i="1"/>
  <c r="W556" i="1"/>
  <c r="X555" i="1"/>
  <c r="W555" i="1"/>
  <c r="X554" i="1"/>
  <c r="W554" i="1"/>
  <c r="X553" i="1"/>
  <c r="W553" i="1"/>
  <c r="X552" i="1"/>
  <c r="W552" i="1"/>
  <c r="X551" i="1"/>
  <c r="W551" i="1"/>
  <c r="X550" i="1"/>
  <c r="W550" i="1"/>
  <c r="X549" i="1"/>
  <c r="W549" i="1"/>
  <c r="X548" i="1"/>
  <c r="W548" i="1"/>
  <c r="X547" i="1"/>
  <c r="W547" i="1"/>
  <c r="X546" i="1"/>
  <c r="W546" i="1"/>
  <c r="X545" i="1"/>
  <c r="W545" i="1"/>
  <c r="X544" i="1"/>
  <c r="W544" i="1"/>
  <c r="X543" i="1"/>
  <c r="W543" i="1"/>
  <c r="X542" i="1"/>
  <c r="W542" i="1"/>
  <c r="X541" i="1"/>
  <c r="W541" i="1"/>
  <c r="X540" i="1"/>
  <c r="W540" i="1"/>
  <c r="X539" i="1"/>
  <c r="W539" i="1"/>
  <c r="X538" i="1"/>
  <c r="W538" i="1"/>
  <c r="X537" i="1"/>
  <c r="W537" i="1"/>
  <c r="X536" i="1"/>
  <c r="W536" i="1"/>
  <c r="X535" i="1"/>
  <c r="W535" i="1"/>
  <c r="X534" i="1"/>
  <c r="W534" i="1"/>
  <c r="X533" i="1"/>
  <c r="W533" i="1"/>
  <c r="X532" i="1"/>
  <c r="W532" i="1"/>
  <c r="X531" i="1"/>
  <c r="W531" i="1"/>
  <c r="X530" i="1"/>
  <c r="W530" i="1"/>
  <c r="X529" i="1"/>
  <c r="W529" i="1"/>
  <c r="X528" i="1"/>
  <c r="W528" i="1"/>
  <c r="X527" i="1"/>
  <c r="W527" i="1"/>
  <c r="X526" i="1"/>
  <c r="W526" i="1"/>
  <c r="X525" i="1"/>
  <c r="W525" i="1"/>
  <c r="X524" i="1"/>
  <c r="W524" i="1"/>
  <c r="X523" i="1"/>
  <c r="W523" i="1"/>
  <c r="X522" i="1"/>
  <c r="W522" i="1"/>
  <c r="X521" i="1"/>
  <c r="W521" i="1"/>
  <c r="X520" i="1"/>
  <c r="W520" i="1"/>
  <c r="X519" i="1"/>
  <c r="W519" i="1"/>
  <c r="X518" i="1"/>
  <c r="W518" i="1"/>
  <c r="X517" i="1"/>
  <c r="W517" i="1"/>
  <c r="X516" i="1"/>
  <c r="W516" i="1"/>
  <c r="X515" i="1"/>
  <c r="W515" i="1"/>
  <c r="X514" i="1"/>
  <c r="W514" i="1"/>
  <c r="X513" i="1"/>
  <c r="W513" i="1"/>
  <c r="X512" i="1"/>
  <c r="W512" i="1"/>
  <c r="X511" i="1"/>
  <c r="W511" i="1"/>
  <c r="X510" i="1"/>
  <c r="W510" i="1"/>
  <c r="X509" i="1"/>
  <c r="W509" i="1"/>
  <c r="X508" i="1"/>
  <c r="W508" i="1"/>
  <c r="X507" i="1"/>
  <c r="W507" i="1"/>
  <c r="X506" i="1"/>
  <c r="W506" i="1"/>
  <c r="X505" i="1"/>
  <c r="W505" i="1"/>
  <c r="X504" i="1"/>
  <c r="W504" i="1"/>
  <c r="X503" i="1"/>
  <c r="W503" i="1"/>
  <c r="X502" i="1"/>
  <c r="W502" i="1"/>
  <c r="X501" i="1"/>
  <c r="W501" i="1"/>
  <c r="X500" i="1"/>
  <c r="W500" i="1"/>
  <c r="X499" i="1"/>
  <c r="W499" i="1"/>
  <c r="X498" i="1"/>
  <c r="W498" i="1"/>
  <c r="X497" i="1"/>
  <c r="W497" i="1"/>
  <c r="X496" i="1"/>
  <c r="W496" i="1"/>
  <c r="X495" i="1"/>
  <c r="W495" i="1"/>
  <c r="X494" i="1"/>
  <c r="W494" i="1"/>
  <c r="X493" i="1"/>
  <c r="W493" i="1"/>
  <c r="X492" i="1"/>
  <c r="W492" i="1"/>
  <c r="X491" i="1"/>
  <c r="W491" i="1"/>
  <c r="X490" i="1"/>
  <c r="W490" i="1"/>
  <c r="X489" i="1"/>
  <c r="W489" i="1"/>
  <c r="X488" i="1"/>
  <c r="W488" i="1"/>
  <c r="X487" i="1"/>
  <c r="W487" i="1"/>
  <c r="X486" i="1"/>
  <c r="W486" i="1"/>
  <c r="X485" i="1"/>
  <c r="W485" i="1"/>
  <c r="X484" i="1"/>
  <c r="W484" i="1"/>
  <c r="X483" i="1"/>
  <c r="W483" i="1"/>
  <c r="X482" i="1"/>
  <c r="W482" i="1"/>
  <c r="X481" i="1"/>
  <c r="W481" i="1"/>
  <c r="X480" i="1"/>
  <c r="W480" i="1"/>
  <c r="X479" i="1"/>
  <c r="W479" i="1"/>
  <c r="X478" i="1"/>
  <c r="W478" i="1"/>
  <c r="X477" i="1"/>
  <c r="W477" i="1"/>
  <c r="W476" i="1"/>
  <c r="X475" i="1"/>
  <c r="W475" i="1"/>
  <c r="W474" i="1"/>
  <c r="W473" i="1"/>
  <c r="W472" i="1"/>
  <c r="W471" i="1"/>
  <c r="W470" i="1"/>
  <c r="W469" i="1"/>
  <c r="W468" i="1"/>
  <c r="X467" i="1"/>
  <c r="W467" i="1"/>
  <c r="X466" i="1"/>
  <c r="W466" i="1"/>
  <c r="X464" i="1"/>
  <c r="W464" i="1"/>
  <c r="W463" i="1"/>
  <c r="X462" i="1"/>
  <c r="W462" i="1"/>
  <c r="X460" i="1"/>
  <c r="W460" i="1"/>
  <c r="X458" i="1"/>
  <c r="W458" i="1"/>
  <c r="X456" i="1"/>
  <c r="W456" i="1"/>
  <c r="X454" i="1"/>
  <c r="W454" i="1"/>
  <c r="W452" i="1"/>
  <c r="W451" i="1"/>
  <c r="W450" i="1"/>
  <c r="X449" i="1"/>
  <c r="W449" i="1"/>
  <c r="X448" i="1"/>
  <c r="W448" i="1"/>
  <c r="X438" i="1"/>
  <c r="W438" i="1"/>
  <c r="X437" i="1"/>
  <c r="W437" i="1"/>
  <c r="X435" i="1"/>
  <c r="W435" i="1"/>
  <c r="W432" i="1"/>
  <c r="W431" i="1"/>
  <c r="W430" i="1"/>
  <c r="W429" i="1"/>
  <c r="W426" i="1"/>
  <c r="W425" i="1"/>
  <c r="W423" i="1"/>
  <c r="X421" i="1"/>
  <c r="W421" i="1"/>
  <c r="X420" i="1"/>
  <c r="W420" i="1"/>
  <c r="X418" i="1"/>
  <c r="W418" i="1"/>
  <c r="W416" i="1"/>
  <c r="W415" i="1"/>
  <c r="W414" i="1"/>
  <c r="W413" i="1"/>
  <c r="W412" i="1"/>
  <c r="W411" i="1"/>
  <c r="W410" i="1"/>
  <c r="W409" i="1"/>
  <c r="X406" i="1"/>
  <c r="W406" i="1"/>
  <c r="X405" i="1"/>
  <c r="W405" i="1"/>
  <c r="W403" i="1"/>
  <c r="W402" i="1"/>
  <c r="X398" i="1"/>
  <c r="W398" i="1"/>
  <c r="X397" i="1"/>
  <c r="W397" i="1"/>
  <c r="X395" i="1"/>
  <c r="W395" i="1"/>
  <c r="W393" i="1"/>
  <c r="W392" i="1"/>
  <c r="W386" i="1"/>
  <c r="W385" i="1"/>
  <c r="X384" i="1"/>
  <c r="W384" i="1"/>
  <c r="X383" i="1"/>
  <c r="W383" i="1"/>
  <c r="W381" i="1"/>
  <c r="W379" i="1"/>
  <c r="W378" i="1"/>
  <c r="W376" i="1"/>
  <c r="X370" i="1"/>
  <c r="W370" i="1"/>
  <c r="X369" i="1"/>
  <c r="W369" i="1"/>
  <c r="W367" i="1"/>
  <c r="W366" i="1"/>
  <c r="W363" i="1"/>
  <c r="W361" i="1"/>
  <c r="X357" i="1"/>
  <c r="W357" i="1"/>
  <c r="X356" i="1"/>
  <c r="W356" i="1"/>
  <c r="W354" i="1"/>
  <c r="W352" i="1"/>
  <c r="X351" i="1"/>
  <c r="W351" i="1"/>
  <c r="X350" i="1"/>
  <c r="W350" i="1"/>
  <c r="X348" i="1"/>
  <c r="W348" i="1"/>
  <c r="X346" i="1"/>
  <c r="W346" i="1"/>
  <c r="W342" i="1"/>
  <c r="X340" i="1"/>
  <c r="W340" i="1"/>
  <c r="X339" i="1"/>
  <c r="W339" i="1"/>
  <c r="W337" i="1"/>
  <c r="W334" i="1"/>
  <c r="X332" i="1"/>
  <c r="W332" i="1"/>
  <c r="X331" i="1"/>
  <c r="W331" i="1"/>
  <c r="X329" i="1"/>
  <c r="W329" i="1"/>
  <c r="W327" i="1"/>
  <c r="W326" i="1"/>
  <c r="X322" i="1"/>
  <c r="W322" i="1"/>
  <c r="X321" i="1"/>
  <c r="W321" i="1"/>
  <c r="W319" i="1"/>
  <c r="W316" i="1"/>
  <c r="W315" i="1"/>
  <c r="X313" i="1"/>
  <c r="W313" i="1"/>
  <c r="X312" i="1"/>
  <c r="W312" i="1"/>
  <c r="X310" i="1"/>
  <c r="W310" i="1"/>
  <c r="X303" i="1"/>
  <c r="W303" i="1"/>
  <c r="X302" i="1"/>
  <c r="W302" i="1"/>
  <c r="W300" i="1"/>
  <c r="X294" i="1"/>
  <c r="W294" i="1"/>
  <c r="X293" i="1"/>
  <c r="W293" i="1"/>
  <c r="X292" i="1"/>
  <c r="W292" i="1"/>
  <c r="X291" i="1"/>
  <c r="W291" i="1"/>
  <c r="X289" i="1"/>
  <c r="W289" i="1"/>
  <c r="X287" i="1"/>
  <c r="W287" i="1"/>
  <c r="X273" i="1"/>
  <c r="W273" i="1"/>
  <c r="X272" i="1"/>
  <c r="W272" i="1"/>
  <c r="W270" i="1"/>
  <c r="W268" i="1"/>
  <c r="W267" i="1"/>
  <c r="W265" i="1"/>
  <c r="W263" i="1"/>
  <c r="X260" i="1"/>
  <c r="W260" i="1"/>
  <c r="X259" i="1"/>
  <c r="W259" i="1"/>
  <c r="X252" i="1"/>
  <c r="W252" i="1"/>
  <c r="X251" i="1"/>
  <c r="W251" i="1"/>
  <c r="X249" i="1"/>
  <c r="W249" i="1"/>
  <c r="W245" i="1"/>
  <c r="W240" i="1"/>
  <c r="X238" i="1"/>
  <c r="W238" i="1"/>
  <c r="X237" i="1"/>
  <c r="W237" i="1"/>
  <c r="W234" i="1"/>
  <c r="W231" i="1"/>
  <c r="W229" i="1"/>
  <c r="X223" i="1"/>
  <c r="W223" i="1"/>
  <c r="X222" i="1"/>
  <c r="W222" i="1"/>
  <c r="W220" i="1"/>
  <c r="W218" i="1"/>
  <c r="W215" i="1"/>
  <c r="W214" i="1"/>
  <c r="X206" i="1"/>
  <c r="W206" i="1"/>
  <c r="X205" i="1"/>
  <c r="W205" i="1"/>
  <c r="X203" i="1"/>
  <c r="W203" i="1"/>
  <c r="W199" i="1"/>
  <c r="W198" i="1"/>
  <c r="W197" i="1"/>
  <c r="X195" i="1"/>
  <c r="W195" i="1"/>
  <c r="X194" i="1"/>
  <c r="W194" i="1"/>
  <c r="X192" i="1"/>
  <c r="W192" i="1"/>
  <c r="X190" i="1"/>
  <c r="W190" i="1"/>
  <c r="X184" i="1"/>
  <c r="W184" i="1"/>
  <c r="X183" i="1"/>
  <c r="W183" i="1"/>
  <c r="X176" i="1"/>
  <c r="W176" i="1"/>
  <c r="X175" i="1"/>
  <c r="W175" i="1"/>
  <c r="X173" i="1"/>
  <c r="W173" i="1"/>
  <c r="X166" i="1"/>
  <c r="W166" i="1"/>
  <c r="X165" i="1"/>
  <c r="W165" i="1"/>
  <c r="X157" i="1"/>
  <c r="W157" i="1"/>
  <c r="X156" i="1"/>
  <c r="W156" i="1"/>
  <c r="X154" i="1"/>
  <c r="W154" i="1"/>
  <c r="X147" i="1"/>
  <c r="W147" i="1"/>
  <c r="X146" i="1"/>
  <c r="W146" i="1"/>
  <c r="W144" i="1"/>
  <c r="W143" i="1"/>
  <c r="X137" i="1"/>
  <c r="W137" i="1"/>
  <c r="X136" i="1"/>
  <c r="W136" i="1"/>
  <c r="X135" i="1"/>
  <c r="W135" i="1"/>
  <c r="X134" i="1"/>
  <c r="W134" i="1"/>
  <c r="X132" i="1"/>
  <c r="W132" i="1"/>
  <c r="X130" i="1"/>
  <c r="W130" i="1"/>
  <c r="X128" i="1"/>
  <c r="W128" i="1"/>
  <c r="W126" i="1"/>
  <c r="W125" i="1"/>
  <c r="W124" i="1"/>
  <c r="W123" i="1"/>
  <c r="W122" i="1"/>
  <c r="X120" i="1"/>
  <c r="W120" i="1"/>
  <c r="X119" i="1"/>
  <c r="W119" i="1"/>
  <c r="W113" i="1"/>
  <c r="W112" i="1"/>
  <c r="X111" i="1"/>
  <c r="W111" i="1"/>
  <c r="X110" i="1"/>
  <c r="W110" i="1"/>
  <c r="W109" i="1"/>
  <c r="X108" i="1"/>
  <c r="W108" i="1"/>
  <c r="X23" i="1"/>
  <c r="W23" i="1"/>
  <c r="X22" i="1"/>
  <c r="W22" i="1"/>
  <c r="X21" i="1"/>
  <c r="W21" i="1"/>
  <c r="X20" i="1"/>
  <c r="W20" i="1"/>
  <c r="T50" i="1"/>
  <c r="I50" i="10" s="1"/>
  <c r="S50" i="1"/>
  <c r="H50" i="10" s="1"/>
  <c r="U49" i="1"/>
  <c r="J49" i="10" s="1"/>
  <c r="T49" i="1"/>
  <c r="I49" i="10" s="1"/>
  <c r="T47" i="1"/>
  <c r="I47" i="10" s="1"/>
  <c r="S47" i="1"/>
  <c r="H47" i="10" s="1"/>
  <c r="U46" i="1"/>
  <c r="T46" i="1"/>
  <c r="T42" i="1"/>
  <c r="I42" i="10" s="1"/>
  <c r="S42" i="1"/>
  <c r="H42" i="10" s="1"/>
  <c r="U41" i="1"/>
  <c r="J41" i="10" s="1"/>
  <c r="T41" i="1"/>
  <c r="I41" i="10" s="1"/>
  <c r="T39" i="1"/>
  <c r="I39" i="10" s="1"/>
  <c r="S39" i="1"/>
  <c r="H39" i="10" s="1"/>
  <c r="U38" i="1"/>
  <c r="J38" i="10" s="1"/>
  <c r="T38" i="1"/>
  <c r="I38" i="10" s="1"/>
  <c r="O49" i="1"/>
  <c r="S49" i="1" s="1"/>
  <c r="H49" i="10" s="1"/>
  <c r="O46" i="1"/>
  <c r="D50" i="1"/>
  <c r="Q50" i="1" s="1"/>
  <c r="D47" i="1"/>
  <c r="Q47" i="1" s="1"/>
  <c r="Q33" i="9" s="1"/>
  <c r="O41" i="1"/>
  <c r="S41" i="1" s="1"/>
  <c r="H41" i="10" s="1"/>
  <c r="D42" i="1"/>
  <c r="Q42" i="1" s="1"/>
  <c r="O38" i="1"/>
  <c r="D39" i="1"/>
  <c r="Q39" i="1" s="1"/>
  <c r="Q375" i="1" l="1"/>
  <c r="U375" i="1" s="1"/>
  <c r="Q228" i="1"/>
  <c r="J46" i="10"/>
  <c r="G46" i="10"/>
  <c r="BM46" i="10" s="1"/>
  <c r="O33" i="9"/>
  <c r="O228" i="1" s="1"/>
  <c r="I46" i="10"/>
  <c r="T33" i="9"/>
  <c r="U50" i="1"/>
  <c r="J50" i="10" s="1"/>
  <c r="G50" i="10"/>
  <c r="BM50" i="10" s="1"/>
  <c r="U42" i="1"/>
  <c r="J42" i="10" s="1"/>
  <c r="G42" i="10"/>
  <c r="BM42" i="10" s="1"/>
  <c r="Q18" i="9"/>
  <c r="Q388" i="1"/>
  <c r="Q242" i="1"/>
  <c r="Q374" i="1"/>
  <c r="Q227" i="1"/>
  <c r="G39" i="10"/>
  <c r="BM39" i="10" s="1"/>
  <c r="U39" i="1"/>
  <c r="J39" i="10" s="1"/>
  <c r="Q389" i="1"/>
  <c r="Q243" i="1"/>
  <c r="G47" i="10"/>
  <c r="BM47" i="10" s="1"/>
  <c r="U47" i="1"/>
  <c r="J47" i="10" s="1"/>
  <c r="G38" i="10"/>
  <c r="BM38" i="10" s="1"/>
  <c r="O242" i="1"/>
  <c r="O374" i="1"/>
  <c r="O227" i="1"/>
  <c r="O18" i="9"/>
  <c r="O388" i="1"/>
  <c r="G41" i="10"/>
  <c r="BM41" i="10" s="1"/>
  <c r="G49" i="10"/>
  <c r="BM49" i="10" s="1"/>
  <c r="O243" i="1"/>
  <c r="O389" i="1"/>
  <c r="S38" i="1"/>
  <c r="H38" i="10" s="1"/>
  <c r="S46" i="1"/>
  <c r="G199" i="10"/>
  <c r="G198" i="10"/>
  <c r="G197" i="10"/>
  <c r="G161" i="10"/>
  <c r="BM161" i="10" s="1"/>
  <c r="G160" i="10"/>
  <c r="G159" i="10"/>
  <c r="BM159" i="10" s="1"/>
  <c r="G158" i="10"/>
  <c r="BM158" i="10" s="1"/>
  <c r="G126" i="10"/>
  <c r="G125" i="10"/>
  <c r="G124" i="10"/>
  <c r="G123" i="10"/>
  <c r="G122" i="10"/>
  <c r="G112" i="10"/>
  <c r="G109" i="10"/>
  <c r="G84" i="10"/>
  <c r="G73" i="10"/>
  <c r="BM73" i="10" s="1"/>
  <c r="G75" i="10"/>
  <c r="G71" i="10"/>
  <c r="G70" i="10"/>
  <c r="BM70" i="10" s="1"/>
  <c r="G224" i="10"/>
  <c r="BM224" i="10" s="1"/>
  <c r="G142" i="10"/>
  <c r="BM142" i="10" s="1"/>
  <c r="G476" i="10"/>
  <c r="G474" i="10"/>
  <c r="G473" i="10"/>
  <c r="G472" i="10"/>
  <c r="G471" i="10"/>
  <c r="G470" i="10"/>
  <c r="G469" i="10"/>
  <c r="G468" i="10"/>
  <c r="G463" i="10"/>
  <c r="G459" i="10"/>
  <c r="BM459" i="10" s="1"/>
  <c r="G457" i="10"/>
  <c r="BM457" i="10" s="1"/>
  <c r="G455" i="10"/>
  <c r="BM455" i="10" s="1"/>
  <c r="G452" i="10"/>
  <c r="G451" i="10"/>
  <c r="G450" i="10"/>
  <c r="G446" i="10"/>
  <c r="BM446" i="10" s="1"/>
  <c r="G445" i="10"/>
  <c r="BM445" i="10" s="1"/>
  <c r="G444" i="10"/>
  <c r="BM444" i="10" s="1"/>
  <c r="G443" i="10"/>
  <c r="BM443" i="10" s="1"/>
  <c r="G442" i="10"/>
  <c r="BM442" i="10" s="1"/>
  <c r="G441" i="10"/>
  <c r="BM441" i="10" s="1"/>
  <c r="G440" i="10"/>
  <c r="BM440" i="10" s="1"/>
  <c r="G439" i="10"/>
  <c r="BM439" i="10" s="1"/>
  <c r="G433" i="10"/>
  <c r="BM433" i="10" s="1"/>
  <c r="G432" i="10"/>
  <c r="G431" i="10"/>
  <c r="G430" i="10"/>
  <c r="G429" i="10"/>
  <c r="G428" i="10"/>
  <c r="BM428" i="10" s="1"/>
  <c r="G427" i="10"/>
  <c r="BM427" i="10" s="1"/>
  <c r="G426" i="10"/>
  <c r="G425" i="10"/>
  <c r="G424" i="10"/>
  <c r="BM424" i="10" s="1"/>
  <c r="G423" i="10"/>
  <c r="G422" i="10"/>
  <c r="BM422" i="10" s="1"/>
  <c r="G416" i="10"/>
  <c r="G415" i="10"/>
  <c r="G414" i="10"/>
  <c r="G413" i="10"/>
  <c r="G412" i="10"/>
  <c r="G411" i="10"/>
  <c r="G410" i="10"/>
  <c r="G409" i="10"/>
  <c r="G408" i="10"/>
  <c r="BM408" i="10" s="1"/>
  <c r="G407" i="10"/>
  <c r="BM407" i="10" s="1"/>
  <c r="G403" i="10"/>
  <c r="G402" i="10"/>
  <c r="G401" i="10"/>
  <c r="BM401" i="10" s="1"/>
  <c r="G400" i="10"/>
  <c r="BM400" i="10" s="1"/>
  <c r="G399" i="10"/>
  <c r="BM399" i="10" s="1"/>
  <c r="BK395" i="10"/>
  <c r="G393" i="10"/>
  <c r="G392" i="10"/>
  <c r="G391" i="10"/>
  <c r="BM391" i="10" s="1"/>
  <c r="G390" i="10"/>
  <c r="BM390" i="10" s="1"/>
  <c r="G389" i="10"/>
  <c r="BM389" i="10" s="1"/>
  <c r="G388" i="10"/>
  <c r="BM388" i="10" s="1"/>
  <c r="G387" i="10"/>
  <c r="BM387" i="10" s="1"/>
  <c r="G386" i="10"/>
  <c r="G385" i="10"/>
  <c r="G381" i="10"/>
  <c r="G380" i="10"/>
  <c r="BM380" i="10" s="1"/>
  <c r="G379" i="10"/>
  <c r="G378" i="10"/>
  <c r="G377" i="10"/>
  <c r="BM377" i="10" s="1"/>
  <c r="G376" i="10"/>
  <c r="G375" i="10"/>
  <c r="BM375" i="10" s="1"/>
  <c r="G374" i="10"/>
  <c r="BM374" i="10" s="1"/>
  <c r="G373" i="10"/>
  <c r="BM373" i="10" s="1"/>
  <c r="G372" i="10"/>
  <c r="BM372" i="10" s="1"/>
  <c r="G371" i="10"/>
  <c r="BM371" i="10" s="1"/>
  <c r="G367" i="10"/>
  <c r="G366" i="10"/>
  <c r="G365" i="10"/>
  <c r="BM365" i="10" s="1"/>
  <c r="G364" i="10"/>
  <c r="BM364" i="10" s="1"/>
  <c r="G363" i="10"/>
  <c r="G362" i="10"/>
  <c r="BM362" i="10" s="1"/>
  <c r="G361" i="10"/>
  <c r="G360" i="10"/>
  <c r="BM360" i="10" s="1"/>
  <c r="G359" i="10"/>
  <c r="BM359" i="10" s="1"/>
  <c r="G358" i="10"/>
  <c r="BM358" i="10" s="1"/>
  <c r="G354" i="10"/>
  <c r="G353" i="10"/>
  <c r="BM353" i="10" s="1"/>
  <c r="G352" i="10"/>
  <c r="G344" i="10"/>
  <c r="BM344" i="10" s="1"/>
  <c r="G343" i="10"/>
  <c r="BM343" i="10" s="1"/>
  <c r="G342" i="10"/>
  <c r="G341" i="10"/>
  <c r="BM341" i="10" s="1"/>
  <c r="G337" i="10"/>
  <c r="G336" i="10"/>
  <c r="BM336" i="10" s="1"/>
  <c r="G335" i="10"/>
  <c r="BM335" i="10" s="1"/>
  <c r="G334" i="10"/>
  <c r="G333" i="10"/>
  <c r="BM333" i="10" s="1"/>
  <c r="G327" i="10"/>
  <c r="G326" i="10"/>
  <c r="BM326" i="10" s="1"/>
  <c r="G325" i="10"/>
  <c r="BM325" i="10" s="1"/>
  <c r="G324" i="10"/>
  <c r="BM324" i="10" s="1"/>
  <c r="G323" i="10"/>
  <c r="BM323" i="10" s="1"/>
  <c r="G319" i="10"/>
  <c r="G318" i="10"/>
  <c r="BM318" i="10" s="1"/>
  <c r="G317" i="10"/>
  <c r="BM317" i="10" s="1"/>
  <c r="G316" i="10"/>
  <c r="G315" i="10"/>
  <c r="G314" i="10"/>
  <c r="BM314" i="10" s="1"/>
  <c r="G308" i="10"/>
  <c r="BM308" i="10" s="1"/>
  <c r="G307" i="10"/>
  <c r="BM307" i="10" s="1"/>
  <c r="G306" i="10"/>
  <c r="BM306" i="10" s="1"/>
  <c r="G305" i="10"/>
  <c r="BM305" i="10" s="1"/>
  <c r="G304" i="10"/>
  <c r="BM304" i="10" s="1"/>
  <c r="G300" i="10"/>
  <c r="G299" i="10"/>
  <c r="BM299" i="10" s="1"/>
  <c r="G298" i="10"/>
  <c r="BM298" i="10" s="1"/>
  <c r="G297" i="10"/>
  <c r="BM297" i="10" s="1"/>
  <c r="G296" i="10"/>
  <c r="BM296" i="10" s="1"/>
  <c r="G295" i="10"/>
  <c r="BM295" i="10" s="1"/>
  <c r="G285" i="10"/>
  <c r="BM285" i="10" s="1"/>
  <c r="G284" i="10"/>
  <c r="BM284" i="10" s="1"/>
  <c r="G283" i="10"/>
  <c r="BM283" i="10" s="1"/>
  <c r="G282" i="10"/>
  <c r="BM282" i="10" s="1"/>
  <c r="G281" i="10"/>
  <c r="BM281" i="10" s="1"/>
  <c r="G280" i="10"/>
  <c r="BM280" i="10" s="1"/>
  <c r="G279" i="10"/>
  <c r="BM279" i="10" s="1"/>
  <c r="G278" i="10"/>
  <c r="BM278" i="10" s="1"/>
  <c r="G277" i="10"/>
  <c r="BM277" i="10" s="1"/>
  <c r="G276" i="10"/>
  <c r="BM276" i="10" s="1"/>
  <c r="G275" i="10"/>
  <c r="BM275" i="10" s="1"/>
  <c r="G274" i="10"/>
  <c r="BM274" i="10" s="1"/>
  <c r="G270" i="10"/>
  <c r="G269" i="10"/>
  <c r="BM269" i="10" s="1"/>
  <c r="G268" i="10"/>
  <c r="G267" i="10"/>
  <c r="G266" i="10"/>
  <c r="BM266" i="10" s="1"/>
  <c r="G265" i="10"/>
  <c r="G264" i="10"/>
  <c r="BM264" i="10" s="1"/>
  <c r="G263" i="10"/>
  <c r="G262" i="10"/>
  <c r="BM262" i="10" s="1"/>
  <c r="G261" i="10"/>
  <c r="BM261" i="10" s="1"/>
  <c r="G257" i="10"/>
  <c r="BM257" i="10" s="1"/>
  <c r="G256" i="10"/>
  <c r="BM256" i="10" s="1"/>
  <c r="G255" i="10"/>
  <c r="BM255" i="10" s="1"/>
  <c r="G254" i="10"/>
  <c r="BM254" i="10" s="1"/>
  <c r="G253" i="10"/>
  <c r="BM253" i="10" s="1"/>
  <c r="G247" i="10"/>
  <c r="BM247" i="10" s="1"/>
  <c r="G246" i="10"/>
  <c r="BM246" i="10" s="1"/>
  <c r="G245" i="10"/>
  <c r="BM245" i="10" s="1"/>
  <c r="G244" i="10"/>
  <c r="BM244" i="10" s="1"/>
  <c r="G243" i="10"/>
  <c r="BM243" i="10" s="1"/>
  <c r="G242" i="10"/>
  <c r="BM242" i="10" s="1"/>
  <c r="G241" i="10"/>
  <c r="BM241" i="10" s="1"/>
  <c r="G240" i="10"/>
  <c r="G239" i="10"/>
  <c r="BM239" i="10" s="1"/>
  <c r="G235" i="10"/>
  <c r="BM235" i="10" s="1"/>
  <c r="G234" i="10"/>
  <c r="G233" i="10"/>
  <c r="BM233" i="10" s="1"/>
  <c r="G232" i="10"/>
  <c r="BM232" i="10" s="1"/>
  <c r="G231" i="10"/>
  <c r="G230" i="10"/>
  <c r="BM230" i="10" s="1"/>
  <c r="G229" i="10"/>
  <c r="G228" i="10"/>
  <c r="BM228" i="10" s="1"/>
  <c r="G227" i="10"/>
  <c r="BM227" i="10" s="1"/>
  <c r="G226" i="10"/>
  <c r="BM226" i="10" s="1"/>
  <c r="G225" i="10"/>
  <c r="BM225" i="10" s="1"/>
  <c r="G220" i="10"/>
  <c r="G219" i="10"/>
  <c r="BM219" i="10" s="1"/>
  <c r="G218" i="10"/>
  <c r="G217" i="10"/>
  <c r="BM217" i="10" s="1"/>
  <c r="G216" i="10"/>
  <c r="BM216" i="10" s="1"/>
  <c r="G215" i="10"/>
  <c r="G214" i="10"/>
  <c r="G213" i="10"/>
  <c r="BM213" i="10" s="1"/>
  <c r="G212" i="10"/>
  <c r="BM212" i="10" s="1"/>
  <c r="G211" i="10"/>
  <c r="BM211" i="10" s="1"/>
  <c r="G210" i="10"/>
  <c r="BM210" i="10" s="1"/>
  <c r="G209" i="10"/>
  <c r="BM209" i="10" s="1"/>
  <c r="G208" i="10"/>
  <c r="BM208" i="10" s="1"/>
  <c r="G207" i="10"/>
  <c r="BM207" i="10" s="1"/>
  <c r="G201" i="10"/>
  <c r="BM201" i="10" s="1"/>
  <c r="G200" i="10"/>
  <c r="BM200" i="10" s="1"/>
  <c r="G196" i="10"/>
  <c r="BM196" i="10" s="1"/>
  <c r="G188" i="10"/>
  <c r="BM188" i="10" s="1"/>
  <c r="G187" i="10"/>
  <c r="BM187" i="10" s="1"/>
  <c r="G186" i="10"/>
  <c r="BM186" i="10" s="1"/>
  <c r="G185" i="10"/>
  <c r="BM185" i="10" s="1"/>
  <c r="G181" i="10"/>
  <c r="BM181" i="10" s="1"/>
  <c r="G180" i="10"/>
  <c r="BM180" i="10" s="1"/>
  <c r="G179" i="10"/>
  <c r="BM179" i="10" s="1"/>
  <c r="G178" i="10"/>
  <c r="BM178" i="10" s="1"/>
  <c r="G177" i="10"/>
  <c r="BM177" i="10" s="1"/>
  <c r="G171" i="10"/>
  <c r="BM171" i="10" s="1"/>
  <c r="G170" i="10"/>
  <c r="BM170" i="10" s="1"/>
  <c r="G169" i="10"/>
  <c r="BM169" i="10" s="1"/>
  <c r="G168" i="10"/>
  <c r="BM168" i="10" s="1"/>
  <c r="G167" i="10"/>
  <c r="BM167" i="10" s="1"/>
  <c r="G162" i="10"/>
  <c r="BM162" i="10" s="1"/>
  <c r="G152" i="10"/>
  <c r="BM152" i="10" s="1"/>
  <c r="G151" i="10"/>
  <c r="BM151" i="10" s="1"/>
  <c r="G150" i="10"/>
  <c r="BM150" i="10" s="1"/>
  <c r="G149" i="10"/>
  <c r="BM149" i="10" s="1"/>
  <c r="G148" i="10"/>
  <c r="BM148" i="10" s="1"/>
  <c r="G141" i="10"/>
  <c r="BM141" i="10" s="1"/>
  <c r="G140" i="10"/>
  <c r="BM140" i="10" s="1"/>
  <c r="G139" i="10"/>
  <c r="BM139" i="10" s="1"/>
  <c r="G138" i="10"/>
  <c r="BM138" i="10" s="1"/>
  <c r="G131" i="10"/>
  <c r="BM131" i="10" s="1"/>
  <c r="G121" i="10"/>
  <c r="BM121" i="10" s="1"/>
  <c r="G114" i="10"/>
  <c r="BM114" i="10" s="1"/>
  <c r="G106" i="10"/>
  <c r="BM106" i="10" s="1"/>
  <c r="G104" i="10"/>
  <c r="BM104" i="10" s="1"/>
  <c r="G103" i="10"/>
  <c r="BM103" i="10" s="1"/>
  <c r="G97" i="10"/>
  <c r="BM97" i="10" s="1"/>
  <c r="G96" i="10"/>
  <c r="BM96" i="10" s="1"/>
  <c r="G95" i="10"/>
  <c r="BM95" i="10" s="1"/>
  <c r="G93" i="10"/>
  <c r="BM93" i="10" s="1"/>
  <c r="G92" i="10"/>
  <c r="BM92" i="10" s="1"/>
  <c r="G91" i="10"/>
  <c r="BM91" i="10" s="1"/>
  <c r="G90" i="10"/>
  <c r="BM90" i="10" s="1"/>
  <c r="G83" i="10"/>
  <c r="BM83" i="10" s="1"/>
  <c r="G82" i="10"/>
  <c r="BM82" i="10" s="1"/>
  <c r="G81" i="10"/>
  <c r="BM81" i="10" s="1"/>
  <c r="G80" i="10"/>
  <c r="BM80" i="10" s="1"/>
  <c r="G72" i="10"/>
  <c r="BM72" i="10" s="1"/>
  <c r="G68" i="10"/>
  <c r="BM68" i="10" s="1"/>
  <c r="G61" i="10"/>
  <c r="BM61" i="10" s="1"/>
  <c r="G60" i="10"/>
  <c r="BM60" i="10" s="1"/>
  <c r="G59" i="10"/>
  <c r="BM59" i="10" s="1"/>
  <c r="G58" i="10"/>
  <c r="BM58" i="10" s="1"/>
  <c r="G35" i="10"/>
  <c r="BM35" i="10" s="1"/>
  <c r="G31" i="10"/>
  <c r="BM31" i="10" s="1"/>
  <c r="G30" i="10"/>
  <c r="BM30" i="10" s="1"/>
  <c r="M1" i="10"/>
  <c r="E76" i="14"/>
  <c r="D76" i="14"/>
  <c r="C76" i="14"/>
  <c r="E75" i="14"/>
  <c r="D75" i="14"/>
  <c r="C75" i="14"/>
  <c r="E74" i="14"/>
  <c r="D74" i="14"/>
  <c r="C74" i="14"/>
  <c r="E73" i="14"/>
  <c r="D73" i="14"/>
  <c r="C73" i="14"/>
  <c r="E72" i="14"/>
  <c r="D72" i="14"/>
  <c r="C72" i="14"/>
  <c r="E71" i="14"/>
  <c r="D71" i="14"/>
  <c r="C71" i="14"/>
  <c r="E70" i="14"/>
  <c r="D70" i="14"/>
  <c r="C70" i="14"/>
  <c r="E69" i="14"/>
  <c r="D69" i="14"/>
  <c r="C69" i="14"/>
  <c r="E68" i="14"/>
  <c r="D68" i="14"/>
  <c r="C68" i="14"/>
  <c r="E67" i="14"/>
  <c r="D67" i="14"/>
  <c r="C67" i="14"/>
  <c r="E66" i="14"/>
  <c r="D66" i="14"/>
  <c r="C66" i="14"/>
  <c r="E65" i="14"/>
  <c r="D65" i="14"/>
  <c r="C65" i="14"/>
  <c r="E64" i="14"/>
  <c r="D64" i="14"/>
  <c r="C64" i="14"/>
  <c r="E63" i="14"/>
  <c r="D63" i="14"/>
  <c r="C63" i="14"/>
  <c r="E62" i="14"/>
  <c r="D62" i="14"/>
  <c r="C62" i="14"/>
  <c r="E61" i="14"/>
  <c r="D61" i="14"/>
  <c r="C61" i="14"/>
  <c r="D60" i="14"/>
  <c r="D103" i="10" s="1"/>
  <c r="C60" i="14"/>
  <c r="D59" i="14"/>
  <c r="D141" i="10" s="1"/>
  <c r="C59" i="14"/>
  <c r="D58" i="14"/>
  <c r="D140" i="10" s="1"/>
  <c r="C58" i="14"/>
  <c r="D57" i="14"/>
  <c r="D196" i="10" s="1"/>
  <c r="C57" i="14"/>
  <c r="D56" i="14"/>
  <c r="D371" i="10" s="1"/>
  <c r="C56" i="14"/>
  <c r="D55" i="14"/>
  <c r="C55" i="14"/>
  <c r="D54" i="14"/>
  <c r="D304" i="10" s="1"/>
  <c r="C54" i="14"/>
  <c r="D53" i="14"/>
  <c r="D295" i="10" s="1"/>
  <c r="C53" i="14"/>
  <c r="D52" i="14"/>
  <c r="D239" i="10" s="1"/>
  <c r="C52" i="14"/>
  <c r="D51" i="14"/>
  <c r="D224" i="10" s="1"/>
  <c r="C51" i="14"/>
  <c r="D50" i="14"/>
  <c r="D177" i="10" s="1"/>
  <c r="C50" i="14"/>
  <c r="D49" i="14"/>
  <c r="D167" i="10" s="1"/>
  <c r="C49" i="14"/>
  <c r="D48" i="14"/>
  <c r="D148" i="10" s="1"/>
  <c r="C48" i="14"/>
  <c r="D47" i="14"/>
  <c r="D138" i="10" s="1"/>
  <c r="C47" i="14"/>
  <c r="D46" i="14"/>
  <c r="D282" i="10" s="1"/>
  <c r="C46" i="14"/>
  <c r="D45" i="14"/>
  <c r="D459" i="10" s="1"/>
  <c r="C45" i="14"/>
  <c r="D44" i="14"/>
  <c r="D257" i="10" s="1"/>
  <c r="C44" i="14"/>
  <c r="D43" i="14"/>
  <c r="C43" i="14"/>
  <c r="D42" i="14"/>
  <c r="D375" i="10" s="1"/>
  <c r="C42" i="14"/>
  <c r="D41" i="14"/>
  <c r="C41" i="14"/>
  <c r="D40" i="14"/>
  <c r="C40" i="14"/>
  <c r="D39" i="14"/>
  <c r="D131" i="10" s="1"/>
  <c r="C39" i="14"/>
  <c r="D38" i="14"/>
  <c r="C38" i="14"/>
  <c r="D37" i="14"/>
  <c r="D235" i="10" s="1"/>
  <c r="C37" i="14"/>
  <c r="D36" i="14"/>
  <c r="C36" i="14"/>
  <c r="D35" i="14"/>
  <c r="C35" i="14"/>
  <c r="D34" i="14"/>
  <c r="C34" i="14"/>
  <c r="D33" i="14"/>
  <c r="C33" i="14"/>
  <c r="D32" i="14"/>
  <c r="C32" i="14"/>
  <c r="D31" i="14"/>
  <c r="D58" i="10" s="1"/>
  <c r="C31" i="14"/>
  <c r="D30" i="14"/>
  <c r="D24" i="10" s="1"/>
  <c r="C30" i="14"/>
  <c r="D29" i="14"/>
  <c r="D25" i="10" s="1"/>
  <c r="C29" i="14"/>
  <c r="D28" i="14"/>
  <c r="C28" i="14"/>
  <c r="D27" i="14"/>
  <c r="C27" i="14"/>
  <c r="D26" i="14"/>
  <c r="C26" i="14"/>
  <c r="D25" i="14"/>
  <c r="C25" i="14"/>
  <c r="D24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E12" i="14"/>
  <c r="C12" i="14"/>
  <c r="G31" i="12"/>
  <c r="G15" i="12"/>
  <c r="J84" i="10"/>
  <c r="BJ84" i="10" s="1"/>
  <c r="I84" i="10"/>
  <c r="BI84" i="10" s="1"/>
  <c r="J75" i="10"/>
  <c r="BJ75" i="10" s="1"/>
  <c r="I75" i="10"/>
  <c r="BI75" i="10" s="1"/>
  <c r="J71" i="10"/>
  <c r="BJ71" i="10" s="1"/>
  <c r="I71" i="10"/>
  <c r="BI71" i="10" s="1"/>
  <c r="J33" i="12"/>
  <c r="I33" i="12"/>
  <c r="H33" i="12"/>
  <c r="G33" i="12"/>
  <c r="J32" i="12"/>
  <c r="I32" i="12"/>
  <c r="H32" i="12"/>
  <c r="G32" i="12"/>
  <c r="J31" i="12"/>
  <c r="J31" i="14" s="1"/>
  <c r="I31" i="12"/>
  <c r="I31" i="14" s="1"/>
  <c r="H31" i="12"/>
  <c r="J30" i="12"/>
  <c r="I30" i="12"/>
  <c r="H30" i="12"/>
  <c r="G30" i="12"/>
  <c r="J29" i="12"/>
  <c r="I29" i="12"/>
  <c r="H29" i="12"/>
  <c r="G29" i="12"/>
  <c r="J28" i="12"/>
  <c r="I28" i="12"/>
  <c r="H28" i="12"/>
  <c r="G28" i="12"/>
  <c r="J27" i="12"/>
  <c r="I27" i="12"/>
  <c r="H27" i="12"/>
  <c r="G27" i="12"/>
  <c r="J26" i="12"/>
  <c r="I26" i="12"/>
  <c r="H26" i="12"/>
  <c r="G26" i="12"/>
  <c r="J25" i="12"/>
  <c r="I25" i="12"/>
  <c r="H25" i="12"/>
  <c r="G25" i="12"/>
  <c r="J24" i="12"/>
  <c r="I24" i="12"/>
  <c r="H24" i="12"/>
  <c r="G24" i="12"/>
  <c r="J23" i="12"/>
  <c r="I23" i="12"/>
  <c r="H23" i="12"/>
  <c r="G23" i="12"/>
  <c r="J22" i="12"/>
  <c r="I22" i="12"/>
  <c r="H22" i="12"/>
  <c r="G22" i="12"/>
  <c r="J21" i="12"/>
  <c r="I21" i="12"/>
  <c r="H21" i="12"/>
  <c r="G21" i="12"/>
  <c r="J20" i="12"/>
  <c r="I20" i="12"/>
  <c r="H20" i="12"/>
  <c r="G20" i="12"/>
  <c r="J19" i="12"/>
  <c r="I19" i="12"/>
  <c r="H19" i="12"/>
  <c r="G19" i="12"/>
  <c r="J18" i="12"/>
  <c r="I18" i="12"/>
  <c r="H18" i="12"/>
  <c r="G18" i="12"/>
  <c r="J17" i="12"/>
  <c r="I17" i="12"/>
  <c r="H17" i="12"/>
  <c r="G17" i="12"/>
  <c r="J16" i="12"/>
  <c r="I16" i="12"/>
  <c r="H16" i="12"/>
  <c r="G16" i="12"/>
  <c r="J15" i="12"/>
  <c r="I15" i="12"/>
  <c r="H15" i="12"/>
  <c r="H15" i="14" s="1"/>
  <c r="J14" i="12"/>
  <c r="I14" i="12"/>
  <c r="H14" i="12"/>
  <c r="G14" i="12"/>
  <c r="J13" i="12"/>
  <c r="I13" i="12"/>
  <c r="H13" i="12"/>
  <c r="G13" i="12"/>
  <c r="G12" i="12"/>
  <c r="BB12" i="14" s="1"/>
  <c r="J12" i="12"/>
  <c r="I12" i="12"/>
  <c r="H12" i="12"/>
  <c r="W242" i="1" l="1"/>
  <c r="D391" i="10"/>
  <c r="D245" i="10"/>
  <c r="D105" i="10"/>
  <c r="D325" i="10"/>
  <c r="D314" i="10"/>
  <c r="D318" i="10"/>
  <c r="D317" i="10"/>
  <c r="BK214" i="10"/>
  <c r="BM214" i="10"/>
  <c r="CA214" i="10" s="1"/>
  <c r="BK218" i="10"/>
  <c r="BM218" i="10"/>
  <c r="CA218" i="10" s="1"/>
  <c r="BK234" i="10"/>
  <c r="BM234" i="10"/>
  <c r="CA234" i="10" s="1"/>
  <c r="BK265" i="10"/>
  <c r="BM265" i="10"/>
  <c r="CA265" i="10" s="1"/>
  <c r="BK337" i="10"/>
  <c r="BM337" i="10"/>
  <c r="CA337" i="10" s="1"/>
  <c r="BK366" i="10"/>
  <c r="BM366" i="10"/>
  <c r="CA366" i="10" s="1"/>
  <c r="BK381" i="10"/>
  <c r="BM381" i="10"/>
  <c r="CA381" i="10" s="1"/>
  <c r="BK392" i="10"/>
  <c r="BM392" i="10"/>
  <c r="CA392" i="10" s="1"/>
  <c r="BK411" i="10"/>
  <c r="BM411" i="10"/>
  <c r="CA411" i="10" s="1"/>
  <c r="BK415" i="10"/>
  <c r="BM415" i="10"/>
  <c r="CA415" i="10" s="1"/>
  <c r="BK432" i="10"/>
  <c r="BM432" i="10"/>
  <c r="CA432" i="10" s="1"/>
  <c r="BK452" i="10"/>
  <c r="BM452" i="10"/>
  <c r="CA452" i="10" s="1"/>
  <c r="BK463" i="10"/>
  <c r="BM463" i="10"/>
  <c r="CA463" i="10" s="1"/>
  <c r="BK471" i="10"/>
  <c r="BM471" i="10"/>
  <c r="CA471" i="10" s="1"/>
  <c r="BK476" i="10"/>
  <c r="BM476" i="10"/>
  <c r="CA476" i="10" s="1"/>
  <c r="BK71" i="10"/>
  <c r="BM71" i="10"/>
  <c r="CA71" i="10" s="1"/>
  <c r="BK109" i="10"/>
  <c r="BM109" i="10"/>
  <c r="CA109" i="10" s="1"/>
  <c r="BK124" i="10"/>
  <c r="BM124" i="10"/>
  <c r="CA124" i="10" s="1"/>
  <c r="BK198" i="10"/>
  <c r="BM198" i="10"/>
  <c r="CA198" i="10" s="1"/>
  <c r="BK215" i="10"/>
  <c r="BM215" i="10"/>
  <c r="CA215" i="10" s="1"/>
  <c r="BK231" i="10"/>
  <c r="BM231" i="10"/>
  <c r="CA231" i="10" s="1"/>
  <c r="BK270" i="10"/>
  <c r="BM270" i="10"/>
  <c r="CA270" i="10" s="1"/>
  <c r="BK334" i="10"/>
  <c r="BM334" i="10"/>
  <c r="CA334" i="10" s="1"/>
  <c r="BK352" i="10"/>
  <c r="BM352" i="10"/>
  <c r="CA352" i="10" s="1"/>
  <c r="BK363" i="10"/>
  <c r="BM363" i="10"/>
  <c r="CA363" i="10" s="1"/>
  <c r="BK367" i="10"/>
  <c r="BM367" i="10"/>
  <c r="CA367" i="10" s="1"/>
  <c r="BK378" i="10"/>
  <c r="BM378" i="10"/>
  <c r="CA378" i="10" s="1"/>
  <c r="BK385" i="10"/>
  <c r="BM385" i="10"/>
  <c r="CA385" i="10" s="1"/>
  <c r="BK393" i="10"/>
  <c r="BM393" i="10"/>
  <c r="CA393" i="10" s="1"/>
  <c r="BK412" i="10"/>
  <c r="BM412" i="10"/>
  <c r="CA412" i="10" s="1"/>
  <c r="BK416" i="10"/>
  <c r="BM416" i="10"/>
  <c r="CA416" i="10" s="1"/>
  <c r="BK425" i="10"/>
  <c r="BM425" i="10"/>
  <c r="CA425" i="10" s="1"/>
  <c r="BK429" i="10"/>
  <c r="BM429" i="10"/>
  <c r="CA429" i="10" s="1"/>
  <c r="BK468" i="10"/>
  <c r="BM468" i="10"/>
  <c r="CA468" i="10" s="1"/>
  <c r="BK472" i="10"/>
  <c r="BM472" i="10"/>
  <c r="CA472" i="10" s="1"/>
  <c r="BK75" i="10"/>
  <c r="BM75" i="10"/>
  <c r="CA75" i="10" s="1"/>
  <c r="BK112" i="10"/>
  <c r="BM112" i="10"/>
  <c r="CA112" i="10" s="1"/>
  <c r="BK125" i="10"/>
  <c r="BM125" i="10"/>
  <c r="CA125" i="10" s="1"/>
  <c r="BK160" i="10"/>
  <c r="BM160" i="10"/>
  <c r="CA160" i="10" s="1"/>
  <c r="BK199" i="10"/>
  <c r="BM199" i="10"/>
  <c r="CA199" i="10" s="1"/>
  <c r="BK220" i="10"/>
  <c r="BM220" i="10"/>
  <c r="CA220" i="10" s="1"/>
  <c r="BK263" i="10"/>
  <c r="BM263" i="10"/>
  <c r="CA263" i="10" s="1"/>
  <c r="BK267" i="10"/>
  <c r="BM267" i="10"/>
  <c r="CA267" i="10" s="1"/>
  <c r="BK315" i="10"/>
  <c r="BM315" i="10"/>
  <c r="CA315" i="10" s="1"/>
  <c r="BK319" i="10"/>
  <c r="BM319" i="10"/>
  <c r="CA319" i="10" s="1"/>
  <c r="BK342" i="10"/>
  <c r="BM342" i="10"/>
  <c r="CA342" i="10" s="1"/>
  <c r="BK379" i="10"/>
  <c r="BM379" i="10"/>
  <c r="CA379" i="10" s="1"/>
  <c r="BK386" i="10"/>
  <c r="BM386" i="10"/>
  <c r="CA386" i="10" s="1"/>
  <c r="BK402" i="10"/>
  <c r="BM402" i="10"/>
  <c r="CA402" i="10" s="1"/>
  <c r="BK409" i="10"/>
  <c r="BM409" i="10"/>
  <c r="CA409" i="10" s="1"/>
  <c r="BK413" i="10"/>
  <c r="BM413" i="10"/>
  <c r="CA413" i="10" s="1"/>
  <c r="BK426" i="10"/>
  <c r="BM426" i="10"/>
  <c r="CA426" i="10" s="1"/>
  <c r="BK430" i="10"/>
  <c r="BM430" i="10"/>
  <c r="CA430" i="10" s="1"/>
  <c r="BK450" i="10"/>
  <c r="BM450" i="10"/>
  <c r="CA450" i="10" s="1"/>
  <c r="BK469" i="10"/>
  <c r="BM469" i="10"/>
  <c r="CA469" i="10" s="1"/>
  <c r="BK473" i="10"/>
  <c r="BM473" i="10"/>
  <c r="CA473" i="10" s="1"/>
  <c r="BK122" i="10"/>
  <c r="BM122" i="10"/>
  <c r="CA122" i="10" s="1"/>
  <c r="BK126" i="10"/>
  <c r="BM126" i="10"/>
  <c r="CA126" i="10" s="1"/>
  <c r="BK229" i="10"/>
  <c r="BM229" i="10"/>
  <c r="CA229" i="10" s="1"/>
  <c r="BK240" i="10"/>
  <c r="BM240" i="10"/>
  <c r="CA240" i="10" s="1"/>
  <c r="BK268" i="10"/>
  <c r="BM268" i="10"/>
  <c r="CA268" i="10" s="1"/>
  <c r="BK300" i="10"/>
  <c r="BM300" i="10"/>
  <c r="CA300" i="10" s="1"/>
  <c r="BK316" i="10"/>
  <c r="BM316" i="10"/>
  <c r="CA316" i="10" s="1"/>
  <c r="BK327" i="10"/>
  <c r="BM327" i="10"/>
  <c r="CA327" i="10" s="1"/>
  <c r="BK354" i="10"/>
  <c r="BM354" i="10"/>
  <c r="CA354" i="10" s="1"/>
  <c r="BK361" i="10"/>
  <c r="BM361" i="10"/>
  <c r="CA361" i="10" s="1"/>
  <c r="BK376" i="10"/>
  <c r="BM376" i="10"/>
  <c r="CA376" i="10" s="1"/>
  <c r="BK403" i="10"/>
  <c r="BM403" i="10"/>
  <c r="CA403" i="10" s="1"/>
  <c r="BK410" i="10"/>
  <c r="BM410" i="10"/>
  <c r="CA410" i="10" s="1"/>
  <c r="BK414" i="10"/>
  <c r="BM414" i="10"/>
  <c r="CA414" i="10" s="1"/>
  <c r="BK423" i="10"/>
  <c r="BM423" i="10"/>
  <c r="CA423" i="10" s="1"/>
  <c r="BK431" i="10"/>
  <c r="BM431" i="10"/>
  <c r="CA431" i="10" s="1"/>
  <c r="BK451" i="10"/>
  <c r="BM451" i="10"/>
  <c r="CA451" i="10" s="1"/>
  <c r="BK470" i="10"/>
  <c r="BM470" i="10"/>
  <c r="CA470" i="10" s="1"/>
  <c r="BK474" i="10"/>
  <c r="BM474" i="10"/>
  <c r="CA474" i="10" s="1"/>
  <c r="BK84" i="10"/>
  <c r="BM84" i="10"/>
  <c r="CA84" i="10" s="1"/>
  <c r="BK123" i="10"/>
  <c r="BM123" i="10"/>
  <c r="CA123" i="10" s="1"/>
  <c r="BK197" i="10"/>
  <c r="BM197" i="10"/>
  <c r="CA197" i="10" s="1"/>
  <c r="W228" i="1"/>
  <c r="J18" i="14"/>
  <c r="J22" i="14"/>
  <c r="L257" i="10"/>
  <c r="M257" i="10"/>
  <c r="H33" i="14"/>
  <c r="H32" i="14"/>
  <c r="H31" i="14"/>
  <c r="I24" i="14"/>
  <c r="H23" i="14"/>
  <c r="I23" i="14"/>
  <c r="J23" i="14"/>
  <c r="H22" i="14"/>
  <c r="I22" i="14"/>
  <c r="J21" i="14"/>
  <c r="H21" i="14"/>
  <c r="I21" i="14"/>
  <c r="H20" i="14"/>
  <c r="J20" i="14"/>
  <c r="I20" i="14"/>
  <c r="J19" i="14"/>
  <c r="H19" i="14"/>
  <c r="I19" i="14"/>
  <c r="H18" i="14"/>
  <c r="I18" i="14"/>
  <c r="J17" i="14"/>
  <c r="H17" i="14"/>
  <c r="I17" i="14"/>
  <c r="J16" i="14"/>
  <c r="H16" i="14"/>
  <c r="I16" i="14"/>
  <c r="O375" i="1"/>
  <c r="F33" i="9"/>
  <c r="J24" i="14"/>
  <c r="J25" i="14"/>
  <c r="U33" i="9"/>
  <c r="H46" i="10"/>
  <c r="S33" i="9"/>
  <c r="W243" i="1"/>
  <c r="W388" i="1"/>
  <c r="I15" i="14"/>
  <c r="W227" i="1"/>
  <c r="J15" i="14"/>
  <c r="J26" i="14"/>
  <c r="W374" i="1"/>
  <c r="W389" i="1"/>
  <c r="H13" i="14"/>
  <c r="I25" i="14"/>
  <c r="I26" i="14"/>
  <c r="I27" i="14"/>
  <c r="I28" i="14"/>
  <c r="I29" i="14"/>
  <c r="I30" i="14"/>
  <c r="J32" i="14"/>
  <c r="J33" i="14"/>
  <c r="H14" i="14"/>
  <c r="I13" i="14"/>
  <c r="J27" i="14"/>
  <c r="J28" i="14"/>
  <c r="J29" i="14"/>
  <c r="J30" i="14"/>
  <c r="BF32" i="14"/>
  <c r="BA32" i="14"/>
  <c r="AV32" i="14"/>
  <c r="AP32" i="14"/>
  <c r="AK32" i="14"/>
  <c r="AF32" i="14"/>
  <c r="Z32" i="14"/>
  <c r="U32" i="14"/>
  <c r="P32" i="14"/>
  <c r="BE32" i="14"/>
  <c r="AZ32" i="14"/>
  <c r="AT32" i="14"/>
  <c r="AO32" i="14"/>
  <c r="AJ32" i="14"/>
  <c r="AD32" i="14"/>
  <c r="Y32" i="14"/>
  <c r="T32" i="14"/>
  <c r="N32" i="14"/>
  <c r="BD32" i="14"/>
  <c r="AX32" i="14"/>
  <c r="AS32" i="14"/>
  <c r="AN32" i="14"/>
  <c r="AH32" i="14"/>
  <c r="AC32" i="14"/>
  <c r="X32" i="14"/>
  <c r="R32" i="14"/>
  <c r="M32" i="14"/>
  <c r="M246" i="10" s="1"/>
  <c r="BB32" i="14"/>
  <c r="AG32" i="14"/>
  <c r="L32" i="14"/>
  <c r="L230" i="10" s="1"/>
  <c r="AW32" i="14"/>
  <c r="AB32" i="14"/>
  <c r="AR32" i="14"/>
  <c r="V32" i="14"/>
  <c r="Q32" i="14"/>
  <c r="AL32" i="14"/>
  <c r="BB33" i="14"/>
  <c r="AW33" i="14"/>
  <c r="AR33" i="14"/>
  <c r="AL33" i="14"/>
  <c r="AG33" i="14"/>
  <c r="AB33" i="14"/>
  <c r="V33" i="14"/>
  <c r="Q33" i="14"/>
  <c r="L33" i="14"/>
  <c r="L245" i="10" s="1"/>
  <c r="BF33" i="14"/>
  <c r="BA33" i="14"/>
  <c r="AV33" i="14"/>
  <c r="AP33" i="14"/>
  <c r="AK33" i="14"/>
  <c r="AF33" i="14"/>
  <c r="Z33" i="14"/>
  <c r="U33" i="14"/>
  <c r="P33" i="14"/>
  <c r="BE33" i="14"/>
  <c r="AZ33" i="14"/>
  <c r="AT33" i="14"/>
  <c r="AO33" i="14"/>
  <c r="AJ33" i="14"/>
  <c r="AD33" i="14"/>
  <c r="Y33" i="14"/>
  <c r="T33" i="14"/>
  <c r="N33" i="14"/>
  <c r="AS33" i="14"/>
  <c r="X33" i="14"/>
  <c r="AN33" i="14"/>
  <c r="R33" i="14"/>
  <c r="BD33" i="14"/>
  <c r="AH33" i="14"/>
  <c r="M33" i="14"/>
  <c r="M391" i="10" s="1"/>
  <c r="AC33" i="14"/>
  <c r="AX33" i="14"/>
  <c r="I14" i="14"/>
  <c r="J13" i="14"/>
  <c r="J14" i="14"/>
  <c r="BE16" i="14"/>
  <c r="AZ16" i="14"/>
  <c r="AT16" i="14"/>
  <c r="AO16" i="14"/>
  <c r="AJ16" i="14"/>
  <c r="AD16" i="14"/>
  <c r="Y16" i="14"/>
  <c r="T16" i="14"/>
  <c r="N16" i="14"/>
  <c r="AX16" i="14"/>
  <c r="AN16" i="14"/>
  <c r="AC16" i="14"/>
  <c r="X16" i="14"/>
  <c r="M16" i="14"/>
  <c r="BD16" i="14"/>
  <c r="AS16" i="14"/>
  <c r="AH16" i="14"/>
  <c r="R16" i="14"/>
  <c r="BB16" i="14"/>
  <c r="AW16" i="14"/>
  <c r="AR16" i="14"/>
  <c r="AL16" i="14"/>
  <c r="AG16" i="14"/>
  <c r="AB16" i="14"/>
  <c r="V16" i="14"/>
  <c r="Q16" i="14"/>
  <c r="L16" i="14"/>
  <c r="BA16" i="14"/>
  <c r="AF16" i="14"/>
  <c r="AV16" i="14"/>
  <c r="Z16" i="14"/>
  <c r="BF16" i="14"/>
  <c r="AP16" i="14"/>
  <c r="U16" i="14"/>
  <c r="AK16" i="14"/>
  <c r="P16" i="14"/>
  <c r="BF17" i="14"/>
  <c r="BA17" i="14"/>
  <c r="AV17" i="14"/>
  <c r="AP17" i="14"/>
  <c r="AK17" i="14"/>
  <c r="AF17" i="14"/>
  <c r="Z17" i="14"/>
  <c r="U17" i="14"/>
  <c r="P17" i="14"/>
  <c r="BE17" i="14"/>
  <c r="AT17" i="14"/>
  <c r="AJ17" i="14"/>
  <c r="Y17" i="14"/>
  <c r="T17" i="14"/>
  <c r="AZ17" i="14"/>
  <c r="AO17" i="14"/>
  <c r="AD17" i="14"/>
  <c r="N17" i="14"/>
  <c r="BD17" i="14"/>
  <c r="AX17" i="14"/>
  <c r="AS17" i="14"/>
  <c r="AN17" i="14"/>
  <c r="AH17" i="14"/>
  <c r="AC17" i="14"/>
  <c r="X17" i="14"/>
  <c r="R17" i="14"/>
  <c r="M17" i="14"/>
  <c r="AR17" i="14"/>
  <c r="V17" i="14"/>
  <c r="AL17" i="14"/>
  <c r="Q17" i="14"/>
  <c r="AW17" i="14"/>
  <c r="BB17" i="14"/>
  <c r="AG17" i="14"/>
  <c r="L17" i="14"/>
  <c r="AB17" i="14"/>
  <c r="BB18" i="14"/>
  <c r="AW18" i="14"/>
  <c r="AR18" i="14"/>
  <c r="AL18" i="14"/>
  <c r="AG18" i="14"/>
  <c r="AB18" i="14"/>
  <c r="V18" i="14"/>
  <c r="Q18" i="14"/>
  <c r="L18" i="14"/>
  <c r="AP18" i="14"/>
  <c r="P18" i="14"/>
  <c r="BF18" i="14"/>
  <c r="BA18" i="14"/>
  <c r="AV18" i="14"/>
  <c r="AK18" i="14"/>
  <c r="AF18" i="14"/>
  <c r="Z18" i="14"/>
  <c r="U18" i="14"/>
  <c r="BE18" i="14"/>
  <c r="AZ18" i="14"/>
  <c r="AT18" i="14"/>
  <c r="AO18" i="14"/>
  <c r="AJ18" i="14"/>
  <c r="AD18" i="14"/>
  <c r="Y18" i="14"/>
  <c r="T18" i="14"/>
  <c r="N18" i="14"/>
  <c r="BD18" i="14"/>
  <c r="AH18" i="14"/>
  <c r="M18" i="14"/>
  <c r="AX18" i="14"/>
  <c r="AC18" i="14"/>
  <c r="AN18" i="14"/>
  <c r="AS18" i="14"/>
  <c r="X18" i="14"/>
  <c r="R18" i="14"/>
  <c r="BD19" i="14"/>
  <c r="AX19" i="14"/>
  <c r="AS19" i="14"/>
  <c r="AN19" i="14"/>
  <c r="AH19" i="14"/>
  <c r="AC19" i="14"/>
  <c r="X19" i="14"/>
  <c r="R19" i="14"/>
  <c r="M19" i="14"/>
  <c r="BB19" i="14"/>
  <c r="AW19" i="14"/>
  <c r="AR19" i="14"/>
  <c r="AL19" i="14"/>
  <c r="AG19" i="14"/>
  <c r="AB19" i="14"/>
  <c r="V19" i="14"/>
  <c r="Q19" i="14"/>
  <c r="L19" i="14"/>
  <c r="BF19" i="14"/>
  <c r="BA19" i="14"/>
  <c r="AV19" i="14"/>
  <c r="AP19" i="14"/>
  <c r="AK19" i="14"/>
  <c r="AF19" i="14"/>
  <c r="Z19" i="14"/>
  <c r="U19" i="14"/>
  <c r="P19" i="14"/>
  <c r="AT19" i="14"/>
  <c r="Y19" i="14"/>
  <c r="AO19" i="14"/>
  <c r="T19" i="14"/>
  <c r="AD19" i="14"/>
  <c r="BE19" i="14"/>
  <c r="AJ19" i="14"/>
  <c r="N19" i="14"/>
  <c r="AZ19" i="14"/>
  <c r="BE20" i="14"/>
  <c r="AZ20" i="14"/>
  <c r="AT20" i="14"/>
  <c r="AO20" i="14"/>
  <c r="AJ20" i="14"/>
  <c r="AD20" i="14"/>
  <c r="Y20" i="14"/>
  <c r="T20" i="14"/>
  <c r="N20" i="14"/>
  <c r="BD20" i="14"/>
  <c r="AX20" i="14"/>
  <c r="AS20" i="14"/>
  <c r="AN20" i="14"/>
  <c r="AH20" i="14"/>
  <c r="AC20" i="14"/>
  <c r="X20" i="14"/>
  <c r="R20" i="14"/>
  <c r="M20" i="14"/>
  <c r="BB20" i="14"/>
  <c r="AW20" i="14"/>
  <c r="AR20" i="14"/>
  <c r="AL20" i="14"/>
  <c r="AG20" i="14"/>
  <c r="AB20" i="14"/>
  <c r="V20" i="14"/>
  <c r="Q20" i="14"/>
  <c r="L20" i="14"/>
  <c r="BF20" i="14"/>
  <c r="AK20" i="14"/>
  <c r="P20" i="14"/>
  <c r="BA20" i="14"/>
  <c r="AF20" i="14"/>
  <c r="U20" i="14"/>
  <c r="AV20" i="14"/>
  <c r="Z20" i="14"/>
  <c r="AP20" i="14"/>
  <c r="BF21" i="14"/>
  <c r="BA21" i="14"/>
  <c r="AV21" i="14"/>
  <c r="AP21" i="14"/>
  <c r="AK21" i="14"/>
  <c r="AF21" i="14"/>
  <c r="Z21" i="14"/>
  <c r="U21" i="14"/>
  <c r="P21" i="14"/>
  <c r="BE21" i="14"/>
  <c r="AZ21" i="14"/>
  <c r="AT21" i="14"/>
  <c r="AO21" i="14"/>
  <c r="AJ21" i="14"/>
  <c r="AD21" i="14"/>
  <c r="Y21" i="14"/>
  <c r="T21" i="14"/>
  <c r="N21" i="14"/>
  <c r="BD21" i="14"/>
  <c r="AX21" i="14"/>
  <c r="AS21" i="14"/>
  <c r="AN21" i="14"/>
  <c r="AH21" i="14"/>
  <c r="AC21" i="14"/>
  <c r="X21" i="14"/>
  <c r="R21" i="14"/>
  <c r="M21" i="14"/>
  <c r="AW21" i="14"/>
  <c r="AB21" i="14"/>
  <c r="AR21" i="14"/>
  <c r="V21" i="14"/>
  <c r="BB21" i="14"/>
  <c r="L21" i="14"/>
  <c r="L42" i="10" s="1"/>
  <c r="AL21" i="14"/>
  <c r="Q21" i="14"/>
  <c r="AG21" i="14"/>
  <c r="BD22" i="14"/>
  <c r="AX22" i="14"/>
  <c r="AS22" i="14"/>
  <c r="AN22" i="14"/>
  <c r="AH22" i="14"/>
  <c r="AC22" i="14"/>
  <c r="X22" i="14"/>
  <c r="BB22" i="14"/>
  <c r="AW22" i="14"/>
  <c r="AR22" i="14"/>
  <c r="AL22" i="14"/>
  <c r="AG22" i="14"/>
  <c r="AB22" i="14"/>
  <c r="V22" i="14"/>
  <c r="BF22" i="14"/>
  <c r="BA22" i="14"/>
  <c r="AV22" i="14"/>
  <c r="AP22" i="14"/>
  <c r="AK22" i="14"/>
  <c r="AF22" i="14"/>
  <c r="AO22" i="14"/>
  <c r="Y22" i="14"/>
  <c r="Q22" i="14"/>
  <c r="L22" i="14"/>
  <c r="BE22" i="14"/>
  <c r="AJ22" i="14"/>
  <c r="U22" i="14"/>
  <c r="P22" i="14"/>
  <c r="AZ22" i="14"/>
  <c r="AD22" i="14"/>
  <c r="T22" i="14"/>
  <c r="N22" i="14"/>
  <c r="R22" i="14"/>
  <c r="M22" i="14"/>
  <c r="M39" i="10" s="1"/>
  <c r="AT22" i="14"/>
  <c r="Z22" i="14"/>
  <c r="BE23" i="14"/>
  <c r="AZ23" i="14"/>
  <c r="AT23" i="14"/>
  <c r="AO23" i="14"/>
  <c r="AJ23" i="14"/>
  <c r="AD23" i="14"/>
  <c r="Y23" i="14"/>
  <c r="T23" i="14"/>
  <c r="N23" i="14"/>
  <c r="BD23" i="14"/>
  <c r="AX23" i="14"/>
  <c r="AS23" i="14"/>
  <c r="AN23" i="14"/>
  <c r="AH23" i="14"/>
  <c r="AC23" i="14"/>
  <c r="X23" i="14"/>
  <c r="R23" i="14"/>
  <c r="M23" i="14"/>
  <c r="BB23" i="14"/>
  <c r="AW23" i="14"/>
  <c r="AR23" i="14"/>
  <c r="AL23" i="14"/>
  <c r="AG23" i="14"/>
  <c r="AB23" i="14"/>
  <c r="V23" i="14"/>
  <c r="Q23" i="14"/>
  <c r="L23" i="14"/>
  <c r="L54" i="10" s="1"/>
  <c r="BA23" i="14"/>
  <c r="AF23" i="14"/>
  <c r="AV23" i="14"/>
  <c r="Z23" i="14"/>
  <c r="AP23" i="14"/>
  <c r="U23" i="14"/>
  <c r="AK23" i="14"/>
  <c r="P23" i="14"/>
  <c r="BF23" i="14"/>
  <c r="BF24" i="14"/>
  <c r="BA24" i="14"/>
  <c r="AV24" i="14"/>
  <c r="AP24" i="14"/>
  <c r="AK24" i="14"/>
  <c r="AF24" i="14"/>
  <c r="Z24" i="14"/>
  <c r="U24" i="14"/>
  <c r="P24" i="14"/>
  <c r="BE24" i="14"/>
  <c r="AZ24" i="14"/>
  <c r="AT24" i="14"/>
  <c r="AO24" i="14"/>
  <c r="AJ24" i="14"/>
  <c r="AD24" i="14"/>
  <c r="Y24" i="14"/>
  <c r="T24" i="14"/>
  <c r="N24" i="14"/>
  <c r="BD24" i="14"/>
  <c r="AX24" i="14"/>
  <c r="AS24" i="14"/>
  <c r="AN24" i="14"/>
  <c r="AH24" i="14"/>
  <c r="AC24" i="14"/>
  <c r="X24" i="14"/>
  <c r="R24" i="14"/>
  <c r="M24" i="14"/>
  <c r="M30" i="10" s="1"/>
  <c r="AR24" i="14"/>
  <c r="V24" i="14"/>
  <c r="AL24" i="14"/>
  <c r="Q24" i="14"/>
  <c r="BB24" i="14"/>
  <c r="AG24" i="14"/>
  <c r="L24" i="14"/>
  <c r="L31" i="10" s="1"/>
  <c r="AW24" i="14"/>
  <c r="AB24" i="14"/>
  <c r="BB25" i="14"/>
  <c r="AW25" i="14"/>
  <c r="AR25" i="14"/>
  <c r="AL25" i="14"/>
  <c r="AG25" i="14"/>
  <c r="AB25" i="14"/>
  <c r="V25" i="14"/>
  <c r="Q25" i="14"/>
  <c r="L25" i="14"/>
  <c r="L38" i="10" s="1"/>
  <c r="BF25" i="14"/>
  <c r="BA25" i="14"/>
  <c r="AV25" i="14"/>
  <c r="AP25" i="14"/>
  <c r="AK25" i="14"/>
  <c r="AF25" i="14"/>
  <c r="Z25" i="14"/>
  <c r="U25" i="14"/>
  <c r="P25" i="14"/>
  <c r="BE25" i="14"/>
  <c r="AZ25" i="14"/>
  <c r="AT25" i="14"/>
  <c r="AO25" i="14"/>
  <c r="AJ25" i="14"/>
  <c r="AD25" i="14"/>
  <c r="Y25" i="14"/>
  <c r="T25" i="14"/>
  <c r="N25" i="14"/>
  <c r="BD25" i="14"/>
  <c r="AH25" i="14"/>
  <c r="M25" i="14"/>
  <c r="M35" i="10" s="1"/>
  <c r="M40" i="12" s="1"/>
  <c r="AX25" i="14"/>
  <c r="AC25" i="14"/>
  <c r="AS25" i="14"/>
  <c r="X25" i="14"/>
  <c r="R25" i="14"/>
  <c r="AN25" i="14"/>
  <c r="BD26" i="14"/>
  <c r="AX26" i="14"/>
  <c r="AS26" i="14"/>
  <c r="AN26" i="14"/>
  <c r="AH26" i="14"/>
  <c r="AC26" i="14"/>
  <c r="X26" i="14"/>
  <c r="R26" i="14"/>
  <c r="M26" i="14"/>
  <c r="M53" i="10" s="1"/>
  <c r="BB26" i="14"/>
  <c r="AW26" i="14"/>
  <c r="AR26" i="14"/>
  <c r="AL26" i="14"/>
  <c r="AG26" i="14"/>
  <c r="AB26" i="14"/>
  <c r="V26" i="14"/>
  <c r="Q26" i="14"/>
  <c r="L26" i="14"/>
  <c r="BF26" i="14"/>
  <c r="BA26" i="14"/>
  <c r="AV26" i="14"/>
  <c r="AP26" i="14"/>
  <c r="AK26" i="14"/>
  <c r="AF26" i="14"/>
  <c r="Z26" i="14"/>
  <c r="U26" i="14"/>
  <c r="P26" i="14"/>
  <c r="AT26" i="14"/>
  <c r="Y26" i="14"/>
  <c r="AO26" i="14"/>
  <c r="T26" i="14"/>
  <c r="BE26" i="14"/>
  <c r="AJ26" i="14"/>
  <c r="N26" i="14"/>
  <c r="AZ26" i="14"/>
  <c r="AD26" i="14"/>
  <c r="BE27" i="14"/>
  <c r="AZ27" i="14"/>
  <c r="AT27" i="14"/>
  <c r="AO27" i="14"/>
  <c r="AJ27" i="14"/>
  <c r="AD27" i="14"/>
  <c r="Y27" i="14"/>
  <c r="T27" i="14"/>
  <c r="N27" i="14"/>
  <c r="BD27" i="14"/>
  <c r="AX27" i="14"/>
  <c r="AS27" i="14"/>
  <c r="AN27" i="14"/>
  <c r="AH27" i="14"/>
  <c r="AC27" i="14"/>
  <c r="X27" i="14"/>
  <c r="R27" i="14"/>
  <c r="M27" i="14"/>
  <c r="M41" i="10" s="1"/>
  <c r="BB27" i="14"/>
  <c r="AW27" i="14"/>
  <c r="AR27" i="14"/>
  <c r="AL27" i="14"/>
  <c r="AG27" i="14"/>
  <c r="AB27" i="14"/>
  <c r="V27" i="14"/>
  <c r="Q27" i="14"/>
  <c r="L27" i="14"/>
  <c r="L49" i="10" s="1"/>
  <c r="BF27" i="14"/>
  <c r="AK27" i="14"/>
  <c r="P27" i="14"/>
  <c r="BA27" i="14"/>
  <c r="AF27" i="14"/>
  <c r="AV27" i="14"/>
  <c r="Z27" i="14"/>
  <c r="U27" i="14"/>
  <c r="AP27" i="14"/>
  <c r="BF28" i="14"/>
  <c r="BA28" i="14"/>
  <c r="AV28" i="14"/>
  <c r="AP28" i="14"/>
  <c r="AK28" i="14"/>
  <c r="AF28" i="14"/>
  <c r="Z28" i="14"/>
  <c r="U28" i="14"/>
  <c r="P28" i="14"/>
  <c r="BE28" i="14"/>
  <c r="AZ28" i="14"/>
  <c r="AT28" i="14"/>
  <c r="AO28" i="14"/>
  <c r="AJ28" i="14"/>
  <c r="AD28" i="14"/>
  <c r="Y28" i="14"/>
  <c r="T28" i="14"/>
  <c r="N28" i="14"/>
  <c r="BD28" i="14"/>
  <c r="AX28" i="14"/>
  <c r="AS28" i="14"/>
  <c r="AN28" i="14"/>
  <c r="AH28" i="14"/>
  <c r="AC28" i="14"/>
  <c r="X28" i="14"/>
  <c r="R28" i="14"/>
  <c r="M28" i="14"/>
  <c r="AW28" i="14"/>
  <c r="AB28" i="14"/>
  <c r="AR28" i="14"/>
  <c r="V28" i="14"/>
  <c r="AL28" i="14"/>
  <c r="Q28" i="14"/>
  <c r="AG28" i="14"/>
  <c r="L28" i="14"/>
  <c r="BB28" i="14"/>
  <c r="BB29" i="14"/>
  <c r="AW29" i="14"/>
  <c r="AR29" i="14"/>
  <c r="AL29" i="14"/>
  <c r="AG29" i="14"/>
  <c r="AB29" i="14"/>
  <c r="V29" i="14"/>
  <c r="Q29" i="14"/>
  <c r="L29" i="14"/>
  <c r="BF29" i="14"/>
  <c r="BA29" i="14"/>
  <c r="AV29" i="14"/>
  <c r="AP29" i="14"/>
  <c r="AK29" i="14"/>
  <c r="AF29" i="14"/>
  <c r="Z29" i="14"/>
  <c r="U29" i="14"/>
  <c r="P29" i="14"/>
  <c r="BE29" i="14"/>
  <c r="AZ29" i="14"/>
  <c r="AT29" i="14"/>
  <c r="AO29" i="14"/>
  <c r="AJ29" i="14"/>
  <c r="AD29" i="14"/>
  <c r="Y29" i="14"/>
  <c r="T29" i="14"/>
  <c r="N29" i="14"/>
  <c r="AN29" i="14"/>
  <c r="R29" i="14"/>
  <c r="BD29" i="14"/>
  <c r="AH29" i="14"/>
  <c r="M29" i="14"/>
  <c r="AX29" i="14"/>
  <c r="AC29" i="14"/>
  <c r="AS29" i="14"/>
  <c r="X29" i="14"/>
  <c r="BD30" i="14"/>
  <c r="AX30" i="14"/>
  <c r="AS30" i="14"/>
  <c r="AN30" i="14"/>
  <c r="AH30" i="14"/>
  <c r="AC30" i="14"/>
  <c r="X30" i="14"/>
  <c r="R30" i="14"/>
  <c r="M30" i="14"/>
  <c r="BB30" i="14"/>
  <c r="AW30" i="14"/>
  <c r="AR30" i="14"/>
  <c r="AL30" i="14"/>
  <c r="AG30" i="14"/>
  <c r="AB30" i="14"/>
  <c r="V30" i="14"/>
  <c r="Q30" i="14"/>
  <c r="L30" i="14"/>
  <c r="BF30" i="14"/>
  <c r="BA30" i="14"/>
  <c r="AV30" i="14"/>
  <c r="AP30" i="14"/>
  <c r="AK30" i="14"/>
  <c r="AF30" i="14"/>
  <c r="Z30" i="14"/>
  <c r="U30" i="14"/>
  <c r="P30" i="14"/>
  <c r="AZ30" i="14"/>
  <c r="AD30" i="14"/>
  <c r="AT30" i="14"/>
  <c r="Y30" i="14"/>
  <c r="AO30" i="14"/>
  <c r="T30" i="14"/>
  <c r="N30" i="14"/>
  <c r="BE30" i="14"/>
  <c r="AJ30" i="14"/>
  <c r="BF13" i="14"/>
  <c r="BA13" i="14"/>
  <c r="S16" i="15" s="1"/>
  <c r="AV13" i="14"/>
  <c r="AP13" i="14"/>
  <c r="AK13" i="14"/>
  <c r="O16" i="15" s="1"/>
  <c r="AF13" i="14"/>
  <c r="Z13" i="14"/>
  <c r="U13" i="14"/>
  <c r="K16" i="15" s="1"/>
  <c r="P13" i="14"/>
  <c r="BE13" i="14"/>
  <c r="T16" i="15" s="1"/>
  <c r="BD13" i="14"/>
  <c r="AX13" i="14"/>
  <c r="AS13" i="14"/>
  <c r="Q16" i="15" s="1"/>
  <c r="AN13" i="14"/>
  <c r="AH13" i="14"/>
  <c r="AC13" i="14"/>
  <c r="M16" i="15" s="1"/>
  <c r="X13" i="14"/>
  <c r="R13" i="14"/>
  <c r="M13" i="14"/>
  <c r="I16" i="15" s="1"/>
  <c r="AT13" i="14"/>
  <c r="AJ13" i="14"/>
  <c r="Y13" i="14"/>
  <c r="L16" i="15" s="1"/>
  <c r="N13" i="14"/>
  <c r="AB13" i="14"/>
  <c r="BB13" i="14"/>
  <c r="AR13" i="14"/>
  <c r="AG13" i="14"/>
  <c r="N16" i="15" s="1"/>
  <c r="V13" i="14"/>
  <c r="L13" i="14"/>
  <c r="L306" i="10" s="1"/>
  <c r="AL13" i="14"/>
  <c r="AZ13" i="14"/>
  <c r="AO13" i="14"/>
  <c r="P16" i="15" s="1"/>
  <c r="AD13" i="14"/>
  <c r="T13" i="14"/>
  <c r="AW13" i="14"/>
  <c r="R16" i="15" s="1"/>
  <c r="Q13" i="14"/>
  <c r="J16" i="15" s="1"/>
  <c r="BB14" i="14"/>
  <c r="AW14" i="14"/>
  <c r="AR14" i="14"/>
  <c r="AL14" i="14"/>
  <c r="AG14" i="14"/>
  <c r="AB14" i="14"/>
  <c r="V14" i="14"/>
  <c r="Q14" i="14"/>
  <c r="L14" i="14"/>
  <c r="BF14" i="14"/>
  <c r="AV14" i="14"/>
  <c r="AK14" i="14"/>
  <c r="AF14" i="14"/>
  <c r="U14" i="14"/>
  <c r="BA14" i="14"/>
  <c r="AP14" i="14"/>
  <c r="Z14" i="14"/>
  <c r="P14" i="14"/>
  <c r="BE14" i="14"/>
  <c r="AZ14" i="14"/>
  <c r="AT14" i="14"/>
  <c r="AO14" i="14"/>
  <c r="AJ14" i="14"/>
  <c r="AD14" i="14"/>
  <c r="Y14" i="14"/>
  <c r="T14" i="14"/>
  <c r="N14" i="14"/>
  <c r="AX14" i="14"/>
  <c r="AC14" i="14"/>
  <c r="AS14" i="14"/>
  <c r="X14" i="14"/>
  <c r="BD14" i="14"/>
  <c r="M14" i="14"/>
  <c r="AN14" i="14"/>
  <c r="R14" i="14"/>
  <c r="AH14" i="14"/>
  <c r="H24" i="14"/>
  <c r="H25" i="14"/>
  <c r="H26" i="14"/>
  <c r="H27" i="14"/>
  <c r="H28" i="14"/>
  <c r="H29" i="14"/>
  <c r="H30" i="14"/>
  <c r="I32" i="14"/>
  <c r="I33" i="14"/>
  <c r="L256" i="10"/>
  <c r="L262" i="10"/>
  <c r="L266" i="10"/>
  <c r="L308" i="10"/>
  <c r="L408" i="10"/>
  <c r="BD15" i="14"/>
  <c r="AX15" i="14"/>
  <c r="AS15" i="14"/>
  <c r="AN15" i="14"/>
  <c r="AH15" i="14"/>
  <c r="AC15" i="14"/>
  <c r="X15" i="14"/>
  <c r="R15" i="14"/>
  <c r="M15" i="14"/>
  <c r="BB15" i="14"/>
  <c r="AR15" i="14"/>
  <c r="AG15" i="14"/>
  <c r="AB15" i="14"/>
  <c r="Q15" i="14"/>
  <c r="AW15" i="14"/>
  <c r="AL15" i="14"/>
  <c r="V15" i="14"/>
  <c r="L15" i="14"/>
  <c r="BF15" i="14"/>
  <c r="BA15" i="14"/>
  <c r="AV15" i="14"/>
  <c r="AP15" i="14"/>
  <c r="AK15" i="14"/>
  <c r="AF15" i="14"/>
  <c r="Z15" i="14"/>
  <c r="U15" i="14"/>
  <c r="P15" i="14"/>
  <c r="AO15" i="14"/>
  <c r="T15" i="14"/>
  <c r="BE15" i="14"/>
  <c r="AJ15" i="14"/>
  <c r="N15" i="14"/>
  <c r="AT15" i="14"/>
  <c r="AZ15" i="14"/>
  <c r="AD15" i="14"/>
  <c r="Y15" i="14"/>
  <c r="M254" i="10"/>
  <c r="M400" i="10"/>
  <c r="M399" i="10"/>
  <c r="M408" i="10"/>
  <c r="M407" i="10"/>
  <c r="M253" i="10"/>
  <c r="M308" i="10"/>
  <c r="M401" i="10"/>
  <c r="M264" i="10"/>
  <c r="M262" i="10"/>
  <c r="M269" i="10"/>
  <c r="M261" i="10"/>
  <c r="M256" i="10"/>
  <c r="M266" i="10"/>
  <c r="M255" i="10"/>
  <c r="L253" i="10"/>
  <c r="L399" i="10"/>
  <c r="BE31" i="14"/>
  <c r="AZ31" i="14"/>
  <c r="AT31" i="14"/>
  <c r="AO31" i="14"/>
  <c r="AJ31" i="14"/>
  <c r="AD31" i="14"/>
  <c r="Y31" i="14"/>
  <c r="T31" i="14"/>
  <c r="N31" i="14"/>
  <c r="BD31" i="14"/>
  <c r="AX31" i="14"/>
  <c r="AS31" i="14"/>
  <c r="AN31" i="14"/>
  <c r="AH31" i="14"/>
  <c r="AC31" i="14"/>
  <c r="X31" i="14"/>
  <c r="R31" i="14"/>
  <c r="M31" i="14"/>
  <c r="M58" i="10" s="1"/>
  <c r="BB31" i="14"/>
  <c r="AW31" i="14"/>
  <c r="AR31" i="14"/>
  <c r="AL31" i="14"/>
  <c r="AG31" i="14"/>
  <c r="AB31" i="14"/>
  <c r="V31" i="14"/>
  <c r="Q31" i="14"/>
  <c r="L31" i="14"/>
  <c r="L58" i="10" s="1"/>
  <c r="AP31" i="14"/>
  <c r="U31" i="14"/>
  <c r="BF31" i="14"/>
  <c r="AK31" i="14"/>
  <c r="P31" i="14"/>
  <c r="BA31" i="14"/>
  <c r="AF31" i="14"/>
  <c r="AV31" i="14"/>
  <c r="Z31" i="14"/>
  <c r="L254" i="10"/>
  <c r="L264" i="10"/>
  <c r="L400" i="10"/>
  <c r="L255" i="10"/>
  <c r="L261" i="10"/>
  <c r="L269" i="10"/>
  <c r="L401" i="10"/>
  <c r="L407" i="10"/>
  <c r="D30" i="10"/>
  <c r="D31" i="10"/>
  <c r="D246" i="10"/>
  <c r="D230" i="10"/>
  <c r="D377" i="10"/>
  <c r="D59" i="10"/>
  <c r="D446" i="10"/>
  <c r="D433" i="10"/>
  <c r="D68" i="10"/>
  <c r="D18" i="10"/>
  <c r="D445" i="10"/>
  <c r="D285" i="10"/>
  <c r="D17" i="10"/>
  <c r="D284" i="10"/>
  <c r="D97" i="10"/>
  <c r="D83" i="10"/>
  <c r="D16" i="10"/>
  <c r="D96" i="10"/>
  <c r="D442" i="10"/>
  <c r="D365" i="10"/>
  <c r="D359" i="10"/>
  <c r="D217" i="10"/>
  <c r="D211" i="10"/>
  <c r="D207" i="10"/>
  <c r="D81" i="10"/>
  <c r="D364" i="10"/>
  <c r="D358" i="10"/>
  <c r="D216" i="10"/>
  <c r="D210" i="10"/>
  <c r="D362" i="10"/>
  <c r="D213" i="10"/>
  <c r="D209" i="10"/>
  <c r="D93" i="10"/>
  <c r="D443" i="10"/>
  <c r="D360" i="10"/>
  <c r="D219" i="10"/>
  <c r="D212" i="10"/>
  <c r="D208" i="10"/>
  <c r="D104" i="10"/>
  <c r="D106" i="10"/>
  <c r="D226" i="10"/>
  <c r="D387" i="10"/>
  <c r="D373" i="10"/>
  <c r="D225" i="10"/>
  <c r="D372" i="10"/>
  <c r="D241" i="10"/>
  <c r="D243" i="10"/>
  <c r="D389" i="10"/>
  <c r="D400" i="10"/>
  <c r="D269" i="10"/>
  <c r="D261" i="10"/>
  <c r="D253" i="10"/>
  <c r="D408" i="10"/>
  <c r="D399" i="10"/>
  <c r="D266" i="10"/>
  <c r="D256" i="10"/>
  <c r="D407" i="10"/>
  <c r="D264" i="10"/>
  <c r="D255" i="10"/>
  <c r="D401" i="10"/>
  <c r="D262" i="10"/>
  <c r="D254" i="10"/>
  <c r="D422" i="10"/>
  <c r="D277" i="10"/>
  <c r="D428" i="10"/>
  <c r="D280" i="10"/>
  <c r="D276" i="10"/>
  <c r="D427" i="10"/>
  <c r="D279" i="10"/>
  <c r="D275" i="10"/>
  <c r="D424" i="10"/>
  <c r="D283" i="10"/>
  <c r="D274" i="10"/>
  <c r="D46" i="10"/>
  <c r="D38" i="10"/>
  <c r="D35" i="10"/>
  <c r="D53" i="10"/>
  <c r="D56" i="10"/>
  <c r="D49" i="10"/>
  <c r="D41" i="10"/>
  <c r="D343" i="10"/>
  <c r="D333" i="10"/>
  <c r="D299" i="10"/>
  <c r="D188" i="10"/>
  <c r="D181" i="10"/>
  <c r="D168" i="10"/>
  <c r="D142" i="10"/>
  <c r="D91" i="10"/>
  <c r="D441" i="10"/>
  <c r="D341" i="10"/>
  <c r="D324" i="10"/>
  <c r="D298" i="10"/>
  <c r="D201" i="10"/>
  <c r="D187" i="10"/>
  <c r="D180" i="10"/>
  <c r="D90" i="10"/>
  <c r="D80" i="10"/>
  <c r="D440" i="10"/>
  <c r="D353" i="10"/>
  <c r="D336" i="10"/>
  <c r="D323" i="10"/>
  <c r="D305" i="10"/>
  <c r="D297" i="10"/>
  <c r="D200" i="10"/>
  <c r="D186" i="10"/>
  <c r="D179" i="10"/>
  <c r="D162" i="10"/>
  <c r="D149" i="10"/>
  <c r="D121" i="10"/>
  <c r="D114" i="10"/>
  <c r="D439" i="10"/>
  <c r="D344" i="10"/>
  <c r="D335" i="10"/>
  <c r="D185" i="10"/>
  <c r="D169" i="10"/>
  <c r="D92" i="10"/>
  <c r="D72" i="10"/>
  <c r="D233" i="10"/>
  <c r="D95" i="10"/>
  <c r="D247" i="10"/>
  <c r="D444" i="10"/>
  <c r="D380" i="10"/>
  <c r="D73" i="10"/>
  <c r="D82" i="10"/>
  <c r="D388" i="10"/>
  <c r="D374" i="10"/>
  <c r="D242" i="10"/>
  <c r="D227" i="10"/>
  <c r="D390" i="10"/>
  <c r="D244" i="10"/>
  <c r="D281" i="10"/>
  <c r="D461" i="10"/>
  <c r="D457" i="10"/>
  <c r="D455" i="10"/>
  <c r="D278" i="10"/>
  <c r="D232" i="10"/>
  <c r="D61" i="10"/>
  <c r="D60" i="10"/>
  <c r="I12" i="14"/>
  <c r="H12" i="14"/>
  <c r="J12" i="14"/>
  <c r="M12" i="14"/>
  <c r="R12" i="14"/>
  <c r="X12" i="14"/>
  <c r="AC12" i="14"/>
  <c r="AH12" i="14"/>
  <c r="AN12" i="14"/>
  <c r="AS12" i="14"/>
  <c r="AX12" i="14"/>
  <c r="BD12" i="14"/>
  <c r="L56" i="10"/>
  <c r="N12" i="14"/>
  <c r="T12" i="14"/>
  <c r="Y12" i="14"/>
  <c r="AD12" i="14"/>
  <c r="AJ12" i="14"/>
  <c r="AO12" i="14"/>
  <c r="AT12" i="14"/>
  <c r="AZ12" i="14"/>
  <c r="BE12" i="14"/>
  <c r="P12" i="14"/>
  <c r="U12" i="14"/>
  <c r="Z12" i="14"/>
  <c r="AF12" i="14"/>
  <c r="AK12" i="14"/>
  <c r="AP12" i="14"/>
  <c r="AV12" i="14"/>
  <c r="BA12" i="14"/>
  <c r="BF12" i="14"/>
  <c r="L12" i="14"/>
  <c r="Q12" i="14"/>
  <c r="V12" i="14"/>
  <c r="AB12" i="14"/>
  <c r="AG12" i="14"/>
  <c r="AL12" i="14"/>
  <c r="AR12" i="14"/>
  <c r="AW12" i="14"/>
  <c r="N1" i="10"/>
  <c r="N257" i="10" s="1"/>
  <c r="N391" i="10" l="1"/>
  <c r="N326" i="10"/>
  <c r="BN257" i="10"/>
  <c r="L326" i="10"/>
  <c r="M326" i="10"/>
  <c r="M245" i="10"/>
  <c r="L391" i="10"/>
  <c r="N245" i="10"/>
  <c r="M56" i="10"/>
  <c r="L246" i="10"/>
  <c r="L377" i="10"/>
  <c r="L59" i="10"/>
  <c r="M230" i="10"/>
  <c r="M49" i="10"/>
  <c r="M38" i="10"/>
  <c r="L30" i="10"/>
  <c r="L57" i="10"/>
  <c r="L50" i="10"/>
  <c r="L296" i="10"/>
  <c r="M306" i="10"/>
  <c r="L178" i="10"/>
  <c r="L307" i="10"/>
  <c r="M296" i="10"/>
  <c r="M150" i="10"/>
  <c r="M178" i="10"/>
  <c r="M307" i="10"/>
  <c r="N61" i="10"/>
  <c r="S375" i="1"/>
  <c r="W375" i="1"/>
  <c r="G19" i="14"/>
  <c r="M377" i="10"/>
  <c r="N38" i="10"/>
  <c r="N400" i="10"/>
  <c r="BN400" i="10" s="1"/>
  <c r="N377" i="10"/>
  <c r="N254" i="10"/>
  <c r="BN254" i="10" s="1"/>
  <c r="N407" i="10"/>
  <c r="BN407" i="10" s="1"/>
  <c r="N253" i="10"/>
  <c r="BN253" i="10" s="1"/>
  <c r="N308" i="10"/>
  <c r="BN308" i="10" s="1"/>
  <c r="N307" i="10"/>
  <c r="N401" i="10"/>
  <c r="BN401" i="10" s="1"/>
  <c r="N306" i="10"/>
  <c r="N399" i="10"/>
  <c r="BN399" i="10" s="1"/>
  <c r="N408" i="10"/>
  <c r="BN408" i="10" s="1"/>
  <c r="N296" i="10"/>
  <c r="N269" i="10"/>
  <c r="BN269" i="10" s="1"/>
  <c r="N266" i="10"/>
  <c r="BN266" i="10" s="1"/>
  <c r="N264" i="10"/>
  <c r="BN264" i="10" s="1"/>
  <c r="N262" i="10"/>
  <c r="BN262" i="10" s="1"/>
  <c r="N261" i="10"/>
  <c r="BN261" i="10" s="1"/>
  <c r="N255" i="10"/>
  <c r="BN255" i="10" s="1"/>
  <c r="N256" i="10"/>
  <c r="BN256" i="10" s="1"/>
  <c r="N30" i="10"/>
  <c r="L271" i="10"/>
  <c r="G31" i="14"/>
  <c r="L258" i="10"/>
  <c r="M271" i="10"/>
  <c r="I129" i="16" s="1"/>
  <c r="M404" i="10"/>
  <c r="G30" i="14"/>
  <c r="G28" i="14"/>
  <c r="G26" i="14"/>
  <c r="G24" i="14"/>
  <c r="G21" i="14"/>
  <c r="G17" i="14"/>
  <c r="M258" i="10"/>
  <c r="I128" i="16" s="1"/>
  <c r="G15" i="14"/>
  <c r="G27" i="14"/>
  <c r="G23" i="14"/>
  <c r="G20" i="14"/>
  <c r="G16" i="14"/>
  <c r="N60" i="10"/>
  <c r="N35" i="10"/>
  <c r="N40" i="12" s="1"/>
  <c r="N170" i="10"/>
  <c r="N230" i="10"/>
  <c r="L417" i="10"/>
  <c r="L404" i="10"/>
  <c r="M417" i="10"/>
  <c r="G22" i="14"/>
  <c r="G33" i="14"/>
  <c r="N178" i="10"/>
  <c r="N58" i="10"/>
  <c r="BN58" i="10" s="1"/>
  <c r="N53" i="10"/>
  <c r="N46" i="10"/>
  <c r="N47" i="10"/>
  <c r="N57" i="10"/>
  <c r="G14" i="14"/>
  <c r="G13" i="14"/>
  <c r="G29" i="14"/>
  <c r="G25" i="14"/>
  <c r="G18" i="14"/>
  <c r="G32" i="14"/>
  <c r="L46" i="10"/>
  <c r="M42" i="10"/>
  <c r="M50" i="10"/>
  <c r="L35" i="10"/>
  <c r="M46" i="10"/>
  <c r="M57" i="10"/>
  <c r="N41" i="10"/>
  <c r="N49" i="10"/>
  <c r="L47" i="10"/>
  <c r="L39" i="10"/>
  <c r="M54" i="10"/>
  <c r="M31" i="10"/>
  <c r="M59" i="10"/>
  <c r="N56" i="10"/>
  <c r="N150" i="10"/>
  <c r="L41" i="10"/>
  <c r="M171" i="10"/>
  <c r="N42" i="10"/>
  <c r="M60" i="10"/>
  <c r="N151" i="10"/>
  <c r="M151" i="10"/>
  <c r="N171" i="10"/>
  <c r="M170" i="10"/>
  <c r="L61" i="10"/>
  <c r="M47" i="10"/>
  <c r="N50" i="10"/>
  <c r="M61" i="10"/>
  <c r="N152" i="10"/>
  <c r="L53" i="10"/>
  <c r="N39" i="10"/>
  <c r="M152" i="10"/>
  <c r="L60" i="10"/>
  <c r="N139" i="10"/>
  <c r="M139" i="10"/>
  <c r="L152" i="10"/>
  <c r="G12" i="14"/>
  <c r="N59" i="10"/>
  <c r="N246" i="10"/>
  <c r="L139" i="10"/>
  <c r="L170" i="10"/>
  <c r="N54" i="10"/>
  <c r="L150" i="10"/>
  <c r="L171" i="10"/>
  <c r="N31" i="10"/>
  <c r="L151" i="10"/>
  <c r="O1" i="10"/>
  <c r="P1" i="10" s="1"/>
  <c r="BN391" i="10" l="1"/>
  <c r="P150" i="10"/>
  <c r="P257" i="10"/>
  <c r="P391" i="10"/>
  <c r="P326" i="10"/>
  <c r="P245" i="10"/>
  <c r="BN171" i="10"/>
  <c r="BN139" i="10"/>
  <c r="BN54" i="10"/>
  <c r="BN230" i="10"/>
  <c r="BN246" i="10"/>
  <c r="BN152" i="10"/>
  <c r="BN49" i="10"/>
  <c r="BN326" i="10"/>
  <c r="BN151" i="10"/>
  <c r="BN42" i="10"/>
  <c r="BN56" i="10"/>
  <c r="BN53" i="10"/>
  <c r="BN306" i="10"/>
  <c r="BN30" i="10"/>
  <c r="BN31" i="10"/>
  <c r="BN38" i="10"/>
  <c r="BN245" i="10"/>
  <c r="BN47" i="10"/>
  <c r="BN46" i="10"/>
  <c r="BN59" i="10"/>
  <c r="BN170" i="10"/>
  <c r="BN60" i="10"/>
  <c r="BN61" i="10"/>
  <c r="BN41" i="10"/>
  <c r="L40" i="12"/>
  <c r="BN35" i="10"/>
  <c r="BN296" i="10"/>
  <c r="BN377" i="10"/>
  <c r="BN307" i="10"/>
  <c r="BN50" i="10"/>
  <c r="BN150" i="10"/>
  <c r="BN39" i="10"/>
  <c r="BN178" i="10"/>
  <c r="BN57" i="10"/>
  <c r="L43" i="12"/>
  <c r="I58" i="16"/>
  <c r="I59" i="16"/>
  <c r="P50" i="10"/>
  <c r="N271" i="10"/>
  <c r="I200" i="16" s="1"/>
  <c r="N258" i="10"/>
  <c r="I199" i="16" s="1"/>
  <c r="P254" i="10"/>
  <c r="P400" i="10"/>
  <c r="P377" i="10"/>
  <c r="P38" i="10"/>
  <c r="P407" i="10"/>
  <c r="P253" i="10"/>
  <c r="P308" i="10"/>
  <c r="P307" i="10"/>
  <c r="P401" i="10"/>
  <c r="P399" i="10"/>
  <c r="P408" i="10"/>
  <c r="P296" i="10"/>
  <c r="P306" i="10"/>
  <c r="P269" i="10"/>
  <c r="P266" i="10"/>
  <c r="P264" i="10"/>
  <c r="P262" i="10"/>
  <c r="P261" i="10"/>
  <c r="P256" i="10"/>
  <c r="P255" i="10"/>
  <c r="P42" i="10"/>
  <c r="P230" i="10"/>
  <c r="P47" i="10"/>
  <c r="P39" i="10"/>
  <c r="P56" i="10"/>
  <c r="P178" i="10"/>
  <c r="P246" i="10"/>
  <c r="P53" i="10"/>
  <c r="P41" i="10"/>
  <c r="P54" i="10"/>
  <c r="P57" i="10"/>
  <c r="P152" i="10"/>
  <c r="N417" i="10"/>
  <c r="BN417" i="10" s="1"/>
  <c r="P49" i="10"/>
  <c r="P151" i="10"/>
  <c r="P139" i="10"/>
  <c r="P171" i="10"/>
  <c r="P170" i="10"/>
  <c r="P46" i="10"/>
  <c r="N404" i="10"/>
  <c r="BN404" i="10" s="1"/>
  <c r="L42" i="12"/>
  <c r="M43" i="12"/>
  <c r="N42" i="12"/>
  <c r="M42" i="12"/>
  <c r="N43" i="12"/>
  <c r="Q1" i="10"/>
  <c r="P35" i="10"/>
  <c r="P59" i="10"/>
  <c r="P61" i="10"/>
  <c r="P31" i="10"/>
  <c r="P58" i="10"/>
  <c r="P60" i="10"/>
  <c r="P30" i="10"/>
  <c r="E13" i="12"/>
  <c r="E13" i="14" s="1"/>
  <c r="Q257" i="10" l="1"/>
  <c r="Q245" i="10"/>
  <c r="Q391" i="10"/>
  <c r="Q326" i="10"/>
  <c r="BN258" i="10"/>
  <c r="P40" i="12"/>
  <c r="BN271" i="10"/>
  <c r="P42" i="12"/>
  <c r="P43" i="12"/>
  <c r="P417" i="10"/>
  <c r="Q38" i="10"/>
  <c r="Q254" i="10"/>
  <c r="Q400" i="10"/>
  <c r="Q377" i="10"/>
  <c r="Q401" i="10"/>
  <c r="Q399" i="10"/>
  <c r="Q408" i="10"/>
  <c r="Q253" i="10"/>
  <c r="Q296" i="10"/>
  <c r="Q308" i="10"/>
  <c r="Q306" i="10"/>
  <c r="Q307" i="10"/>
  <c r="Q407" i="10"/>
  <c r="Q269" i="10"/>
  <c r="Q266" i="10"/>
  <c r="Q264" i="10"/>
  <c r="Q262" i="10"/>
  <c r="Q261" i="10"/>
  <c r="Q255" i="10"/>
  <c r="Q256" i="10"/>
  <c r="Q139" i="10"/>
  <c r="Q56" i="10"/>
  <c r="Q170" i="10"/>
  <c r="Q53" i="10"/>
  <c r="Q47" i="10"/>
  <c r="Q41" i="10"/>
  <c r="Q50" i="10"/>
  <c r="Q49" i="10"/>
  <c r="Q57" i="10"/>
  <c r="Q230" i="10"/>
  <c r="Q152" i="10"/>
  <c r="Q246" i="10"/>
  <c r="Q151" i="10"/>
  <c r="Q54" i="10"/>
  <c r="Q39" i="10"/>
  <c r="Q171" i="10"/>
  <c r="Q178" i="10"/>
  <c r="Q42" i="10"/>
  <c r="Q150" i="10"/>
  <c r="Q46" i="10"/>
  <c r="P271" i="10"/>
  <c r="P404" i="10"/>
  <c r="P258" i="10"/>
  <c r="R1" i="10"/>
  <c r="Q58" i="10"/>
  <c r="Q61" i="10"/>
  <c r="Q35" i="10"/>
  <c r="Q40" i="12" s="1"/>
  <c r="Q59" i="10"/>
  <c r="Q30" i="10"/>
  <c r="Q31" i="10"/>
  <c r="Q60" i="10"/>
  <c r="E14" i="12"/>
  <c r="E14" i="14" s="1"/>
  <c r="H84" i="10"/>
  <c r="BH84" i="10" s="1"/>
  <c r="H75" i="10"/>
  <c r="BH75" i="10" s="1"/>
  <c r="H71" i="10"/>
  <c r="BH71" i="10" s="1"/>
  <c r="Y1089" i="10"/>
  <c r="Y1088" i="10"/>
  <c r="Y1087" i="10"/>
  <c r="Y1086" i="10"/>
  <c r="Y1085" i="10"/>
  <c r="Y1084" i="10"/>
  <c r="Y1083" i="10"/>
  <c r="Y1082" i="10"/>
  <c r="Y1081" i="10"/>
  <c r="Y1080" i="10"/>
  <c r="Y1079" i="10"/>
  <c r="Y1078" i="10"/>
  <c r="Y1077" i="10"/>
  <c r="Y1076" i="10"/>
  <c r="Y1075" i="10"/>
  <c r="Y1074" i="10"/>
  <c r="Y1073" i="10"/>
  <c r="Y1072" i="10"/>
  <c r="Y1071" i="10"/>
  <c r="Y1070" i="10"/>
  <c r="Y1069" i="10"/>
  <c r="Y1068" i="10"/>
  <c r="Y1067" i="10"/>
  <c r="Y1066" i="10"/>
  <c r="Y1065" i="10"/>
  <c r="Y1064" i="10"/>
  <c r="Y1063" i="10"/>
  <c r="Y1062" i="10"/>
  <c r="Y1061" i="10"/>
  <c r="Y1060" i="10"/>
  <c r="Y1059" i="10"/>
  <c r="Y1058" i="10"/>
  <c r="Y1057" i="10"/>
  <c r="Y1056" i="10"/>
  <c r="Y1055" i="10"/>
  <c r="Y1054" i="10"/>
  <c r="Y1053" i="10"/>
  <c r="Y1052" i="10"/>
  <c r="Y1051" i="10"/>
  <c r="Y1050" i="10"/>
  <c r="Y1049" i="10"/>
  <c r="Y1048" i="10"/>
  <c r="Y1047" i="10"/>
  <c r="Y1046" i="10"/>
  <c r="Y1045" i="10"/>
  <c r="Y1044" i="10"/>
  <c r="Y1043" i="10"/>
  <c r="Y1042" i="10"/>
  <c r="Y1041" i="10"/>
  <c r="Y1040" i="10"/>
  <c r="Y1039" i="10"/>
  <c r="Y1038" i="10"/>
  <c r="Y1037" i="10"/>
  <c r="Y1036" i="10"/>
  <c r="Y1035" i="10"/>
  <c r="Y1034" i="10"/>
  <c r="Y1033" i="10"/>
  <c r="Y1032" i="10"/>
  <c r="Y1031" i="10"/>
  <c r="Y1030" i="10"/>
  <c r="Y1029" i="10"/>
  <c r="Y1028" i="10"/>
  <c r="Y1027" i="10"/>
  <c r="Y1026" i="10"/>
  <c r="Y1025" i="10"/>
  <c r="Y1024" i="10"/>
  <c r="Y1023" i="10"/>
  <c r="Y1022" i="10"/>
  <c r="Y1021" i="10"/>
  <c r="Y1020" i="10"/>
  <c r="Y1019" i="10"/>
  <c r="Y1018" i="10"/>
  <c r="Y1017" i="10"/>
  <c r="Y1016" i="10"/>
  <c r="Y1015" i="10"/>
  <c r="Y1014" i="10"/>
  <c r="Y1013" i="10"/>
  <c r="Y1012" i="10"/>
  <c r="Y1011" i="10"/>
  <c r="Y1010" i="10"/>
  <c r="Y1009" i="10"/>
  <c r="Y1008" i="10"/>
  <c r="Y1007" i="10"/>
  <c r="Y1006" i="10"/>
  <c r="Y1005" i="10"/>
  <c r="Y1004" i="10"/>
  <c r="Y1003" i="10"/>
  <c r="Y1002" i="10"/>
  <c r="Y1001" i="10"/>
  <c r="Y1000" i="10"/>
  <c r="Y999" i="10"/>
  <c r="Y998" i="10"/>
  <c r="Y997" i="10"/>
  <c r="Y996" i="10"/>
  <c r="Y995" i="10"/>
  <c r="Y994" i="10"/>
  <c r="Y993" i="10"/>
  <c r="Y992" i="10"/>
  <c r="Y991" i="10"/>
  <c r="Y990" i="10"/>
  <c r="Y989" i="10"/>
  <c r="Y988" i="10"/>
  <c r="Y987" i="10"/>
  <c r="Y986" i="10"/>
  <c r="Y985" i="10"/>
  <c r="Y984" i="10"/>
  <c r="Y983" i="10"/>
  <c r="Y982" i="10"/>
  <c r="Y981" i="10"/>
  <c r="Y980" i="10"/>
  <c r="Y979" i="10"/>
  <c r="Y978" i="10"/>
  <c r="Y977" i="10"/>
  <c r="Y976" i="10"/>
  <c r="Y975" i="10"/>
  <c r="Y974" i="10"/>
  <c r="Y973" i="10"/>
  <c r="Y972" i="10"/>
  <c r="Y971" i="10"/>
  <c r="Y970" i="10"/>
  <c r="Y969" i="10"/>
  <c r="Y968" i="10"/>
  <c r="Y967" i="10"/>
  <c r="Y966" i="10"/>
  <c r="Y965" i="10"/>
  <c r="Y964" i="10"/>
  <c r="Y963" i="10"/>
  <c r="Y962" i="10"/>
  <c r="Y961" i="10"/>
  <c r="Y960" i="10"/>
  <c r="Y959" i="10"/>
  <c r="Y958" i="10"/>
  <c r="Y957" i="10"/>
  <c r="Y956" i="10"/>
  <c r="Y955" i="10"/>
  <c r="Y954" i="10"/>
  <c r="Y953" i="10"/>
  <c r="Y952" i="10"/>
  <c r="Y951" i="10"/>
  <c r="Y950" i="10"/>
  <c r="Y949" i="10"/>
  <c r="Y948" i="10"/>
  <c r="Y947" i="10"/>
  <c r="Y946" i="10"/>
  <c r="Y945" i="10"/>
  <c r="Y944" i="10"/>
  <c r="Y943" i="10"/>
  <c r="Y942" i="10"/>
  <c r="Y941" i="10"/>
  <c r="Y940" i="10"/>
  <c r="Y939" i="10"/>
  <c r="Y938" i="10"/>
  <c r="Y937" i="10"/>
  <c r="Y936" i="10"/>
  <c r="Y935" i="10"/>
  <c r="Y934" i="10"/>
  <c r="Y933" i="10"/>
  <c r="Y932" i="10"/>
  <c r="Y931" i="10"/>
  <c r="Y930" i="10"/>
  <c r="Y929" i="10"/>
  <c r="Y928" i="10"/>
  <c r="Y927" i="10"/>
  <c r="Y926" i="10"/>
  <c r="Y925" i="10"/>
  <c r="Y924" i="10"/>
  <c r="Y923" i="10"/>
  <c r="Y922" i="10"/>
  <c r="Y921" i="10"/>
  <c r="Y920" i="10"/>
  <c r="Y919" i="10"/>
  <c r="Y918" i="10"/>
  <c r="Y917" i="10"/>
  <c r="Y916" i="10"/>
  <c r="Y915" i="10"/>
  <c r="Y914" i="10"/>
  <c r="Y913" i="10"/>
  <c r="Y912" i="10"/>
  <c r="Y911" i="10"/>
  <c r="Y910" i="10"/>
  <c r="Y909" i="10"/>
  <c r="Y908" i="10"/>
  <c r="Y907" i="10"/>
  <c r="Y906" i="10"/>
  <c r="Y905" i="10"/>
  <c r="Y904" i="10"/>
  <c r="Y903" i="10"/>
  <c r="Y902" i="10"/>
  <c r="Y901" i="10"/>
  <c r="Y900" i="10"/>
  <c r="Y899" i="10"/>
  <c r="Y898" i="10"/>
  <c r="Y897" i="10"/>
  <c r="Y896" i="10"/>
  <c r="Y895" i="10"/>
  <c r="Y894" i="10"/>
  <c r="Y893" i="10"/>
  <c r="Y892" i="10"/>
  <c r="Y891" i="10"/>
  <c r="Y890" i="10"/>
  <c r="Y889" i="10"/>
  <c r="Y888" i="10"/>
  <c r="Y887" i="10"/>
  <c r="Y886" i="10"/>
  <c r="Y885" i="10"/>
  <c r="Y884" i="10"/>
  <c r="Y883" i="10"/>
  <c r="Y882" i="10"/>
  <c r="Y881" i="10"/>
  <c r="Y880" i="10"/>
  <c r="Y879" i="10"/>
  <c r="Y878" i="10"/>
  <c r="Y877" i="10"/>
  <c r="Y876" i="10"/>
  <c r="Y875" i="10"/>
  <c r="Y874" i="10"/>
  <c r="Y873" i="10"/>
  <c r="Y872" i="10"/>
  <c r="Y871" i="10"/>
  <c r="Y870" i="10"/>
  <c r="Y869" i="10"/>
  <c r="Y868" i="10"/>
  <c r="Y867" i="10"/>
  <c r="Y866" i="10"/>
  <c r="Y865" i="10"/>
  <c r="Y864" i="10"/>
  <c r="Y863" i="10"/>
  <c r="Y862" i="10"/>
  <c r="Y861" i="10"/>
  <c r="Y860" i="10"/>
  <c r="Y859" i="10"/>
  <c r="Y858" i="10"/>
  <c r="Y857" i="10"/>
  <c r="Y856" i="10"/>
  <c r="Y855" i="10"/>
  <c r="Y854" i="10"/>
  <c r="Y853" i="10"/>
  <c r="Y852" i="10"/>
  <c r="Y851" i="10"/>
  <c r="Y850" i="10"/>
  <c r="Y849" i="10"/>
  <c r="Y848" i="10"/>
  <c r="Y847" i="10"/>
  <c r="Y846" i="10"/>
  <c r="Y845" i="10"/>
  <c r="Y844" i="10"/>
  <c r="Y843" i="10"/>
  <c r="Y842" i="10"/>
  <c r="Y841" i="10"/>
  <c r="Y840" i="10"/>
  <c r="Y839" i="10"/>
  <c r="Y838" i="10"/>
  <c r="Y837" i="10"/>
  <c r="Y836" i="10"/>
  <c r="Y835" i="10"/>
  <c r="Y834" i="10"/>
  <c r="Y833" i="10"/>
  <c r="Y832" i="10"/>
  <c r="Y831" i="10"/>
  <c r="Y830" i="10"/>
  <c r="Y829" i="10"/>
  <c r="Y828" i="10"/>
  <c r="Y827" i="10"/>
  <c r="Y826" i="10"/>
  <c r="Y825" i="10"/>
  <c r="Y824" i="10"/>
  <c r="Y823" i="10"/>
  <c r="Y822" i="10"/>
  <c r="Y821" i="10"/>
  <c r="Y820" i="10"/>
  <c r="Y819" i="10"/>
  <c r="Y818" i="10"/>
  <c r="Y817" i="10"/>
  <c r="Y816" i="10"/>
  <c r="Y815" i="10"/>
  <c r="Y814" i="10"/>
  <c r="Y813" i="10"/>
  <c r="Y812" i="10"/>
  <c r="Y811" i="10"/>
  <c r="Y810" i="10"/>
  <c r="Y809" i="10"/>
  <c r="Y808" i="10"/>
  <c r="Y807" i="10"/>
  <c r="Y806" i="10"/>
  <c r="Y805" i="10"/>
  <c r="Y804" i="10"/>
  <c r="Y803" i="10"/>
  <c r="Y802" i="10"/>
  <c r="Y801" i="10"/>
  <c r="Y800" i="10"/>
  <c r="Y799" i="10"/>
  <c r="Y798" i="10"/>
  <c r="Y797" i="10"/>
  <c r="Y796" i="10"/>
  <c r="Y795" i="10"/>
  <c r="Y794" i="10"/>
  <c r="Y793" i="10"/>
  <c r="Y792" i="10"/>
  <c r="Y791" i="10"/>
  <c r="Y790" i="10"/>
  <c r="Y789" i="10"/>
  <c r="Y788" i="10"/>
  <c r="Y787" i="10"/>
  <c r="Y786" i="10"/>
  <c r="Y785" i="10"/>
  <c r="Y784" i="10"/>
  <c r="Y783" i="10"/>
  <c r="Y782" i="10"/>
  <c r="Y781" i="10"/>
  <c r="Y780" i="10"/>
  <c r="Y779" i="10"/>
  <c r="Y778" i="10"/>
  <c r="Y777" i="10"/>
  <c r="Y776" i="10"/>
  <c r="Y775" i="10"/>
  <c r="Y774" i="10"/>
  <c r="Y773" i="10"/>
  <c r="Y772" i="10"/>
  <c r="Y771" i="10"/>
  <c r="Y770" i="10"/>
  <c r="Y769" i="10"/>
  <c r="Y768" i="10"/>
  <c r="Y767" i="10"/>
  <c r="Y766" i="10"/>
  <c r="Y765" i="10"/>
  <c r="Y764" i="10"/>
  <c r="Y763" i="10"/>
  <c r="Y762" i="10"/>
  <c r="Y761" i="10"/>
  <c r="Y760" i="10"/>
  <c r="Y759" i="10"/>
  <c r="Y758" i="10"/>
  <c r="Y757" i="10"/>
  <c r="Y756" i="10"/>
  <c r="Y755" i="10"/>
  <c r="Y754" i="10"/>
  <c r="Y753" i="10"/>
  <c r="Y752" i="10"/>
  <c r="Y751" i="10"/>
  <c r="Y750" i="10"/>
  <c r="Y749" i="10"/>
  <c r="Y748" i="10"/>
  <c r="Y747" i="10"/>
  <c r="Y746" i="10"/>
  <c r="Y745" i="10"/>
  <c r="Y744" i="10"/>
  <c r="Y743" i="10"/>
  <c r="Y742" i="10"/>
  <c r="Y741" i="10"/>
  <c r="Y740" i="10"/>
  <c r="Y739" i="10"/>
  <c r="Y738" i="10"/>
  <c r="Y737" i="10"/>
  <c r="Y736" i="10"/>
  <c r="Y735" i="10"/>
  <c r="Y734" i="10"/>
  <c r="Y733" i="10"/>
  <c r="Y732" i="10"/>
  <c r="Y731" i="10"/>
  <c r="Y730" i="10"/>
  <c r="Y729" i="10"/>
  <c r="Y728" i="10"/>
  <c r="Y727" i="10"/>
  <c r="Y726" i="10"/>
  <c r="Y725" i="10"/>
  <c r="Y724" i="10"/>
  <c r="Y723" i="10"/>
  <c r="Y722" i="10"/>
  <c r="Y721" i="10"/>
  <c r="Y720" i="10"/>
  <c r="Y719" i="10"/>
  <c r="Y718" i="10"/>
  <c r="Y717" i="10"/>
  <c r="Y716" i="10"/>
  <c r="Y715" i="10"/>
  <c r="Y714" i="10"/>
  <c r="Y713" i="10"/>
  <c r="Y712" i="10"/>
  <c r="Y711" i="10"/>
  <c r="Y710" i="10"/>
  <c r="Y709" i="10"/>
  <c r="Y708" i="10"/>
  <c r="Y707" i="10"/>
  <c r="Y706" i="10"/>
  <c r="Y705" i="10"/>
  <c r="Y704" i="10"/>
  <c r="Y703" i="10"/>
  <c r="Y702" i="10"/>
  <c r="Y701" i="10"/>
  <c r="Y700" i="10"/>
  <c r="Y699" i="10"/>
  <c r="Y698" i="10"/>
  <c r="Y697" i="10"/>
  <c r="Y696" i="10"/>
  <c r="Y695" i="10"/>
  <c r="Y694" i="10"/>
  <c r="Y693" i="10"/>
  <c r="Y692" i="10"/>
  <c r="Y691" i="10"/>
  <c r="Y690" i="10"/>
  <c r="Y689" i="10"/>
  <c r="Y688" i="10"/>
  <c r="Y687" i="10"/>
  <c r="Y686" i="10"/>
  <c r="Y685" i="10"/>
  <c r="Y684" i="10"/>
  <c r="Y683" i="10"/>
  <c r="Y682" i="10"/>
  <c r="Y681" i="10"/>
  <c r="Y680" i="10"/>
  <c r="Y679" i="10"/>
  <c r="Y678" i="10"/>
  <c r="Y677" i="10"/>
  <c r="Y676" i="10"/>
  <c r="Y675" i="10"/>
  <c r="Y674" i="10"/>
  <c r="Y673" i="10"/>
  <c r="Y672" i="10"/>
  <c r="Y671" i="10"/>
  <c r="Y670" i="10"/>
  <c r="Y669" i="10"/>
  <c r="Y668" i="10"/>
  <c r="Y667" i="10"/>
  <c r="Y666" i="10"/>
  <c r="Y665" i="10"/>
  <c r="Y664" i="10"/>
  <c r="Y663" i="10"/>
  <c r="Y662" i="10"/>
  <c r="Y661" i="10"/>
  <c r="Y660" i="10"/>
  <c r="Y659" i="10"/>
  <c r="Y658" i="10"/>
  <c r="Y657" i="10"/>
  <c r="Y656" i="10"/>
  <c r="Y655" i="10"/>
  <c r="Y654" i="10"/>
  <c r="Y653" i="10"/>
  <c r="Y652" i="10"/>
  <c r="Y651" i="10"/>
  <c r="Y650" i="10"/>
  <c r="Y649" i="10"/>
  <c r="Y648" i="10"/>
  <c r="Y647" i="10"/>
  <c r="Y646" i="10"/>
  <c r="Y645" i="10"/>
  <c r="Y644" i="10"/>
  <c r="Y643" i="10"/>
  <c r="Y642" i="10"/>
  <c r="Y641" i="10"/>
  <c r="Y640" i="10"/>
  <c r="Y639" i="10"/>
  <c r="Y638" i="10"/>
  <c r="Y637" i="10"/>
  <c r="Y636" i="10"/>
  <c r="Y635" i="10"/>
  <c r="Y634" i="10"/>
  <c r="Y633" i="10"/>
  <c r="Y632" i="10"/>
  <c r="Y631" i="10"/>
  <c r="Y630" i="10"/>
  <c r="Y629" i="10"/>
  <c r="Y628" i="10"/>
  <c r="Y627" i="10"/>
  <c r="Y626" i="10"/>
  <c r="Y625" i="10"/>
  <c r="Y624" i="10"/>
  <c r="Y623" i="10"/>
  <c r="Y622" i="10"/>
  <c r="Y621" i="10"/>
  <c r="Y620" i="10"/>
  <c r="Y619" i="10"/>
  <c r="Y618" i="10"/>
  <c r="Y617" i="10"/>
  <c r="Y616" i="10"/>
  <c r="Y615" i="10"/>
  <c r="Y614" i="10"/>
  <c r="Y613" i="10"/>
  <c r="Y612" i="10"/>
  <c r="Y611" i="10"/>
  <c r="Y610" i="10"/>
  <c r="Y609" i="10"/>
  <c r="Y608" i="10"/>
  <c r="Y607" i="10"/>
  <c r="Y606" i="10"/>
  <c r="Y605" i="10"/>
  <c r="Y604" i="10"/>
  <c r="Y603" i="10"/>
  <c r="U32" i="9"/>
  <c r="U476" i="1"/>
  <c r="J476" i="10" s="1"/>
  <c r="BJ476" i="10" s="1"/>
  <c r="T476" i="1"/>
  <c r="I476" i="10" s="1"/>
  <c r="BI476" i="10" s="1"/>
  <c r="S476" i="1"/>
  <c r="U474" i="1"/>
  <c r="J474" i="10" s="1"/>
  <c r="BJ474" i="10" s="1"/>
  <c r="T474" i="1"/>
  <c r="I474" i="10" s="1"/>
  <c r="BI474" i="10" s="1"/>
  <c r="S474" i="1"/>
  <c r="U473" i="1"/>
  <c r="J473" i="10" s="1"/>
  <c r="BJ473" i="10" s="1"/>
  <c r="T473" i="1"/>
  <c r="I473" i="10" s="1"/>
  <c r="BI473" i="10" s="1"/>
  <c r="S473" i="1"/>
  <c r="U472" i="1"/>
  <c r="J472" i="10" s="1"/>
  <c r="BJ472" i="10" s="1"/>
  <c r="T472" i="1"/>
  <c r="I472" i="10" s="1"/>
  <c r="BI472" i="10" s="1"/>
  <c r="S472" i="1"/>
  <c r="X472" i="1" s="1"/>
  <c r="U471" i="1"/>
  <c r="J471" i="10" s="1"/>
  <c r="BJ471" i="10" s="1"/>
  <c r="T471" i="1"/>
  <c r="I471" i="10" s="1"/>
  <c r="BI471" i="10" s="1"/>
  <c r="S471" i="1"/>
  <c r="U470" i="1"/>
  <c r="J470" i="10" s="1"/>
  <c r="BJ470" i="10" s="1"/>
  <c r="T470" i="1"/>
  <c r="I470" i="10" s="1"/>
  <c r="BI470" i="10" s="1"/>
  <c r="S470" i="1"/>
  <c r="U469" i="1"/>
  <c r="J469" i="10" s="1"/>
  <c r="BJ469" i="10" s="1"/>
  <c r="T469" i="1"/>
  <c r="I469" i="10" s="1"/>
  <c r="BI469" i="10" s="1"/>
  <c r="S469" i="1"/>
  <c r="U468" i="1"/>
  <c r="J468" i="10" s="1"/>
  <c r="BJ468" i="10" s="1"/>
  <c r="T468" i="1"/>
  <c r="I468" i="10" s="1"/>
  <c r="BI468" i="10" s="1"/>
  <c r="S468" i="1"/>
  <c r="X468" i="1" s="1"/>
  <c r="U463" i="1"/>
  <c r="J463" i="10" s="1"/>
  <c r="BJ463" i="10" s="1"/>
  <c r="T463" i="1"/>
  <c r="I463" i="10" s="1"/>
  <c r="BI463" i="10" s="1"/>
  <c r="S463" i="1"/>
  <c r="U452" i="1"/>
  <c r="J452" i="10" s="1"/>
  <c r="BJ452" i="10" s="1"/>
  <c r="T452" i="1"/>
  <c r="I452" i="10" s="1"/>
  <c r="BI452" i="10" s="1"/>
  <c r="S452" i="1"/>
  <c r="U451" i="1"/>
  <c r="J451" i="10" s="1"/>
  <c r="BJ451" i="10" s="1"/>
  <c r="T451" i="1"/>
  <c r="I451" i="10" s="1"/>
  <c r="BI451" i="10" s="1"/>
  <c r="S451" i="1"/>
  <c r="U450" i="1"/>
  <c r="J450" i="10" s="1"/>
  <c r="T450" i="1"/>
  <c r="I450" i="10" s="1"/>
  <c r="S450" i="1"/>
  <c r="X450" i="1" s="1"/>
  <c r="U432" i="1"/>
  <c r="J432" i="10" s="1"/>
  <c r="BJ432" i="10" s="1"/>
  <c r="T432" i="1"/>
  <c r="I432" i="10" s="1"/>
  <c r="BI432" i="10" s="1"/>
  <c r="S432" i="1"/>
  <c r="U431" i="1"/>
  <c r="J431" i="10" s="1"/>
  <c r="BJ431" i="10" s="1"/>
  <c r="T431" i="1"/>
  <c r="I431" i="10" s="1"/>
  <c r="BI431" i="10" s="1"/>
  <c r="S431" i="1"/>
  <c r="U430" i="1"/>
  <c r="J430" i="10" s="1"/>
  <c r="BJ430" i="10" s="1"/>
  <c r="T430" i="1"/>
  <c r="I430" i="10" s="1"/>
  <c r="BI430" i="10" s="1"/>
  <c r="S430" i="1"/>
  <c r="U429" i="1"/>
  <c r="J429" i="10" s="1"/>
  <c r="BJ429" i="10" s="1"/>
  <c r="T429" i="1"/>
  <c r="I429" i="10" s="1"/>
  <c r="BI429" i="10" s="1"/>
  <c r="S429" i="1"/>
  <c r="X429" i="1" s="1"/>
  <c r="U426" i="1"/>
  <c r="J426" i="10" s="1"/>
  <c r="BJ426" i="10" s="1"/>
  <c r="T426" i="1"/>
  <c r="I426" i="10" s="1"/>
  <c r="BI426" i="10" s="1"/>
  <c r="S426" i="1"/>
  <c r="U425" i="1"/>
  <c r="J425" i="10" s="1"/>
  <c r="BJ425" i="10" s="1"/>
  <c r="T425" i="1"/>
  <c r="I425" i="10" s="1"/>
  <c r="BI425" i="10" s="1"/>
  <c r="S425" i="1"/>
  <c r="U423" i="1"/>
  <c r="J423" i="10" s="1"/>
  <c r="BJ423" i="10" s="1"/>
  <c r="T423" i="1"/>
  <c r="I423" i="10" s="1"/>
  <c r="BI423" i="10" s="1"/>
  <c r="S423" i="1"/>
  <c r="U416" i="1"/>
  <c r="J416" i="10" s="1"/>
  <c r="BJ416" i="10" s="1"/>
  <c r="T416" i="1"/>
  <c r="I416" i="10" s="1"/>
  <c r="BI416" i="10" s="1"/>
  <c r="S416" i="1"/>
  <c r="X416" i="1" s="1"/>
  <c r="U415" i="1"/>
  <c r="J415" i="10" s="1"/>
  <c r="BJ415" i="10" s="1"/>
  <c r="T415" i="1"/>
  <c r="I415" i="10" s="1"/>
  <c r="BI415" i="10" s="1"/>
  <c r="S415" i="1"/>
  <c r="U414" i="1"/>
  <c r="J414" i="10" s="1"/>
  <c r="BJ414" i="10" s="1"/>
  <c r="T414" i="1"/>
  <c r="I414" i="10" s="1"/>
  <c r="BI414" i="10" s="1"/>
  <c r="S414" i="1"/>
  <c r="U413" i="1"/>
  <c r="J413" i="10" s="1"/>
  <c r="BJ413" i="10" s="1"/>
  <c r="T413" i="1"/>
  <c r="I413" i="10" s="1"/>
  <c r="BI413" i="10" s="1"/>
  <c r="S413" i="1"/>
  <c r="U412" i="1"/>
  <c r="J412" i="10" s="1"/>
  <c r="BJ412" i="10" s="1"/>
  <c r="T412" i="1"/>
  <c r="I412" i="10" s="1"/>
  <c r="BI412" i="10" s="1"/>
  <c r="S412" i="1"/>
  <c r="X412" i="1" s="1"/>
  <c r="U411" i="1"/>
  <c r="J411" i="10" s="1"/>
  <c r="BJ411" i="10" s="1"/>
  <c r="T411" i="1"/>
  <c r="I411" i="10" s="1"/>
  <c r="BI411" i="10" s="1"/>
  <c r="S411" i="1"/>
  <c r="U410" i="1"/>
  <c r="J410" i="10" s="1"/>
  <c r="BJ410" i="10" s="1"/>
  <c r="T410" i="1"/>
  <c r="I410" i="10" s="1"/>
  <c r="BI410" i="10" s="1"/>
  <c r="S410" i="1"/>
  <c r="U409" i="1"/>
  <c r="J409" i="10" s="1"/>
  <c r="BJ409" i="10" s="1"/>
  <c r="T409" i="1"/>
  <c r="I409" i="10" s="1"/>
  <c r="BI409" i="10" s="1"/>
  <c r="S409" i="1"/>
  <c r="T408" i="1"/>
  <c r="I408" i="10" s="1"/>
  <c r="S408" i="1"/>
  <c r="T407" i="1"/>
  <c r="I407" i="10" s="1"/>
  <c r="I417" i="10" s="1"/>
  <c r="S407" i="1"/>
  <c r="U403" i="1"/>
  <c r="J403" i="10" s="1"/>
  <c r="BJ403" i="10" s="1"/>
  <c r="T403" i="1"/>
  <c r="I403" i="10" s="1"/>
  <c r="BI403" i="10" s="1"/>
  <c r="S403" i="1"/>
  <c r="X403" i="1" s="1"/>
  <c r="U402" i="1"/>
  <c r="J402" i="10" s="1"/>
  <c r="BJ402" i="10" s="1"/>
  <c r="T402" i="1"/>
  <c r="I402" i="10" s="1"/>
  <c r="BI402" i="10" s="1"/>
  <c r="S402" i="1"/>
  <c r="T401" i="1"/>
  <c r="I401" i="10" s="1"/>
  <c r="S401" i="1"/>
  <c r="H401" i="10" s="1"/>
  <c r="T400" i="1"/>
  <c r="I400" i="10" s="1"/>
  <c r="S400" i="1"/>
  <c r="T399" i="1"/>
  <c r="I399" i="10" s="1"/>
  <c r="I404" i="10" s="1"/>
  <c r="S399" i="1"/>
  <c r="U393" i="1"/>
  <c r="J393" i="10" s="1"/>
  <c r="BJ393" i="10" s="1"/>
  <c r="T393" i="1"/>
  <c r="I393" i="10" s="1"/>
  <c r="BI393" i="10" s="1"/>
  <c r="S393" i="1"/>
  <c r="X393" i="1" s="1"/>
  <c r="U392" i="1"/>
  <c r="J392" i="10" s="1"/>
  <c r="BJ392" i="10" s="1"/>
  <c r="T392" i="1"/>
  <c r="I392" i="10" s="1"/>
  <c r="BI392" i="10" s="1"/>
  <c r="S392" i="1"/>
  <c r="U386" i="1"/>
  <c r="J386" i="10" s="1"/>
  <c r="BJ386" i="10" s="1"/>
  <c r="T386" i="1"/>
  <c r="I386" i="10" s="1"/>
  <c r="BI386" i="10" s="1"/>
  <c r="S386" i="1"/>
  <c r="U385" i="1"/>
  <c r="J385" i="10" s="1"/>
  <c r="BJ385" i="10" s="1"/>
  <c r="T385" i="1"/>
  <c r="I385" i="10" s="1"/>
  <c r="BI385" i="10" s="1"/>
  <c r="S385" i="1"/>
  <c r="U381" i="1"/>
  <c r="J381" i="10" s="1"/>
  <c r="BJ381" i="10" s="1"/>
  <c r="T381" i="1"/>
  <c r="I381" i="10" s="1"/>
  <c r="BI381" i="10" s="1"/>
  <c r="S381" i="1"/>
  <c r="U379" i="1"/>
  <c r="J379" i="10" s="1"/>
  <c r="BJ379" i="10" s="1"/>
  <c r="T379" i="1"/>
  <c r="I379" i="10" s="1"/>
  <c r="BI379" i="10" s="1"/>
  <c r="S379" i="1"/>
  <c r="U378" i="1"/>
  <c r="J378" i="10" s="1"/>
  <c r="BJ378" i="10" s="1"/>
  <c r="T378" i="1"/>
  <c r="I378" i="10" s="1"/>
  <c r="BI378" i="10" s="1"/>
  <c r="S378" i="1"/>
  <c r="U376" i="1"/>
  <c r="J376" i="10" s="1"/>
  <c r="BJ376" i="10" s="1"/>
  <c r="T376" i="1"/>
  <c r="I376" i="10" s="1"/>
  <c r="BI376" i="10" s="1"/>
  <c r="S376" i="1"/>
  <c r="J375" i="10"/>
  <c r="I375" i="10"/>
  <c r="X375" i="1"/>
  <c r="U367" i="1"/>
  <c r="J367" i="10" s="1"/>
  <c r="BJ367" i="10" s="1"/>
  <c r="T367" i="1"/>
  <c r="I367" i="10" s="1"/>
  <c r="BI367" i="10" s="1"/>
  <c r="S367" i="1"/>
  <c r="U366" i="1"/>
  <c r="J366" i="10" s="1"/>
  <c r="BJ366" i="10" s="1"/>
  <c r="T366" i="1"/>
  <c r="I366" i="10" s="1"/>
  <c r="BI366" i="10" s="1"/>
  <c r="S366" i="1"/>
  <c r="U365" i="1"/>
  <c r="J365" i="10" s="1"/>
  <c r="T365" i="1"/>
  <c r="I365" i="10" s="1"/>
  <c r="U364" i="1"/>
  <c r="J364" i="10" s="1"/>
  <c r="T364" i="1"/>
  <c r="I364" i="10" s="1"/>
  <c r="U363" i="1"/>
  <c r="J363" i="10" s="1"/>
  <c r="BJ363" i="10" s="1"/>
  <c r="T363" i="1"/>
  <c r="I363" i="10" s="1"/>
  <c r="BI363" i="10" s="1"/>
  <c r="S363" i="1"/>
  <c r="U362" i="1"/>
  <c r="J362" i="10" s="1"/>
  <c r="T362" i="1"/>
  <c r="I362" i="10" s="1"/>
  <c r="U361" i="1"/>
  <c r="J361" i="10" s="1"/>
  <c r="BJ361" i="10" s="1"/>
  <c r="T361" i="1"/>
  <c r="I361" i="10" s="1"/>
  <c r="BI361" i="10" s="1"/>
  <c r="S361" i="1"/>
  <c r="H361" i="10" s="1"/>
  <c r="BH361" i="10" s="1"/>
  <c r="U360" i="1"/>
  <c r="J360" i="10" s="1"/>
  <c r="T360" i="1"/>
  <c r="I360" i="10" s="1"/>
  <c r="U359" i="1"/>
  <c r="J359" i="10" s="1"/>
  <c r="T359" i="1"/>
  <c r="I359" i="10" s="1"/>
  <c r="U358" i="1"/>
  <c r="J358" i="10" s="1"/>
  <c r="T358" i="1"/>
  <c r="I358" i="10" s="1"/>
  <c r="U354" i="1"/>
  <c r="J354" i="10" s="1"/>
  <c r="BJ354" i="10" s="1"/>
  <c r="T354" i="1"/>
  <c r="I354" i="10" s="1"/>
  <c r="BI354" i="10" s="1"/>
  <c r="S354" i="1"/>
  <c r="U352" i="1"/>
  <c r="J352" i="10" s="1"/>
  <c r="BJ352" i="10" s="1"/>
  <c r="T352" i="1"/>
  <c r="I352" i="10" s="1"/>
  <c r="BI352" i="10" s="1"/>
  <c r="S352" i="1"/>
  <c r="H352" i="10" s="1"/>
  <c r="BH352" i="10" s="1"/>
  <c r="U342" i="1"/>
  <c r="T342" i="1"/>
  <c r="S342" i="1"/>
  <c r="U337" i="1"/>
  <c r="T337" i="1"/>
  <c r="S337" i="1"/>
  <c r="U334" i="1"/>
  <c r="T334" i="1"/>
  <c r="S334" i="1"/>
  <c r="U327" i="1"/>
  <c r="J327" i="10" s="1"/>
  <c r="BJ327" i="10" s="1"/>
  <c r="T327" i="1"/>
  <c r="I327" i="10" s="1"/>
  <c r="BI327" i="10" s="1"/>
  <c r="S327" i="1"/>
  <c r="U326" i="1"/>
  <c r="J326" i="10" s="1"/>
  <c r="T326" i="1"/>
  <c r="I326" i="10" s="1"/>
  <c r="S326" i="1"/>
  <c r="H326" i="10" s="1"/>
  <c r="U319" i="1"/>
  <c r="J319" i="10" s="1"/>
  <c r="BJ319" i="10" s="1"/>
  <c r="T319" i="1"/>
  <c r="I319" i="10" s="1"/>
  <c r="BI319" i="10" s="1"/>
  <c r="S319" i="1"/>
  <c r="H319" i="10" s="1"/>
  <c r="BH319" i="10" s="1"/>
  <c r="U316" i="1"/>
  <c r="J316" i="10" s="1"/>
  <c r="BJ316" i="10" s="1"/>
  <c r="T316" i="1"/>
  <c r="I316" i="10" s="1"/>
  <c r="BI316" i="10" s="1"/>
  <c r="S316" i="1"/>
  <c r="U315" i="1"/>
  <c r="J315" i="10" s="1"/>
  <c r="BJ315" i="10" s="1"/>
  <c r="T315" i="1"/>
  <c r="I315" i="10" s="1"/>
  <c r="BI315" i="10" s="1"/>
  <c r="S315" i="1"/>
  <c r="H315" i="10" s="1"/>
  <c r="BH315" i="10" s="1"/>
  <c r="U308" i="1"/>
  <c r="J308" i="10" s="1"/>
  <c r="S308" i="1"/>
  <c r="U307" i="1"/>
  <c r="J307" i="10" s="1"/>
  <c r="S307" i="1"/>
  <c r="H307" i="10" s="1"/>
  <c r="U306" i="1"/>
  <c r="J306" i="10" s="1"/>
  <c r="S306" i="1"/>
  <c r="U300" i="1"/>
  <c r="T300" i="1"/>
  <c r="S300" i="1"/>
  <c r="U296" i="1"/>
  <c r="S296" i="1"/>
  <c r="U270" i="1"/>
  <c r="J270" i="10" s="1"/>
  <c r="BJ270" i="10" s="1"/>
  <c r="T270" i="1"/>
  <c r="I270" i="10" s="1"/>
  <c r="BI270" i="10" s="1"/>
  <c r="S270" i="1"/>
  <c r="T269" i="1"/>
  <c r="I269" i="10" s="1"/>
  <c r="S269" i="1"/>
  <c r="H269" i="10" s="1"/>
  <c r="U268" i="1"/>
  <c r="J268" i="10" s="1"/>
  <c r="BJ268" i="10" s="1"/>
  <c r="T268" i="1"/>
  <c r="I268" i="10" s="1"/>
  <c r="BI268" i="10" s="1"/>
  <c r="S268" i="1"/>
  <c r="U267" i="1"/>
  <c r="J267" i="10" s="1"/>
  <c r="BJ267" i="10" s="1"/>
  <c r="T267" i="1"/>
  <c r="I267" i="10" s="1"/>
  <c r="BI267" i="10" s="1"/>
  <c r="S267" i="1"/>
  <c r="H267" i="10" s="1"/>
  <c r="BH267" i="10" s="1"/>
  <c r="T266" i="1"/>
  <c r="I266" i="10" s="1"/>
  <c r="S266" i="1"/>
  <c r="U265" i="1"/>
  <c r="J265" i="10" s="1"/>
  <c r="BJ265" i="10" s="1"/>
  <c r="T265" i="1"/>
  <c r="I265" i="10" s="1"/>
  <c r="BI265" i="10" s="1"/>
  <c r="S265" i="1"/>
  <c r="T264" i="1"/>
  <c r="I264" i="10" s="1"/>
  <c r="S264" i="1"/>
  <c r="H264" i="10" s="1"/>
  <c r="U263" i="1"/>
  <c r="J263" i="10" s="1"/>
  <c r="BJ263" i="10" s="1"/>
  <c r="T263" i="1"/>
  <c r="I263" i="10" s="1"/>
  <c r="BI263" i="10" s="1"/>
  <c r="S263" i="1"/>
  <c r="T262" i="1"/>
  <c r="I262" i="10" s="1"/>
  <c r="S262" i="1"/>
  <c r="T261" i="1"/>
  <c r="I261" i="10" s="1"/>
  <c r="S261" i="1"/>
  <c r="H261" i="10" s="1"/>
  <c r="T257" i="1"/>
  <c r="I257" i="10" s="1"/>
  <c r="S257" i="1"/>
  <c r="T256" i="1"/>
  <c r="I256" i="10" s="1"/>
  <c r="S256" i="1"/>
  <c r="H256" i="10" s="1"/>
  <c r="T255" i="1"/>
  <c r="I255" i="10" s="1"/>
  <c r="S255" i="1"/>
  <c r="T254" i="1"/>
  <c r="I254" i="10" s="1"/>
  <c r="S254" i="1"/>
  <c r="H254" i="10" s="1"/>
  <c r="T253" i="1"/>
  <c r="I253" i="10" s="1"/>
  <c r="S253" i="1"/>
  <c r="U245" i="1"/>
  <c r="J245" i="10" s="1"/>
  <c r="T245" i="1"/>
  <c r="I245" i="10" s="1"/>
  <c r="S245" i="1"/>
  <c r="U240" i="1"/>
  <c r="J240" i="10" s="1"/>
  <c r="BJ240" i="10" s="1"/>
  <c r="T240" i="1"/>
  <c r="I240" i="10" s="1"/>
  <c r="BI240" i="10" s="1"/>
  <c r="S240" i="1"/>
  <c r="U234" i="1"/>
  <c r="J234" i="10" s="1"/>
  <c r="BJ234" i="10" s="1"/>
  <c r="T234" i="1"/>
  <c r="I234" i="10" s="1"/>
  <c r="BI234" i="10" s="1"/>
  <c r="S234" i="1"/>
  <c r="U231" i="1"/>
  <c r="J231" i="10" s="1"/>
  <c r="BJ231" i="10" s="1"/>
  <c r="T231" i="1"/>
  <c r="I231" i="10" s="1"/>
  <c r="BI231" i="10" s="1"/>
  <c r="S231" i="1"/>
  <c r="U229" i="1"/>
  <c r="J229" i="10" s="1"/>
  <c r="BJ229" i="10" s="1"/>
  <c r="T229" i="1"/>
  <c r="I229" i="10" s="1"/>
  <c r="BI229" i="10" s="1"/>
  <c r="S229" i="1"/>
  <c r="U228" i="1"/>
  <c r="J228" i="10" s="1"/>
  <c r="T228" i="1"/>
  <c r="I228" i="10" s="1"/>
  <c r="S228" i="1"/>
  <c r="U220" i="1"/>
  <c r="J220" i="10" s="1"/>
  <c r="BJ220" i="10" s="1"/>
  <c r="T220" i="1"/>
  <c r="I220" i="10" s="1"/>
  <c r="BI220" i="10" s="1"/>
  <c r="S220" i="1"/>
  <c r="U219" i="1"/>
  <c r="J219" i="10" s="1"/>
  <c r="T219" i="1"/>
  <c r="I219" i="10" s="1"/>
  <c r="U218" i="1"/>
  <c r="J218" i="10" s="1"/>
  <c r="BJ218" i="10" s="1"/>
  <c r="T218" i="1"/>
  <c r="I218" i="10" s="1"/>
  <c r="BI218" i="10" s="1"/>
  <c r="S218" i="1"/>
  <c r="U217" i="1"/>
  <c r="J217" i="10" s="1"/>
  <c r="T217" i="1"/>
  <c r="I217" i="10" s="1"/>
  <c r="U216" i="1"/>
  <c r="J216" i="10" s="1"/>
  <c r="T216" i="1"/>
  <c r="I216" i="10" s="1"/>
  <c r="U215" i="1"/>
  <c r="J215" i="10" s="1"/>
  <c r="BJ215" i="10" s="1"/>
  <c r="T215" i="1"/>
  <c r="I215" i="10" s="1"/>
  <c r="BI215" i="10" s="1"/>
  <c r="S215" i="1"/>
  <c r="U214" i="1"/>
  <c r="J214" i="10" s="1"/>
  <c r="BJ214" i="10" s="1"/>
  <c r="T214" i="1"/>
  <c r="I214" i="10" s="1"/>
  <c r="BI214" i="10" s="1"/>
  <c r="S214" i="1"/>
  <c r="U213" i="1"/>
  <c r="J213" i="10" s="1"/>
  <c r="T213" i="1"/>
  <c r="I213" i="10" s="1"/>
  <c r="U212" i="1"/>
  <c r="J212" i="10" s="1"/>
  <c r="T212" i="1"/>
  <c r="I212" i="10" s="1"/>
  <c r="U211" i="1"/>
  <c r="J211" i="10" s="1"/>
  <c r="T211" i="1"/>
  <c r="I211" i="10" s="1"/>
  <c r="U210" i="1"/>
  <c r="J210" i="10" s="1"/>
  <c r="T210" i="1"/>
  <c r="I210" i="10" s="1"/>
  <c r="U209" i="1"/>
  <c r="J209" i="10" s="1"/>
  <c r="T209" i="1"/>
  <c r="I209" i="10" s="1"/>
  <c r="U208" i="1"/>
  <c r="J208" i="10" s="1"/>
  <c r="T208" i="1"/>
  <c r="I208" i="10" s="1"/>
  <c r="U207" i="1"/>
  <c r="J207" i="10" s="1"/>
  <c r="T207" i="1"/>
  <c r="I207" i="10" s="1"/>
  <c r="U199" i="1"/>
  <c r="T199" i="1"/>
  <c r="S199" i="1"/>
  <c r="U198" i="1"/>
  <c r="T198" i="1"/>
  <c r="S198" i="1"/>
  <c r="U197" i="1"/>
  <c r="T197" i="1"/>
  <c r="S197" i="1"/>
  <c r="U178" i="1"/>
  <c r="S178" i="1"/>
  <c r="U171" i="1"/>
  <c r="S171" i="1"/>
  <c r="U170" i="1"/>
  <c r="S170" i="1"/>
  <c r="U152" i="1"/>
  <c r="J152" i="10" s="1"/>
  <c r="S152" i="1"/>
  <c r="U151" i="1"/>
  <c r="J151" i="10" s="1"/>
  <c r="S151" i="1"/>
  <c r="U150" i="1"/>
  <c r="J150" i="10" s="1"/>
  <c r="S150" i="1"/>
  <c r="U144" i="1"/>
  <c r="J144" i="10" s="1"/>
  <c r="BJ144" i="10" s="1"/>
  <c r="T144" i="1"/>
  <c r="I144" i="10" s="1"/>
  <c r="BI144" i="10" s="1"/>
  <c r="S144" i="1"/>
  <c r="U143" i="1"/>
  <c r="J143" i="10" s="1"/>
  <c r="BJ143" i="10" s="1"/>
  <c r="T143" i="1"/>
  <c r="I143" i="10" s="1"/>
  <c r="BI143" i="10" s="1"/>
  <c r="S143" i="1"/>
  <c r="U139" i="1"/>
  <c r="J139" i="10" s="1"/>
  <c r="S139" i="1"/>
  <c r="U126" i="1"/>
  <c r="J126" i="10" s="1"/>
  <c r="BJ126" i="10" s="1"/>
  <c r="T126" i="1"/>
  <c r="I126" i="10" s="1"/>
  <c r="BI126" i="10" s="1"/>
  <c r="S126" i="1"/>
  <c r="X126" i="1" s="1"/>
  <c r="U125" i="1"/>
  <c r="J125" i="10" s="1"/>
  <c r="BJ125" i="10" s="1"/>
  <c r="T125" i="1"/>
  <c r="I125" i="10" s="1"/>
  <c r="BI125" i="10" s="1"/>
  <c r="S125" i="1"/>
  <c r="U124" i="1"/>
  <c r="J124" i="10" s="1"/>
  <c r="BJ124" i="10" s="1"/>
  <c r="T124" i="1"/>
  <c r="I124" i="10" s="1"/>
  <c r="BI124" i="10" s="1"/>
  <c r="S124" i="1"/>
  <c r="H124" i="10" s="1"/>
  <c r="BH124" i="10" s="1"/>
  <c r="U123" i="1"/>
  <c r="J123" i="10" s="1"/>
  <c r="BJ123" i="10" s="1"/>
  <c r="T123" i="1"/>
  <c r="I123" i="10" s="1"/>
  <c r="BI123" i="10" s="1"/>
  <c r="S123" i="1"/>
  <c r="U122" i="1"/>
  <c r="J122" i="10" s="1"/>
  <c r="BJ122" i="10" s="1"/>
  <c r="T122" i="1"/>
  <c r="I122" i="10" s="1"/>
  <c r="BI122" i="10" s="1"/>
  <c r="S122" i="1"/>
  <c r="X122" i="1" s="1"/>
  <c r="U113" i="1"/>
  <c r="T113" i="1"/>
  <c r="S113" i="1"/>
  <c r="U112" i="1"/>
  <c r="T112" i="1"/>
  <c r="S112" i="1"/>
  <c r="U109" i="1"/>
  <c r="J109" i="10" s="1"/>
  <c r="BJ109" i="10" s="1"/>
  <c r="T109" i="1"/>
  <c r="I109" i="10" s="1"/>
  <c r="BI109" i="10" s="1"/>
  <c r="S109" i="1"/>
  <c r="U35" i="1"/>
  <c r="J35" i="10" s="1"/>
  <c r="T35" i="1"/>
  <c r="I35" i="10" s="1"/>
  <c r="X229" i="1" l="1"/>
  <c r="X426" i="1"/>
  <c r="X240" i="1"/>
  <c r="X363" i="1"/>
  <c r="X376" i="1"/>
  <c r="R257" i="10"/>
  <c r="R326" i="10"/>
  <c r="BO326" i="10" s="1"/>
  <c r="R391" i="10"/>
  <c r="BO391" i="10" s="1"/>
  <c r="R245" i="10"/>
  <c r="BO245" i="10" s="1"/>
  <c r="X385" i="1"/>
  <c r="X463" i="1"/>
  <c r="X471" i="1"/>
  <c r="X476" i="1"/>
  <c r="X263" i="1"/>
  <c r="X316" i="1"/>
  <c r="I368" i="10"/>
  <c r="X354" i="1"/>
  <c r="J368" i="10"/>
  <c r="X367" i="1"/>
  <c r="X379" i="1"/>
  <c r="X452" i="1"/>
  <c r="X470" i="1"/>
  <c r="X474" i="1"/>
  <c r="X109" i="1"/>
  <c r="X123" i="1"/>
  <c r="X143" i="1"/>
  <c r="X214" i="1"/>
  <c r="X231" i="1"/>
  <c r="X245" i="1"/>
  <c r="I258" i="10"/>
  <c r="H128" i="16" s="1"/>
  <c r="X327" i="1"/>
  <c r="X366" i="1"/>
  <c r="X378" i="1"/>
  <c r="X386" i="1"/>
  <c r="X409" i="1"/>
  <c r="X413" i="1"/>
  <c r="X423" i="1"/>
  <c r="X430" i="1"/>
  <c r="X451" i="1"/>
  <c r="X469" i="1"/>
  <c r="X473" i="1"/>
  <c r="J59" i="16"/>
  <c r="J58" i="16"/>
  <c r="J112" i="10"/>
  <c r="BJ112" i="10" s="1"/>
  <c r="J171" i="10"/>
  <c r="I197" i="10"/>
  <c r="BI197" i="10" s="1"/>
  <c r="J198" i="10"/>
  <c r="BJ198" i="10" s="1"/>
  <c r="J296" i="10"/>
  <c r="I342" i="10"/>
  <c r="BI342" i="10" s="1"/>
  <c r="J197" i="10"/>
  <c r="BJ197" i="10" s="1"/>
  <c r="J342" i="10"/>
  <c r="BJ342" i="10" s="1"/>
  <c r="I112" i="10"/>
  <c r="BI112" i="10" s="1"/>
  <c r="J170" i="10"/>
  <c r="J178" i="10"/>
  <c r="I199" i="10"/>
  <c r="BI199" i="10" s="1"/>
  <c r="I300" i="10"/>
  <c r="BI300" i="10" s="1"/>
  <c r="I334" i="10"/>
  <c r="BI334" i="10" s="1"/>
  <c r="J337" i="10"/>
  <c r="BJ337" i="10" s="1"/>
  <c r="I198" i="10"/>
  <c r="BI198" i="10" s="1"/>
  <c r="J199" i="10"/>
  <c r="BJ199" i="10" s="1"/>
  <c r="J300" i="10"/>
  <c r="BJ300" i="10" s="1"/>
  <c r="J334" i="10"/>
  <c r="BJ334" i="10" s="1"/>
  <c r="X125" i="1"/>
  <c r="I221" i="10"/>
  <c r="H126" i="16" s="1"/>
  <c r="X218" i="1"/>
  <c r="X228" i="1"/>
  <c r="I271" i="10"/>
  <c r="H129" i="16" s="1"/>
  <c r="X265" i="1"/>
  <c r="X268" i="1"/>
  <c r="H337" i="10"/>
  <c r="BH337" i="10" s="1"/>
  <c r="X337" i="1"/>
  <c r="X381" i="1"/>
  <c r="X392" i="1"/>
  <c r="X402" i="1"/>
  <c r="X411" i="1"/>
  <c r="X415" i="1"/>
  <c r="X432" i="1"/>
  <c r="BI450" i="10"/>
  <c r="I453" i="10"/>
  <c r="BI453" i="10" s="1"/>
  <c r="H143" i="10"/>
  <c r="BH143" i="10" s="1"/>
  <c r="H152" i="10"/>
  <c r="H263" i="10"/>
  <c r="BH263" i="10" s="1"/>
  <c r="H306" i="10"/>
  <c r="H385" i="10"/>
  <c r="BH385" i="10" s="1"/>
  <c r="H392" i="10"/>
  <c r="BH392" i="10" s="1"/>
  <c r="H408" i="10"/>
  <c r="H412" i="10"/>
  <c r="BH412" i="10" s="1"/>
  <c r="H416" i="10"/>
  <c r="BH416" i="10" s="1"/>
  <c r="H429" i="10"/>
  <c r="BH429" i="10" s="1"/>
  <c r="H450" i="10"/>
  <c r="BH450" i="10" s="1"/>
  <c r="H463" i="10"/>
  <c r="BH463" i="10" s="1"/>
  <c r="H471" i="10"/>
  <c r="BH471" i="10" s="1"/>
  <c r="H476" i="10"/>
  <c r="BH476" i="10" s="1"/>
  <c r="R254" i="10"/>
  <c r="BO254" i="10" s="1"/>
  <c r="R400" i="10"/>
  <c r="BO400" i="10" s="1"/>
  <c r="R377" i="10"/>
  <c r="BO377" i="10" s="1"/>
  <c r="R38" i="10"/>
  <c r="BO38" i="10" s="1"/>
  <c r="R399" i="10"/>
  <c r="BO399" i="10" s="1"/>
  <c r="R408" i="10"/>
  <c r="BO408" i="10" s="1"/>
  <c r="R407" i="10"/>
  <c r="BO407" i="10" s="1"/>
  <c r="R253" i="10"/>
  <c r="BO253" i="10" s="1"/>
  <c r="R308" i="10"/>
  <c r="BO308" i="10" s="1"/>
  <c r="R307" i="10"/>
  <c r="BO307" i="10" s="1"/>
  <c r="R306" i="10"/>
  <c r="BO306" i="10" s="1"/>
  <c r="R296" i="10"/>
  <c r="BO296" i="10" s="1"/>
  <c r="R401" i="10"/>
  <c r="BO401" i="10" s="1"/>
  <c r="R262" i="10"/>
  <c r="BO262" i="10" s="1"/>
  <c r="R269" i="10"/>
  <c r="BO269" i="10" s="1"/>
  <c r="R261" i="10"/>
  <c r="BO261" i="10" s="1"/>
  <c r="R266" i="10"/>
  <c r="BO266" i="10" s="1"/>
  <c r="R255" i="10"/>
  <c r="BO255" i="10" s="1"/>
  <c r="R264" i="10"/>
  <c r="BO264" i="10" s="1"/>
  <c r="R256" i="10"/>
  <c r="BO256" i="10" s="1"/>
  <c r="R57" i="10"/>
  <c r="BO57" i="10" s="1"/>
  <c r="R46" i="10"/>
  <c r="BO46" i="10" s="1"/>
  <c r="R49" i="10"/>
  <c r="BO49" i="10" s="1"/>
  <c r="R230" i="10"/>
  <c r="BO230" i="10" s="1"/>
  <c r="R39" i="10"/>
  <c r="BO39" i="10" s="1"/>
  <c r="R170" i="10"/>
  <c r="BO170" i="10" s="1"/>
  <c r="R41" i="10"/>
  <c r="BO41" i="10" s="1"/>
  <c r="R151" i="10"/>
  <c r="BO151" i="10" s="1"/>
  <c r="R171" i="10"/>
  <c r="BO171" i="10" s="1"/>
  <c r="R178" i="10"/>
  <c r="BO178" i="10" s="1"/>
  <c r="R54" i="10"/>
  <c r="BO54" i="10" s="1"/>
  <c r="R56" i="10"/>
  <c r="BO56" i="10" s="1"/>
  <c r="R246" i="10"/>
  <c r="BO246" i="10" s="1"/>
  <c r="R150" i="10"/>
  <c r="BO150" i="10" s="1"/>
  <c r="R50" i="10"/>
  <c r="BO50" i="10" s="1"/>
  <c r="R152" i="10"/>
  <c r="BO152" i="10" s="1"/>
  <c r="R42" i="10"/>
  <c r="BO42" i="10" s="1"/>
  <c r="R139" i="10"/>
  <c r="BO139" i="10" s="1"/>
  <c r="R53" i="10"/>
  <c r="BO53" i="10" s="1"/>
  <c r="R47" i="10"/>
  <c r="BO47" i="10" s="1"/>
  <c r="Q42" i="12"/>
  <c r="Q417" i="10"/>
  <c r="X113" i="1"/>
  <c r="H112" i="10"/>
  <c r="BH112" i="10" s="1"/>
  <c r="X112" i="1"/>
  <c r="X124" i="1"/>
  <c r="X144" i="1"/>
  <c r="H170" i="10"/>
  <c r="H178" i="10"/>
  <c r="H199" i="10"/>
  <c r="BH199" i="10" s="1"/>
  <c r="X199" i="1"/>
  <c r="J221" i="10"/>
  <c r="H197" i="16" s="1"/>
  <c r="X215" i="1"/>
  <c r="X220" i="1"/>
  <c r="X234" i="1"/>
  <c r="X267" i="1"/>
  <c r="X270" i="1"/>
  <c r="X300" i="1"/>
  <c r="X315" i="1"/>
  <c r="X319" i="1"/>
  <c r="H334" i="10"/>
  <c r="BH334" i="10" s="1"/>
  <c r="X334" i="1"/>
  <c r="X410" i="1"/>
  <c r="X414" i="1"/>
  <c r="X425" i="1"/>
  <c r="X431" i="1"/>
  <c r="BJ450" i="10"/>
  <c r="J453" i="10"/>
  <c r="BJ453" i="10" s="1"/>
  <c r="H109" i="10"/>
  <c r="BH109" i="10" s="1"/>
  <c r="H125" i="10"/>
  <c r="BH125" i="10" s="1"/>
  <c r="H144" i="10"/>
  <c r="BH144" i="10" s="1"/>
  <c r="H214" i="10"/>
  <c r="BH214" i="10" s="1"/>
  <c r="H218" i="10"/>
  <c r="BH218" i="10" s="1"/>
  <c r="H231" i="10"/>
  <c r="BH231" i="10" s="1"/>
  <c r="H240" i="10"/>
  <c r="BH240" i="10" s="1"/>
  <c r="H253" i="10"/>
  <c r="H257" i="10"/>
  <c r="H268" i="10"/>
  <c r="BH268" i="10" s="1"/>
  <c r="H316" i="10"/>
  <c r="BH316" i="10" s="1"/>
  <c r="H354" i="10"/>
  <c r="BH354" i="10" s="1"/>
  <c r="H378" i="10"/>
  <c r="BH378" i="10" s="1"/>
  <c r="H386" i="10"/>
  <c r="BH386" i="10" s="1"/>
  <c r="H393" i="10"/>
  <c r="BH393" i="10" s="1"/>
  <c r="H402" i="10"/>
  <c r="BH402" i="10" s="1"/>
  <c r="H409" i="10"/>
  <c r="BH409" i="10" s="1"/>
  <c r="H413" i="10"/>
  <c r="BH413" i="10" s="1"/>
  <c r="H423" i="10"/>
  <c r="BH423" i="10" s="1"/>
  <c r="H430" i="10"/>
  <c r="BH430" i="10" s="1"/>
  <c r="H451" i="10"/>
  <c r="BH451" i="10" s="1"/>
  <c r="H468" i="10"/>
  <c r="BH468" i="10" s="1"/>
  <c r="H472" i="10"/>
  <c r="BH472" i="10" s="1"/>
  <c r="Q258" i="10"/>
  <c r="J128" i="16" s="1"/>
  <c r="H198" i="10"/>
  <c r="BH198" i="10" s="1"/>
  <c r="X198" i="1"/>
  <c r="X352" i="1"/>
  <c r="X361" i="1"/>
  <c r="H122" i="10"/>
  <c r="BH122" i="10" s="1"/>
  <c r="H126" i="10"/>
  <c r="BH126" i="10" s="1"/>
  <c r="H150" i="10"/>
  <c r="H215" i="10"/>
  <c r="BH215" i="10" s="1"/>
  <c r="H228" i="10"/>
  <c r="H265" i="10"/>
  <c r="BH265" i="10" s="1"/>
  <c r="H308" i="10"/>
  <c r="H366" i="10"/>
  <c r="BH366" i="10" s="1"/>
  <c r="H375" i="10"/>
  <c r="H379" i="10"/>
  <c r="BH379" i="10" s="1"/>
  <c r="H399" i="10"/>
  <c r="H403" i="10"/>
  <c r="BH403" i="10" s="1"/>
  <c r="H410" i="10"/>
  <c r="BH410" i="10" s="1"/>
  <c r="H414" i="10"/>
  <c r="BH414" i="10" s="1"/>
  <c r="H425" i="10"/>
  <c r="BH425" i="10" s="1"/>
  <c r="H431" i="10"/>
  <c r="BH431" i="10" s="1"/>
  <c r="H452" i="10"/>
  <c r="BH452" i="10" s="1"/>
  <c r="H469" i="10"/>
  <c r="BH469" i="10" s="1"/>
  <c r="H473" i="10"/>
  <c r="BH473" i="10" s="1"/>
  <c r="Q43" i="12"/>
  <c r="H171" i="10"/>
  <c r="H197" i="10"/>
  <c r="BH197" i="10" s="1"/>
  <c r="X197" i="1"/>
  <c r="H296" i="10"/>
  <c r="X326" i="1"/>
  <c r="H342" i="10"/>
  <c r="BH342" i="10" s="1"/>
  <c r="X342" i="1"/>
  <c r="H123" i="10"/>
  <c r="BH123" i="10" s="1"/>
  <c r="H139" i="10"/>
  <c r="H151" i="10"/>
  <c r="H220" i="10"/>
  <c r="BH220" i="10" s="1"/>
  <c r="H229" i="10"/>
  <c r="BH229" i="10" s="1"/>
  <c r="H234" i="10"/>
  <c r="BH234" i="10" s="1"/>
  <c r="H245" i="10"/>
  <c r="H255" i="10"/>
  <c r="H262" i="10"/>
  <c r="H266" i="10"/>
  <c r="H270" i="10"/>
  <c r="BH270" i="10" s="1"/>
  <c r="H327" i="10"/>
  <c r="BH327" i="10" s="1"/>
  <c r="H363" i="10"/>
  <c r="BH363" i="10" s="1"/>
  <c r="H367" i="10"/>
  <c r="BH367" i="10" s="1"/>
  <c r="H376" i="10"/>
  <c r="BH376" i="10" s="1"/>
  <c r="H381" i="10"/>
  <c r="BH381" i="10" s="1"/>
  <c r="H400" i="10"/>
  <c r="H407" i="10"/>
  <c r="H411" i="10"/>
  <c r="BH411" i="10" s="1"/>
  <c r="H415" i="10"/>
  <c r="BH415" i="10" s="1"/>
  <c r="H426" i="10"/>
  <c r="BH426" i="10" s="1"/>
  <c r="H432" i="10"/>
  <c r="BH432" i="10" s="1"/>
  <c r="H470" i="10"/>
  <c r="BH470" i="10" s="1"/>
  <c r="H474" i="10"/>
  <c r="BH474" i="10" s="1"/>
  <c r="Q271" i="10"/>
  <c r="J129" i="16" s="1"/>
  <c r="Q404" i="10"/>
  <c r="S1" i="10"/>
  <c r="T1" i="10" s="1"/>
  <c r="R60" i="10"/>
  <c r="BO60" i="10" s="1"/>
  <c r="R35" i="10"/>
  <c r="R40" i="12" s="1"/>
  <c r="R30" i="10"/>
  <c r="BO30" i="10" s="1"/>
  <c r="R58" i="10"/>
  <c r="BO58" i="10" s="1"/>
  <c r="R31" i="10"/>
  <c r="BO31" i="10" s="1"/>
  <c r="R59" i="10"/>
  <c r="BO59" i="10" s="1"/>
  <c r="R61" i="10"/>
  <c r="BO61" i="10" s="1"/>
  <c r="I337" i="10"/>
  <c r="BI337" i="10" s="1"/>
  <c r="E15" i="12"/>
  <c r="E15" i="14" s="1"/>
  <c r="H300" i="10"/>
  <c r="BH300" i="10" s="1"/>
  <c r="D200" i="1"/>
  <c r="T254" i="10" l="1"/>
  <c r="T407" i="10"/>
  <c r="T264" i="10"/>
  <c r="T400" i="10"/>
  <c r="T266" i="10"/>
  <c r="T253" i="10"/>
  <c r="T269" i="10"/>
  <c r="T262" i="10"/>
  <c r="T256" i="10"/>
  <c r="T261" i="10"/>
  <c r="T255" i="10"/>
  <c r="T401" i="10"/>
  <c r="T408" i="10"/>
  <c r="T257" i="10"/>
  <c r="T399" i="10"/>
  <c r="T49" i="10"/>
  <c r="T170" i="10"/>
  <c r="T306" i="10"/>
  <c r="T308" i="10"/>
  <c r="T178" i="10"/>
  <c r="T139" i="10"/>
  <c r="T30" i="10"/>
  <c r="T59" i="10"/>
  <c r="T230" i="10"/>
  <c r="T58" i="10"/>
  <c r="T246" i="10"/>
  <c r="T296" i="10"/>
  <c r="T171" i="10"/>
  <c r="T42" i="10"/>
  <c r="T35" i="10"/>
  <c r="T40" i="12" s="1"/>
  <c r="T60" i="10"/>
  <c r="T31" i="10"/>
  <c r="T39" i="10"/>
  <c r="T61" i="10"/>
  <c r="T151" i="10"/>
  <c r="T307" i="10"/>
  <c r="T152" i="10"/>
  <c r="T56" i="10"/>
  <c r="T47" i="10"/>
  <c r="T377" i="10"/>
  <c r="T57" i="10"/>
  <c r="T50" i="10"/>
  <c r="T46" i="10"/>
  <c r="T150" i="10"/>
  <c r="T326" i="10"/>
  <c r="T391" i="10"/>
  <c r="T53" i="10"/>
  <c r="T38" i="10"/>
  <c r="T41" i="10"/>
  <c r="T245" i="10"/>
  <c r="T54" i="10"/>
  <c r="BO257" i="10"/>
  <c r="BO35" i="10"/>
  <c r="H258" i="10"/>
  <c r="H58" i="16" s="1"/>
  <c r="H404" i="10"/>
  <c r="H417" i="10"/>
  <c r="R404" i="10"/>
  <c r="BO404" i="10" s="1"/>
  <c r="R43" i="12"/>
  <c r="R271" i="10"/>
  <c r="J200" i="16" s="1"/>
  <c r="R258" i="10"/>
  <c r="J199" i="16" s="1"/>
  <c r="R42" i="12"/>
  <c r="R417" i="10"/>
  <c r="BO417" i="10" s="1"/>
  <c r="H453" i="10"/>
  <c r="BH453" i="10" s="1"/>
  <c r="H271" i="10"/>
  <c r="H59" i="16" s="1"/>
  <c r="U1" i="10"/>
  <c r="L32" i="10"/>
  <c r="N32" i="10"/>
  <c r="I158" i="16" s="1"/>
  <c r="Q32" i="10"/>
  <c r="P32" i="10"/>
  <c r="R32" i="10"/>
  <c r="M32" i="10"/>
  <c r="I87" i="16" s="1"/>
  <c r="E16" i="12"/>
  <c r="E16" i="14" s="1"/>
  <c r="F40" i="9"/>
  <c r="H39" i="9"/>
  <c r="H40" i="9" s="1"/>
  <c r="BO258" i="10" l="1"/>
  <c r="T404" i="10"/>
  <c r="U400" i="10"/>
  <c r="U266" i="10"/>
  <c r="U253" i="10"/>
  <c r="U257" i="10"/>
  <c r="U269" i="10"/>
  <c r="U262" i="10"/>
  <c r="U256" i="10"/>
  <c r="U261" i="10"/>
  <c r="U255" i="10"/>
  <c r="U401" i="10"/>
  <c r="U408" i="10"/>
  <c r="U399" i="10"/>
  <c r="U254" i="10"/>
  <c r="U407" i="10"/>
  <c r="U264" i="10"/>
  <c r="U35" i="10"/>
  <c r="U40" i="12" s="1"/>
  <c r="U58" i="10"/>
  <c r="U49" i="10"/>
  <c r="U307" i="10"/>
  <c r="U39" i="10"/>
  <c r="U246" i="10"/>
  <c r="U56" i="10"/>
  <c r="U230" i="10"/>
  <c r="U377" i="10"/>
  <c r="U31" i="10"/>
  <c r="U60" i="10"/>
  <c r="U306" i="10"/>
  <c r="U296" i="10"/>
  <c r="U152" i="10"/>
  <c r="U30" i="10"/>
  <c r="U53" i="10"/>
  <c r="U54" i="10"/>
  <c r="U50" i="10"/>
  <c r="U139" i="10"/>
  <c r="U150" i="10"/>
  <c r="U170" i="10"/>
  <c r="U308" i="10"/>
  <c r="U151" i="10"/>
  <c r="U178" i="10"/>
  <c r="U41" i="10"/>
  <c r="U42" i="10"/>
  <c r="U46" i="10"/>
  <c r="U57" i="10"/>
  <c r="U38" i="10"/>
  <c r="U47" i="10"/>
  <c r="U326" i="10"/>
  <c r="U171" i="10"/>
  <c r="U61" i="10"/>
  <c r="U391" i="10"/>
  <c r="U59" i="10"/>
  <c r="U245" i="10"/>
  <c r="T62" i="10"/>
  <c r="T32" i="10"/>
  <c r="T271" i="10"/>
  <c r="T258" i="10"/>
  <c r="T417" i="10"/>
  <c r="BN32" i="10"/>
  <c r="BO32" i="10"/>
  <c r="BO271" i="10"/>
  <c r="R36" i="12"/>
  <c r="J158" i="16"/>
  <c r="Q36" i="12"/>
  <c r="J87" i="16"/>
  <c r="H41" i="9"/>
  <c r="H32" i="9" s="1"/>
  <c r="T32" i="9" s="1"/>
  <c r="I17" i="16"/>
  <c r="P36" i="12"/>
  <c r="J17" i="16"/>
  <c r="T43" i="12"/>
  <c r="T42" i="12"/>
  <c r="N36" i="12"/>
  <c r="M36" i="12"/>
  <c r="L36" i="12"/>
  <c r="V1" i="10"/>
  <c r="E17" i="12"/>
  <c r="E17" i="14" s="1"/>
  <c r="T258" i="1"/>
  <c r="S258" i="1"/>
  <c r="P258" i="1"/>
  <c r="O258" i="1"/>
  <c r="M258" i="1"/>
  <c r="L258" i="1"/>
  <c r="K258" i="1"/>
  <c r="I258" i="1"/>
  <c r="H258" i="1"/>
  <c r="D371" i="1"/>
  <c r="D304" i="1"/>
  <c r="D299" i="1"/>
  <c r="D298" i="1"/>
  <c r="D297" i="1"/>
  <c r="D295" i="1"/>
  <c r="D283" i="1"/>
  <c r="D280" i="1"/>
  <c r="D279" i="1"/>
  <c r="D277" i="1"/>
  <c r="D276" i="1"/>
  <c r="D275" i="1"/>
  <c r="D274" i="1"/>
  <c r="D239" i="1"/>
  <c r="D224" i="1"/>
  <c r="D196" i="1"/>
  <c r="D177" i="1"/>
  <c r="D148" i="1"/>
  <c r="D138" i="1"/>
  <c r="D103" i="1"/>
  <c r="W1089" i="1"/>
  <c r="W1088" i="1"/>
  <c r="W1087" i="1"/>
  <c r="W1086" i="1"/>
  <c r="W1085" i="1"/>
  <c r="W1084" i="1"/>
  <c r="W1083" i="1"/>
  <c r="W1082" i="1"/>
  <c r="W1081" i="1"/>
  <c r="W1080" i="1"/>
  <c r="W1079" i="1"/>
  <c r="W1078" i="1"/>
  <c r="W1077" i="1"/>
  <c r="W1076" i="1"/>
  <c r="W1075" i="1"/>
  <c r="W1074" i="1"/>
  <c r="W1073" i="1"/>
  <c r="W1072" i="1"/>
  <c r="W1071" i="1"/>
  <c r="W1070" i="1"/>
  <c r="W1069" i="1"/>
  <c r="W1068" i="1"/>
  <c r="W1067" i="1"/>
  <c r="W1066" i="1"/>
  <c r="W1065" i="1"/>
  <c r="W1064" i="1"/>
  <c r="W1063" i="1"/>
  <c r="W1062" i="1"/>
  <c r="W1061" i="1"/>
  <c r="W1060" i="1"/>
  <c r="W1059" i="1"/>
  <c r="W1058" i="1"/>
  <c r="W1057" i="1"/>
  <c r="W1056" i="1"/>
  <c r="W1055" i="1"/>
  <c r="W1054" i="1"/>
  <c r="W1053" i="1"/>
  <c r="W1052" i="1"/>
  <c r="W1051" i="1"/>
  <c r="W1050" i="1"/>
  <c r="W1049" i="1"/>
  <c r="W1048" i="1"/>
  <c r="W1047" i="1"/>
  <c r="W1046" i="1"/>
  <c r="W1045" i="1"/>
  <c r="W1044" i="1"/>
  <c r="W1043" i="1"/>
  <c r="W1042" i="1"/>
  <c r="W1041" i="1"/>
  <c r="W1040" i="1"/>
  <c r="W1039" i="1"/>
  <c r="W1038" i="1"/>
  <c r="W1037" i="1"/>
  <c r="W1036" i="1"/>
  <c r="W1035" i="1"/>
  <c r="W1034" i="1"/>
  <c r="W1033" i="1"/>
  <c r="W1032" i="1"/>
  <c r="W1031" i="1"/>
  <c r="W1030" i="1"/>
  <c r="W1029" i="1"/>
  <c r="W1028" i="1"/>
  <c r="W1027" i="1"/>
  <c r="W1026" i="1"/>
  <c r="W1025" i="1"/>
  <c r="W1024" i="1"/>
  <c r="W1023" i="1"/>
  <c r="W1022" i="1"/>
  <c r="W1021" i="1"/>
  <c r="W1020" i="1"/>
  <c r="W1019" i="1"/>
  <c r="W1018" i="1"/>
  <c r="W1017" i="1"/>
  <c r="W1016" i="1"/>
  <c r="W1015" i="1"/>
  <c r="W1014" i="1"/>
  <c r="W1013" i="1"/>
  <c r="W1012" i="1"/>
  <c r="W1011" i="1"/>
  <c r="W1010" i="1"/>
  <c r="W1009" i="1"/>
  <c r="W1008" i="1"/>
  <c r="W1007" i="1"/>
  <c r="W1006" i="1"/>
  <c r="W1005" i="1"/>
  <c r="W1004" i="1"/>
  <c r="W1003" i="1"/>
  <c r="W1002" i="1"/>
  <c r="W1001" i="1"/>
  <c r="W1000" i="1"/>
  <c r="W999" i="1"/>
  <c r="W998" i="1"/>
  <c r="W997" i="1"/>
  <c r="W996" i="1"/>
  <c r="W995" i="1"/>
  <c r="W994" i="1"/>
  <c r="W993" i="1"/>
  <c r="W992" i="1"/>
  <c r="W991" i="1"/>
  <c r="W990" i="1"/>
  <c r="W989" i="1"/>
  <c r="W988" i="1"/>
  <c r="W987" i="1"/>
  <c r="W986" i="1"/>
  <c r="W985" i="1"/>
  <c r="W984" i="1"/>
  <c r="W983" i="1"/>
  <c r="W982" i="1"/>
  <c r="W981" i="1"/>
  <c r="W980" i="1"/>
  <c r="W979" i="1"/>
  <c r="W978" i="1"/>
  <c r="W977" i="1"/>
  <c r="W976" i="1"/>
  <c r="W975" i="1"/>
  <c r="W974" i="1"/>
  <c r="W973" i="1"/>
  <c r="W972" i="1"/>
  <c r="W971" i="1"/>
  <c r="W970" i="1"/>
  <c r="W969" i="1"/>
  <c r="W968" i="1"/>
  <c r="W967" i="1"/>
  <c r="W966" i="1"/>
  <c r="W965" i="1"/>
  <c r="W964" i="1"/>
  <c r="W963" i="1"/>
  <c r="W962" i="1"/>
  <c r="W961" i="1"/>
  <c r="W960" i="1"/>
  <c r="W959" i="1"/>
  <c r="W958" i="1"/>
  <c r="W957" i="1"/>
  <c r="W956" i="1"/>
  <c r="W955" i="1"/>
  <c r="W954" i="1"/>
  <c r="W953" i="1"/>
  <c r="W952" i="1"/>
  <c r="W951" i="1"/>
  <c r="W950" i="1"/>
  <c r="W949" i="1"/>
  <c r="W948" i="1"/>
  <c r="W947" i="1"/>
  <c r="W946" i="1"/>
  <c r="W945" i="1"/>
  <c r="W944" i="1"/>
  <c r="W943" i="1"/>
  <c r="W942" i="1"/>
  <c r="W941" i="1"/>
  <c r="W940" i="1"/>
  <c r="W939" i="1"/>
  <c r="W938" i="1"/>
  <c r="W937" i="1"/>
  <c r="W936" i="1"/>
  <c r="W935" i="1"/>
  <c r="W934" i="1"/>
  <c r="W933" i="1"/>
  <c r="W932" i="1"/>
  <c r="W931" i="1"/>
  <c r="W930" i="1"/>
  <c r="W929" i="1"/>
  <c r="W928" i="1"/>
  <c r="W927" i="1"/>
  <c r="W926" i="1"/>
  <c r="W925" i="1"/>
  <c r="W924" i="1"/>
  <c r="W923" i="1"/>
  <c r="W922" i="1"/>
  <c r="W921" i="1"/>
  <c r="W920" i="1"/>
  <c r="W919" i="1"/>
  <c r="W918" i="1"/>
  <c r="W917" i="1"/>
  <c r="W916" i="1"/>
  <c r="W915" i="1"/>
  <c r="W914" i="1"/>
  <c r="W913" i="1"/>
  <c r="W912" i="1"/>
  <c r="W911" i="1"/>
  <c r="W910" i="1"/>
  <c r="W909" i="1"/>
  <c r="W908" i="1"/>
  <c r="W907" i="1"/>
  <c r="W906" i="1"/>
  <c r="W905" i="1"/>
  <c r="W904" i="1"/>
  <c r="W903" i="1"/>
  <c r="W902" i="1"/>
  <c r="W901" i="1"/>
  <c r="W900" i="1"/>
  <c r="W899" i="1"/>
  <c r="W898" i="1"/>
  <c r="W897" i="1"/>
  <c r="W896" i="1"/>
  <c r="W895" i="1"/>
  <c r="W894" i="1"/>
  <c r="W893" i="1"/>
  <c r="W892" i="1"/>
  <c r="W891" i="1"/>
  <c r="W890" i="1"/>
  <c r="W889" i="1"/>
  <c r="W888" i="1"/>
  <c r="W887" i="1"/>
  <c r="W886" i="1"/>
  <c r="W885" i="1"/>
  <c r="W884" i="1"/>
  <c r="W883" i="1"/>
  <c r="W882" i="1"/>
  <c r="W881" i="1"/>
  <c r="W880" i="1"/>
  <c r="W879" i="1"/>
  <c r="W878" i="1"/>
  <c r="W877" i="1"/>
  <c r="W876" i="1"/>
  <c r="W875" i="1"/>
  <c r="W874" i="1"/>
  <c r="W873" i="1"/>
  <c r="W872" i="1"/>
  <c r="W871" i="1"/>
  <c r="W870" i="1"/>
  <c r="W869" i="1"/>
  <c r="W868" i="1"/>
  <c r="W867" i="1"/>
  <c r="W866" i="1"/>
  <c r="W865" i="1"/>
  <c r="W864" i="1"/>
  <c r="W863" i="1"/>
  <c r="W862" i="1"/>
  <c r="W861" i="1"/>
  <c r="W860" i="1"/>
  <c r="W859" i="1"/>
  <c r="W858" i="1"/>
  <c r="W857" i="1"/>
  <c r="W856" i="1"/>
  <c r="W855" i="1"/>
  <c r="W854" i="1"/>
  <c r="W853" i="1"/>
  <c r="W852" i="1"/>
  <c r="W851" i="1"/>
  <c r="W850" i="1"/>
  <c r="W849" i="1"/>
  <c r="W848" i="1"/>
  <c r="W847" i="1"/>
  <c r="W846" i="1"/>
  <c r="W845" i="1"/>
  <c r="W844" i="1"/>
  <c r="W843" i="1"/>
  <c r="W842" i="1"/>
  <c r="W841" i="1"/>
  <c r="W840" i="1"/>
  <c r="W839" i="1"/>
  <c r="W838" i="1"/>
  <c r="W837" i="1"/>
  <c r="W836" i="1"/>
  <c r="W835" i="1"/>
  <c r="W834" i="1"/>
  <c r="W833" i="1"/>
  <c r="W832" i="1"/>
  <c r="W831" i="1"/>
  <c r="W830" i="1"/>
  <c r="W829" i="1"/>
  <c r="W828" i="1"/>
  <c r="W827" i="1"/>
  <c r="W826" i="1"/>
  <c r="W825" i="1"/>
  <c r="W824" i="1"/>
  <c r="W823" i="1"/>
  <c r="W822" i="1"/>
  <c r="W821" i="1"/>
  <c r="W820" i="1"/>
  <c r="W819" i="1"/>
  <c r="W818" i="1"/>
  <c r="W817" i="1"/>
  <c r="W816" i="1"/>
  <c r="W815" i="1"/>
  <c r="W814" i="1"/>
  <c r="W813" i="1"/>
  <c r="W812" i="1"/>
  <c r="W811" i="1"/>
  <c r="W810" i="1"/>
  <c r="W809" i="1"/>
  <c r="W808" i="1"/>
  <c r="W807" i="1"/>
  <c r="W806" i="1"/>
  <c r="W805" i="1"/>
  <c r="W804" i="1"/>
  <c r="W803" i="1"/>
  <c r="W802" i="1"/>
  <c r="W801" i="1"/>
  <c r="W800" i="1"/>
  <c r="W799" i="1"/>
  <c r="W798" i="1"/>
  <c r="W797" i="1"/>
  <c r="W796" i="1"/>
  <c r="W795" i="1"/>
  <c r="W794" i="1"/>
  <c r="W793" i="1"/>
  <c r="W792" i="1"/>
  <c r="W791" i="1"/>
  <c r="W790" i="1"/>
  <c r="W789" i="1"/>
  <c r="W788" i="1"/>
  <c r="W787" i="1"/>
  <c r="W786" i="1"/>
  <c r="W785" i="1"/>
  <c r="W784" i="1"/>
  <c r="W783" i="1"/>
  <c r="W782" i="1"/>
  <c r="W781" i="1"/>
  <c r="W780" i="1"/>
  <c r="W779" i="1"/>
  <c r="W778" i="1"/>
  <c r="W777" i="1"/>
  <c r="W776" i="1"/>
  <c r="W775" i="1"/>
  <c r="W774" i="1"/>
  <c r="W773" i="1"/>
  <c r="W772" i="1"/>
  <c r="W771" i="1"/>
  <c r="W770" i="1"/>
  <c r="W769" i="1"/>
  <c r="W768" i="1"/>
  <c r="W767" i="1"/>
  <c r="W766" i="1"/>
  <c r="W765" i="1"/>
  <c r="W764" i="1"/>
  <c r="W763" i="1"/>
  <c r="W762" i="1"/>
  <c r="W761" i="1"/>
  <c r="W760" i="1"/>
  <c r="W759" i="1"/>
  <c r="W758" i="1"/>
  <c r="W757" i="1"/>
  <c r="W756" i="1"/>
  <c r="W755" i="1"/>
  <c r="W754" i="1"/>
  <c r="W753" i="1"/>
  <c r="W752" i="1"/>
  <c r="W751" i="1"/>
  <c r="W750" i="1"/>
  <c r="W749" i="1"/>
  <c r="W748" i="1"/>
  <c r="W747" i="1"/>
  <c r="W746" i="1"/>
  <c r="W745" i="1"/>
  <c r="W744" i="1"/>
  <c r="W743" i="1"/>
  <c r="W742" i="1"/>
  <c r="W741" i="1"/>
  <c r="W740" i="1"/>
  <c r="W739" i="1"/>
  <c r="W738" i="1"/>
  <c r="W737" i="1"/>
  <c r="W736" i="1"/>
  <c r="W735" i="1"/>
  <c r="W734" i="1"/>
  <c r="W733" i="1"/>
  <c r="W732" i="1"/>
  <c r="W731" i="1"/>
  <c r="W730" i="1"/>
  <c r="W729" i="1"/>
  <c r="W728" i="1"/>
  <c r="W727" i="1"/>
  <c r="W726" i="1"/>
  <c r="W725" i="1"/>
  <c r="W724" i="1"/>
  <c r="W723" i="1"/>
  <c r="W722" i="1"/>
  <c r="W721" i="1"/>
  <c r="W720" i="1"/>
  <c r="W719" i="1"/>
  <c r="W718" i="1"/>
  <c r="W717" i="1"/>
  <c r="W716" i="1"/>
  <c r="W715" i="1"/>
  <c r="W714" i="1"/>
  <c r="W713" i="1"/>
  <c r="W712" i="1"/>
  <c r="W711" i="1"/>
  <c r="W710" i="1"/>
  <c r="W709" i="1"/>
  <c r="W708" i="1"/>
  <c r="W707" i="1"/>
  <c r="W706" i="1"/>
  <c r="W705" i="1"/>
  <c r="W704" i="1"/>
  <c r="W703" i="1"/>
  <c r="W702" i="1"/>
  <c r="W701" i="1"/>
  <c r="W700" i="1"/>
  <c r="W699" i="1"/>
  <c r="W698" i="1"/>
  <c r="W697" i="1"/>
  <c r="W696" i="1"/>
  <c r="W695" i="1"/>
  <c r="W694" i="1"/>
  <c r="W693" i="1"/>
  <c r="W692" i="1"/>
  <c r="K208" i="1"/>
  <c r="W208" i="1" s="1"/>
  <c r="K209" i="1"/>
  <c r="K210" i="1"/>
  <c r="K211" i="1"/>
  <c r="W211" i="1" s="1"/>
  <c r="K212" i="1"/>
  <c r="W212" i="1" s="1"/>
  <c r="K213" i="1"/>
  <c r="K216" i="1"/>
  <c r="K217" i="1"/>
  <c r="W217" i="1" s="1"/>
  <c r="K219" i="1"/>
  <c r="W219" i="1" s="1"/>
  <c r="Q262" i="1"/>
  <c r="W262" i="1" s="1"/>
  <c r="Q264" i="1"/>
  <c r="W264" i="1" s="1"/>
  <c r="Q266" i="1"/>
  <c r="W266" i="1" s="1"/>
  <c r="Q269" i="1"/>
  <c r="Q257" i="1"/>
  <c r="W257" i="1" s="1"/>
  <c r="Q256" i="1"/>
  <c r="W256" i="1" s="1"/>
  <c r="Q255" i="1"/>
  <c r="W255" i="1" s="1"/>
  <c r="Q254" i="1"/>
  <c r="W254" i="1" s="1"/>
  <c r="H151" i="1"/>
  <c r="H152" i="1"/>
  <c r="W152" i="1" s="1"/>
  <c r="T59" i="1"/>
  <c r="I59" i="10" s="1"/>
  <c r="S59" i="1"/>
  <c r="D461" i="1"/>
  <c r="D455" i="1"/>
  <c r="D445" i="1"/>
  <c r="D444" i="1"/>
  <c r="D442" i="1"/>
  <c r="D441" i="1"/>
  <c r="D440" i="1"/>
  <c r="D439" i="1"/>
  <c r="D433" i="1"/>
  <c r="D424" i="1"/>
  <c r="D422" i="1"/>
  <c r="T417" i="1"/>
  <c r="S417" i="1"/>
  <c r="P417" i="1"/>
  <c r="O417" i="1"/>
  <c r="M417" i="1"/>
  <c r="L417" i="1"/>
  <c r="K417" i="1"/>
  <c r="I417" i="1"/>
  <c r="H417" i="1"/>
  <c r="Q408" i="1"/>
  <c r="W408" i="1" s="1"/>
  <c r="Q407" i="1"/>
  <c r="W407" i="1" s="1"/>
  <c r="Q401" i="1"/>
  <c r="W401" i="1" s="1"/>
  <c r="Q400" i="1"/>
  <c r="W400" i="1" s="1"/>
  <c r="Q399" i="1"/>
  <c r="W399" i="1" s="1"/>
  <c r="T404" i="1"/>
  <c r="S404" i="1"/>
  <c r="P404" i="1"/>
  <c r="O404" i="1"/>
  <c r="M404" i="1"/>
  <c r="L404" i="1"/>
  <c r="K404" i="1"/>
  <c r="I404" i="1"/>
  <c r="H404" i="1"/>
  <c r="Q387" i="1"/>
  <c r="P387" i="1"/>
  <c r="M387" i="1"/>
  <c r="L387" i="1"/>
  <c r="K387" i="1"/>
  <c r="I387" i="1"/>
  <c r="H387" i="1"/>
  <c r="G387" i="1"/>
  <c r="G373" i="1"/>
  <c r="P377" i="1"/>
  <c r="O377" i="1"/>
  <c r="M377" i="1"/>
  <c r="L377" i="1"/>
  <c r="K377" i="1"/>
  <c r="I377" i="1"/>
  <c r="H377" i="1"/>
  <c r="G377" i="1"/>
  <c r="Q373" i="1"/>
  <c r="P373" i="1"/>
  <c r="M373" i="1"/>
  <c r="L373" i="1"/>
  <c r="K373" i="1"/>
  <c r="I373" i="1"/>
  <c r="H373" i="1"/>
  <c r="Q372" i="1"/>
  <c r="P372" i="1"/>
  <c r="M372" i="1"/>
  <c r="L372" i="1"/>
  <c r="K372" i="1"/>
  <c r="I372" i="1"/>
  <c r="H372" i="1"/>
  <c r="G372" i="1"/>
  <c r="D380" i="1"/>
  <c r="G230" i="1"/>
  <c r="G226" i="1"/>
  <c r="G225" i="1"/>
  <c r="U368" i="1"/>
  <c r="T368" i="1"/>
  <c r="Q368" i="1"/>
  <c r="P368" i="1"/>
  <c r="O368" i="1"/>
  <c r="M368" i="1"/>
  <c r="L368" i="1"/>
  <c r="I368" i="1"/>
  <c r="H368" i="1"/>
  <c r="K365" i="1"/>
  <c r="W365" i="1" s="1"/>
  <c r="K364" i="1"/>
  <c r="W364" i="1" s="1"/>
  <c r="K362" i="1"/>
  <c r="W362" i="1" s="1"/>
  <c r="K360" i="1"/>
  <c r="W360" i="1" s="1"/>
  <c r="K359" i="1"/>
  <c r="W359" i="1" s="1"/>
  <c r="K358" i="1"/>
  <c r="D353" i="1"/>
  <c r="D344" i="1"/>
  <c r="D343" i="1"/>
  <c r="D341" i="1"/>
  <c r="D336" i="1"/>
  <c r="D335" i="1"/>
  <c r="D333" i="1"/>
  <c r="D324" i="1"/>
  <c r="H308" i="1"/>
  <c r="W308" i="1" s="1"/>
  <c r="H307" i="1"/>
  <c r="W307" i="1" s="1"/>
  <c r="H306" i="1"/>
  <c r="W306" i="1" s="1"/>
  <c r="H296" i="1"/>
  <c r="D285" i="1"/>
  <c r="D284" i="1"/>
  <c r="D281" i="1"/>
  <c r="D278" i="1"/>
  <c r="Q253" i="1"/>
  <c r="T271" i="1"/>
  <c r="S271" i="1"/>
  <c r="P271" i="1"/>
  <c r="O271" i="1"/>
  <c r="M271" i="1"/>
  <c r="L271" i="1"/>
  <c r="K271" i="1"/>
  <c r="I271" i="1"/>
  <c r="H271" i="1"/>
  <c r="Q261" i="1"/>
  <c r="W261" i="1" s="1"/>
  <c r="D247" i="1"/>
  <c r="P246" i="1"/>
  <c r="O246" i="1"/>
  <c r="M246" i="1"/>
  <c r="L246" i="1"/>
  <c r="K246" i="1"/>
  <c r="I246" i="1"/>
  <c r="H246" i="1"/>
  <c r="Q241" i="1"/>
  <c r="P241" i="1"/>
  <c r="M241" i="1"/>
  <c r="L241" i="1"/>
  <c r="K241" i="1"/>
  <c r="I241" i="1"/>
  <c r="H241" i="1"/>
  <c r="G246" i="1"/>
  <c r="G241" i="1"/>
  <c r="D233" i="1"/>
  <c r="P230" i="1"/>
  <c r="O230" i="1"/>
  <c r="M230" i="1"/>
  <c r="L230" i="1"/>
  <c r="K230" i="1"/>
  <c r="I230" i="1"/>
  <c r="H230" i="1"/>
  <c r="Q226" i="1"/>
  <c r="P226" i="1"/>
  <c r="M226" i="1"/>
  <c r="L226" i="1"/>
  <c r="K226" i="1"/>
  <c r="I226" i="1"/>
  <c r="H226" i="1"/>
  <c r="Q225" i="1"/>
  <c r="P225" i="1"/>
  <c r="M225" i="1"/>
  <c r="L225" i="1"/>
  <c r="K225" i="1"/>
  <c r="I225" i="1"/>
  <c r="H225" i="1"/>
  <c r="U221" i="1"/>
  <c r="T221" i="1"/>
  <c r="Q221" i="1"/>
  <c r="P221" i="1"/>
  <c r="O221" i="1"/>
  <c r="M221" i="1"/>
  <c r="L221" i="1"/>
  <c r="I221" i="1"/>
  <c r="H221" i="1"/>
  <c r="K207" i="1"/>
  <c r="D201" i="1"/>
  <c r="D188" i="1"/>
  <c r="D187" i="1"/>
  <c r="D186" i="1"/>
  <c r="D185" i="1"/>
  <c r="D181" i="1"/>
  <c r="D180" i="1"/>
  <c r="D179" i="1"/>
  <c r="H178" i="1"/>
  <c r="W178" i="1" s="1"/>
  <c r="D169" i="1"/>
  <c r="D168" i="1"/>
  <c r="H171" i="1"/>
  <c r="W171" i="1" s="1"/>
  <c r="H170" i="1"/>
  <c r="W170" i="1" s="1"/>
  <c r="D162" i="1"/>
  <c r="D149" i="1"/>
  <c r="H150" i="1"/>
  <c r="W150" i="1" s="1"/>
  <c r="D142" i="1"/>
  <c r="H139" i="1"/>
  <c r="W139" i="1" s="1"/>
  <c r="U30" i="1"/>
  <c r="J30" i="10" s="1"/>
  <c r="U31" i="1"/>
  <c r="J31" i="10" s="1"/>
  <c r="U24" i="1"/>
  <c r="J24" i="10" s="1"/>
  <c r="U25" i="1"/>
  <c r="J25" i="10" s="1"/>
  <c r="T58" i="1"/>
  <c r="I58" i="10" s="1"/>
  <c r="T60" i="1"/>
  <c r="I60" i="10" s="1"/>
  <c r="T61" i="1"/>
  <c r="T30" i="1"/>
  <c r="I30" i="10" s="1"/>
  <c r="T31" i="1"/>
  <c r="I31" i="10" s="1"/>
  <c r="T24" i="1"/>
  <c r="I24" i="10" s="1"/>
  <c r="T25" i="1"/>
  <c r="I25" i="10" s="1"/>
  <c r="S58" i="1"/>
  <c r="S60" i="1"/>
  <c r="S61" i="1"/>
  <c r="S391" i="1" s="1"/>
  <c r="D131" i="1"/>
  <c r="D114" i="1"/>
  <c r="D106" i="1"/>
  <c r="D104" i="1"/>
  <c r="D97" i="1"/>
  <c r="D96" i="1"/>
  <c r="D95" i="1"/>
  <c r="D94" i="1"/>
  <c r="D93" i="1"/>
  <c r="D92" i="1"/>
  <c r="D91" i="1"/>
  <c r="D90" i="1"/>
  <c r="D83" i="1"/>
  <c r="D82" i="1"/>
  <c r="D81" i="1"/>
  <c r="D80" i="1"/>
  <c r="D73" i="1"/>
  <c r="D72" i="1"/>
  <c r="D68" i="1"/>
  <c r="D18" i="1"/>
  <c r="D17" i="1"/>
  <c r="D16" i="1"/>
  <c r="E14" i="9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K31" i="1"/>
  <c r="W31" i="1" s="1"/>
  <c r="K30" i="1"/>
  <c r="W30" i="1" s="1"/>
  <c r="O35" i="1"/>
  <c r="W35" i="1" s="1"/>
  <c r="P62" i="1"/>
  <c r="M62" i="1"/>
  <c r="L62" i="1"/>
  <c r="K62" i="1"/>
  <c r="I62" i="1"/>
  <c r="H62" i="1"/>
  <c r="G62" i="1"/>
  <c r="Q32" i="1"/>
  <c r="P32" i="1"/>
  <c r="O32" i="1"/>
  <c r="M32" i="1"/>
  <c r="L32" i="1"/>
  <c r="I32" i="1"/>
  <c r="H32" i="1"/>
  <c r="Q27" i="1"/>
  <c r="P27" i="1"/>
  <c r="O27" i="1"/>
  <c r="M27" i="1"/>
  <c r="L27" i="1"/>
  <c r="K27" i="1"/>
  <c r="I27" i="1"/>
  <c r="H27" i="1"/>
  <c r="Q61" i="1"/>
  <c r="Q60" i="1"/>
  <c r="W60" i="1" s="1"/>
  <c r="Q59" i="1"/>
  <c r="Q58" i="1"/>
  <c r="F25" i="1"/>
  <c r="F24" i="1"/>
  <c r="G453" i="1"/>
  <c r="F453" i="1"/>
  <c r="F447" i="1"/>
  <c r="F434" i="1"/>
  <c r="G434" i="10" s="1"/>
  <c r="BM434" i="10" s="1"/>
  <c r="G417" i="1"/>
  <c r="F417" i="1"/>
  <c r="G404" i="1"/>
  <c r="F404" i="1"/>
  <c r="F394" i="1"/>
  <c r="G394" i="10" s="1"/>
  <c r="BM394" i="10" s="1"/>
  <c r="F382" i="1"/>
  <c r="G382" i="10" s="1"/>
  <c r="BM382" i="10" s="1"/>
  <c r="G368" i="1"/>
  <c r="F368" i="1"/>
  <c r="F355" i="1"/>
  <c r="G355" i="10" s="1"/>
  <c r="BM355" i="10" s="1"/>
  <c r="F345" i="1"/>
  <c r="G345" i="10" s="1"/>
  <c r="BM345" i="10" s="1"/>
  <c r="F338" i="1"/>
  <c r="G338" i="10" s="1"/>
  <c r="BM338" i="10" s="1"/>
  <c r="F328" i="1"/>
  <c r="G328" i="10" s="1"/>
  <c r="BM328" i="10" s="1"/>
  <c r="F320" i="1"/>
  <c r="F309" i="1"/>
  <c r="G309" i="10" s="1"/>
  <c r="BM309" i="10" s="1"/>
  <c r="F301" i="1"/>
  <c r="G301" i="10" s="1"/>
  <c r="BM301" i="10" s="1"/>
  <c r="F286" i="1"/>
  <c r="G286" i="10" s="1"/>
  <c r="BM286" i="10" s="1"/>
  <c r="G271" i="1"/>
  <c r="F271" i="1"/>
  <c r="G258" i="1"/>
  <c r="F258" i="1"/>
  <c r="F248" i="1"/>
  <c r="G248" i="10" s="1"/>
  <c r="BM248" i="10" s="1"/>
  <c r="F236" i="1"/>
  <c r="G236" i="10" s="1"/>
  <c r="BM236" i="10" s="1"/>
  <c r="G221" i="1"/>
  <c r="F221" i="1"/>
  <c r="F202" i="1"/>
  <c r="G202" i="10" s="1"/>
  <c r="BM202" i="10" s="1"/>
  <c r="F189" i="1"/>
  <c r="G189" i="10" s="1"/>
  <c r="BM189" i="10" s="1"/>
  <c r="F182" i="1"/>
  <c r="G182" i="10" s="1"/>
  <c r="BM182" i="10" s="1"/>
  <c r="F172" i="1"/>
  <c r="G172" i="10" s="1"/>
  <c r="BM172" i="10" s="1"/>
  <c r="F164" i="1"/>
  <c r="G164" i="10" s="1"/>
  <c r="BM164" i="10" s="1"/>
  <c r="F153" i="1"/>
  <c r="G153" i="10" s="1"/>
  <c r="BM153" i="10" s="1"/>
  <c r="F145" i="1"/>
  <c r="G145" i="10" s="1"/>
  <c r="BM145" i="10" s="1"/>
  <c r="F127" i="1"/>
  <c r="F118" i="1"/>
  <c r="F107" i="1"/>
  <c r="G107" i="10" s="1"/>
  <c r="BM107" i="10" s="1"/>
  <c r="F98" i="1"/>
  <c r="F85" i="1"/>
  <c r="F62" i="1"/>
  <c r="G62" i="10" s="1"/>
  <c r="BM62" i="10" s="1"/>
  <c r="G32" i="1"/>
  <c r="F32" i="1"/>
  <c r="F19" i="1"/>
  <c r="G19" i="10" s="1"/>
  <c r="BM19" i="10" s="1"/>
  <c r="U32" i="10" l="1"/>
  <c r="U417" i="10"/>
  <c r="U62" i="10"/>
  <c r="U404" i="10"/>
  <c r="U271" i="10"/>
  <c r="K129" i="16" s="1"/>
  <c r="V269" i="10"/>
  <c r="BP269" i="10" s="1"/>
  <c r="V262" i="10"/>
  <c r="BP262" i="10" s="1"/>
  <c r="V401" i="10"/>
  <c r="BP401" i="10" s="1"/>
  <c r="V256" i="10"/>
  <c r="BP256" i="10" s="1"/>
  <c r="V257" i="10"/>
  <c r="BP257" i="10" s="1"/>
  <c r="V261" i="10"/>
  <c r="V255" i="10"/>
  <c r="BP255" i="10" s="1"/>
  <c r="V408" i="10"/>
  <c r="BP408" i="10" s="1"/>
  <c r="V399" i="10"/>
  <c r="V254" i="10"/>
  <c r="BP254" i="10" s="1"/>
  <c r="V407" i="10"/>
  <c r="V264" i="10"/>
  <c r="BP264" i="10" s="1"/>
  <c r="V400" i="10"/>
  <c r="BP400" i="10" s="1"/>
  <c r="V266" i="10"/>
  <c r="BP266" i="10" s="1"/>
  <c r="V253" i="10"/>
  <c r="V42" i="10"/>
  <c r="BP42" i="10" s="1"/>
  <c r="V39" i="10"/>
  <c r="BP39" i="10" s="1"/>
  <c r="V326" i="10"/>
  <c r="BP326" i="10" s="1"/>
  <c r="V171" i="10"/>
  <c r="BP171" i="10" s="1"/>
  <c r="V50" i="10"/>
  <c r="BP50" i="10" s="1"/>
  <c r="V245" i="10"/>
  <c r="V246" i="10"/>
  <c r="BP246" i="10" s="1"/>
  <c r="V57" i="10"/>
  <c r="BP57" i="10" s="1"/>
  <c r="V31" i="10"/>
  <c r="BP31" i="10" s="1"/>
  <c r="V46" i="10"/>
  <c r="BP46" i="10" s="1"/>
  <c r="V230" i="10"/>
  <c r="BP230" i="10" s="1"/>
  <c r="V178" i="10"/>
  <c r="BP178" i="10" s="1"/>
  <c r="V307" i="10"/>
  <c r="BP307" i="10" s="1"/>
  <c r="V59" i="10"/>
  <c r="BP59" i="10" s="1"/>
  <c r="V60" i="10"/>
  <c r="BP60" i="10" s="1"/>
  <c r="V47" i="10"/>
  <c r="BP47" i="10" s="1"/>
  <c r="V61" i="10"/>
  <c r="BP61" i="10" s="1"/>
  <c r="V56" i="10"/>
  <c r="BP56" i="10" s="1"/>
  <c r="V30" i="10"/>
  <c r="V58" i="10"/>
  <c r="BP58" i="10" s="1"/>
  <c r="V391" i="10"/>
  <c r="BP391" i="10" s="1"/>
  <c r="V296" i="10"/>
  <c r="BP296" i="10" s="1"/>
  <c r="V377" i="10"/>
  <c r="BP377" i="10" s="1"/>
  <c r="V38" i="10"/>
  <c r="BP38" i="10" s="1"/>
  <c r="V49" i="10"/>
  <c r="BP49" i="10" s="1"/>
  <c r="V53" i="10"/>
  <c r="BP53" i="10" s="1"/>
  <c r="V41" i="10"/>
  <c r="BP41" i="10" s="1"/>
  <c r="V150" i="10"/>
  <c r="BP150" i="10" s="1"/>
  <c r="V151" i="10"/>
  <c r="BP151" i="10" s="1"/>
  <c r="V139" i="10"/>
  <c r="BP139" i="10" s="1"/>
  <c r="V306" i="10"/>
  <c r="BP306" i="10" s="1"/>
  <c r="V308" i="10"/>
  <c r="BP308" i="10" s="1"/>
  <c r="V170" i="10"/>
  <c r="BP170" i="10" s="1"/>
  <c r="V152" i="10"/>
  <c r="BP152" i="10" s="1"/>
  <c r="V35" i="10"/>
  <c r="V40" i="12" s="1"/>
  <c r="V54" i="10"/>
  <c r="BP54" i="10" s="1"/>
  <c r="U258" i="10"/>
  <c r="K128" i="16" s="1"/>
  <c r="H391" i="10"/>
  <c r="I61" i="10"/>
  <c r="T391" i="1"/>
  <c r="I391" i="10" s="1"/>
  <c r="W61" i="1"/>
  <c r="Q391" i="1"/>
  <c r="W391" i="1" s="1"/>
  <c r="G447" i="10"/>
  <c r="BM447" i="10" s="1"/>
  <c r="H29" i="15"/>
  <c r="G127" i="10"/>
  <c r="BM127" i="10" s="1"/>
  <c r="H61" i="15"/>
  <c r="G118" i="10"/>
  <c r="BM118" i="10" s="1"/>
  <c r="H60" i="15"/>
  <c r="G98" i="10"/>
  <c r="BM98" i="10" s="1"/>
  <c r="H49" i="15"/>
  <c r="G85" i="10"/>
  <c r="BM85" i="10" s="1"/>
  <c r="H48" i="15"/>
  <c r="K59" i="16"/>
  <c r="T36" i="12"/>
  <c r="K17" i="16"/>
  <c r="K58" i="16"/>
  <c r="X453" i="1"/>
  <c r="W453" i="1"/>
  <c r="G453" i="10"/>
  <c r="BM26" i="10"/>
  <c r="G221" i="10"/>
  <c r="BM221" i="10" s="1"/>
  <c r="G258" i="10"/>
  <c r="BM258" i="10" s="1"/>
  <c r="U58" i="1"/>
  <c r="J58" i="10" s="1"/>
  <c r="W58" i="1"/>
  <c r="T151" i="1"/>
  <c r="W151" i="1"/>
  <c r="S213" i="1"/>
  <c r="W213" i="1"/>
  <c r="S209" i="1"/>
  <c r="W209" i="1"/>
  <c r="S358" i="1"/>
  <c r="W358" i="1"/>
  <c r="S216" i="1"/>
  <c r="W216" i="1"/>
  <c r="G368" i="10"/>
  <c r="BM368" i="10" s="1"/>
  <c r="G404" i="10"/>
  <c r="BM404" i="10" s="1"/>
  <c r="G24" i="1"/>
  <c r="S24" i="1" s="1"/>
  <c r="X24" i="1" s="1"/>
  <c r="G24" i="10"/>
  <c r="BM24" i="10" s="1"/>
  <c r="Q377" i="1"/>
  <c r="U377" i="1" s="1"/>
  <c r="J377" i="10" s="1"/>
  <c r="W59" i="1"/>
  <c r="U253" i="1"/>
  <c r="W253" i="1"/>
  <c r="W377" i="1"/>
  <c r="U269" i="1"/>
  <c r="W269" i="1"/>
  <c r="G320" i="10"/>
  <c r="BM320" i="10" s="1"/>
  <c r="G417" i="10"/>
  <c r="BM417" i="10" s="1"/>
  <c r="S210" i="1"/>
  <c r="W210" i="1"/>
  <c r="G32" i="10"/>
  <c r="BM32" i="10" s="1"/>
  <c r="G271" i="10"/>
  <c r="BM271" i="10" s="1"/>
  <c r="G25" i="10"/>
  <c r="BM25" i="10" s="1"/>
  <c r="S207" i="1"/>
  <c r="W207" i="1"/>
  <c r="T296" i="1"/>
  <c r="W296" i="1"/>
  <c r="U42" i="12"/>
  <c r="U43" i="12"/>
  <c r="H60" i="10"/>
  <c r="H58" i="10"/>
  <c r="H61" i="10"/>
  <c r="H59" i="10"/>
  <c r="W1" i="10"/>
  <c r="X1" i="10" s="1"/>
  <c r="I27" i="10"/>
  <c r="H86" i="16" s="1"/>
  <c r="I32" i="10"/>
  <c r="H87" i="16" s="1"/>
  <c r="J32" i="10"/>
  <c r="H158" i="16" s="1"/>
  <c r="J27" i="10"/>
  <c r="H157" i="16" s="1"/>
  <c r="T18" i="9"/>
  <c r="G131" i="1"/>
  <c r="E18" i="12"/>
  <c r="E18" i="14" s="1"/>
  <c r="S246" i="1"/>
  <c r="T230" i="1"/>
  <c r="I230" i="10" s="1"/>
  <c r="T242" i="1"/>
  <c r="I242" i="10" s="1"/>
  <c r="T244" i="1"/>
  <c r="I244" i="10" s="1"/>
  <c r="T377" i="1"/>
  <c r="I377" i="10" s="1"/>
  <c r="T374" i="1"/>
  <c r="I374" i="10" s="1"/>
  <c r="T387" i="1"/>
  <c r="I387" i="10" s="1"/>
  <c r="T390" i="1"/>
  <c r="I390" i="10" s="1"/>
  <c r="S230" i="1"/>
  <c r="U264" i="1"/>
  <c r="S211" i="1"/>
  <c r="T170" i="1"/>
  <c r="T227" i="1"/>
  <c r="I227" i="10" s="1"/>
  <c r="T241" i="1"/>
  <c r="I241" i="10" s="1"/>
  <c r="T308" i="1"/>
  <c r="S364" i="1"/>
  <c r="T373" i="1"/>
  <c r="I373" i="10" s="1"/>
  <c r="U387" i="1"/>
  <c r="J387" i="10" s="1"/>
  <c r="T389" i="1"/>
  <c r="I389" i="10" s="1"/>
  <c r="U401" i="1"/>
  <c r="U255" i="1"/>
  <c r="U262" i="1"/>
  <c r="S362" i="1"/>
  <c r="U400" i="1"/>
  <c r="U254" i="1"/>
  <c r="S217" i="1"/>
  <c r="T171" i="1"/>
  <c r="T225" i="1"/>
  <c r="I225" i="10" s="1"/>
  <c r="T226" i="1"/>
  <c r="I226" i="10" s="1"/>
  <c r="U241" i="1"/>
  <c r="J241" i="10" s="1"/>
  <c r="T243" i="1"/>
  <c r="I243" i="10" s="1"/>
  <c r="T246" i="1"/>
  <c r="I246" i="10" s="1"/>
  <c r="U261" i="1"/>
  <c r="S359" i="1"/>
  <c r="S365" i="1"/>
  <c r="T372" i="1"/>
  <c r="I372" i="10" s="1"/>
  <c r="U373" i="1"/>
  <c r="J373" i="10" s="1"/>
  <c r="S377" i="1"/>
  <c r="U407" i="1"/>
  <c r="U256" i="1"/>
  <c r="T178" i="1"/>
  <c r="T307" i="1"/>
  <c r="U225" i="1"/>
  <c r="J225" i="10" s="1"/>
  <c r="U226" i="1"/>
  <c r="J226" i="10" s="1"/>
  <c r="T306" i="1"/>
  <c r="S360" i="1"/>
  <c r="U372" i="1"/>
  <c r="J372" i="10" s="1"/>
  <c r="T388" i="1"/>
  <c r="I388" i="10" s="1"/>
  <c r="U399" i="1"/>
  <c r="U408" i="1"/>
  <c r="U257" i="1"/>
  <c r="U266" i="1"/>
  <c r="S219" i="1"/>
  <c r="S212" i="1"/>
  <c r="S208" i="1"/>
  <c r="S389" i="1"/>
  <c r="T150" i="1"/>
  <c r="T152" i="1"/>
  <c r="T139" i="1"/>
  <c r="K32" i="1"/>
  <c r="K15" i="9" s="1"/>
  <c r="U27" i="1"/>
  <c r="F396" i="1"/>
  <c r="G396" i="10" s="1"/>
  <c r="BM396" i="10" s="1"/>
  <c r="S242" i="1"/>
  <c r="U32" i="1"/>
  <c r="F174" i="1"/>
  <c r="G174" i="10" s="1"/>
  <c r="BM174" i="10" s="1"/>
  <c r="P394" i="1"/>
  <c r="P27" i="9" s="1"/>
  <c r="S35" i="1"/>
  <c r="F191" i="1"/>
  <c r="G191" i="10" s="1"/>
  <c r="BM191" i="10" s="1"/>
  <c r="G394" i="1"/>
  <c r="M394" i="1"/>
  <c r="M27" i="9" s="1"/>
  <c r="S243" i="1"/>
  <c r="H394" i="1"/>
  <c r="H27" i="9" s="1"/>
  <c r="Q258" i="1"/>
  <c r="W258" i="1" s="1"/>
  <c r="G15" i="9"/>
  <c r="U18" i="9"/>
  <c r="L15" i="9"/>
  <c r="Q15" i="9"/>
  <c r="M15" i="9"/>
  <c r="U61" i="1"/>
  <c r="Q230" i="1"/>
  <c r="W230" i="1" s="1"/>
  <c r="Q246" i="1"/>
  <c r="W246" i="1" s="1"/>
  <c r="O373" i="1"/>
  <c r="S373" i="1" s="1"/>
  <c r="O387" i="1"/>
  <c r="W387" i="1" s="1"/>
  <c r="Q417" i="1"/>
  <c r="W417" i="1" s="1"/>
  <c r="H64" i="1"/>
  <c r="S30" i="1"/>
  <c r="X30" i="1" s="1"/>
  <c r="T32" i="1"/>
  <c r="K221" i="1"/>
  <c r="W221" i="1" s="1"/>
  <c r="I394" i="1"/>
  <c r="I27" i="9" s="1"/>
  <c r="U59" i="1"/>
  <c r="J59" i="10" s="1"/>
  <c r="I15" i="9"/>
  <c r="P15" i="9"/>
  <c r="L394" i="1"/>
  <c r="L27" i="9" s="1"/>
  <c r="U243" i="1"/>
  <c r="J243" i="10" s="1"/>
  <c r="F311" i="1"/>
  <c r="G311" i="10" s="1"/>
  <c r="BM311" i="10" s="1"/>
  <c r="W25" i="1"/>
  <c r="U60" i="1"/>
  <c r="J60" i="10" s="1"/>
  <c r="F155" i="1"/>
  <c r="G155" i="10" s="1"/>
  <c r="BM155" i="10" s="1"/>
  <c r="F129" i="1"/>
  <c r="G129" i="10" s="1"/>
  <c r="BM129" i="10" s="1"/>
  <c r="L16" i="9"/>
  <c r="M16" i="9"/>
  <c r="U388" i="1"/>
  <c r="J388" i="10" s="1"/>
  <c r="Q62" i="1"/>
  <c r="U242" i="1"/>
  <c r="J242" i="10" s="1"/>
  <c r="U227" i="1"/>
  <c r="J227" i="10" s="1"/>
  <c r="M64" i="1"/>
  <c r="F250" i="1"/>
  <c r="G250" i="10" s="1"/>
  <c r="BM250" i="10" s="1"/>
  <c r="F347" i="1"/>
  <c r="G347" i="10" s="1"/>
  <c r="BM347" i="10" s="1"/>
  <c r="F27" i="1"/>
  <c r="U390" i="1"/>
  <c r="J390" i="10" s="1"/>
  <c r="H16" i="9"/>
  <c r="I16" i="9"/>
  <c r="I64" i="1"/>
  <c r="I131" i="1"/>
  <c r="S31" i="1"/>
  <c r="X31" i="1" s="1"/>
  <c r="T62" i="1"/>
  <c r="S227" i="1"/>
  <c r="F330" i="1"/>
  <c r="G330" i="10" s="1"/>
  <c r="BM330" i="10" s="1"/>
  <c r="L64" i="1"/>
  <c r="T27" i="1"/>
  <c r="K368" i="1"/>
  <c r="W368" i="1" s="1"/>
  <c r="U374" i="1"/>
  <c r="J374" i="10" s="1"/>
  <c r="K394" i="1"/>
  <c r="Q404" i="1"/>
  <c r="W404" i="1" s="1"/>
  <c r="Q271" i="1"/>
  <c r="W271" i="1" s="1"/>
  <c r="O62" i="1"/>
  <c r="O226" i="1"/>
  <c r="W226" i="1" s="1"/>
  <c r="O372" i="1"/>
  <c r="W372" i="1" s="1"/>
  <c r="S374" i="1"/>
  <c r="S18" i="9"/>
  <c r="H131" i="1"/>
  <c r="H15" i="9"/>
  <c r="O15" i="9"/>
  <c r="G16" i="9"/>
  <c r="K16" i="9"/>
  <c r="P16" i="9"/>
  <c r="P64" i="1"/>
  <c r="O225" i="1"/>
  <c r="W225" i="1" s="1"/>
  <c r="O241" i="1"/>
  <c r="W241" i="1" s="1"/>
  <c r="S388" i="1"/>
  <c r="U244" i="1"/>
  <c r="J244" i="10" s="1"/>
  <c r="H24" i="10" l="1"/>
  <c r="V417" i="10"/>
  <c r="BP417" i="10" s="1"/>
  <c r="BP407" i="10"/>
  <c r="X257" i="10"/>
  <c r="X326" i="10"/>
  <c r="X391" i="10"/>
  <c r="X245" i="10"/>
  <c r="V62" i="10"/>
  <c r="BP62" i="10" s="1"/>
  <c r="BP35" i="10"/>
  <c r="V32" i="10"/>
  <c r="BP32" i="10" s="1"/>
  <c r="BP30" i="10"/>
  <c r="V271" i="10"/>
  <c r="BP271" i="10" s="1"/>
  <c r="BP261" i="10"/>
  <c r="V258" i="10"/>
  <c r="BP258" i="10" s="1"/>
  <c r="BP253" i="10"/>
  <c r="K87" i="16"/>
  <c r="BK453" i="10"/>
  <c r="BM453" i="10"/>
  <c r="CA453" i="10" s="1"/>
  <c r="BP245" i="10"/>
  <c r="V404" i="10"/>
  <c r="BP404" i="10" s="1"/>
  <c r="BP399" i="10"/>
  <c r="V24" i="10"/>
  <c r="U24" i="10"/>
  <c r="T24" i="10"/>
  <c r="V25" i="10"/>
  <c r="U25" i="10"/>
  <c r="T25" i="10"/>
  <c r="P232" i="1"/>
  <c r="P235" i="1"/>
  <c r="I232" i="1"/>
  <c r="I235" i="1"/>
  <c r="K232" i="1"/>
  <c r="K235" i="1"/>
  <c r="H235" i="1"/>
  <c r="H232" i="1"/>
  <c r="J61" i="10"/>
  <c r="U391" i="1"/>
  <c r="G235" i="1"/>
  <c r="G232" i="1"/>
  <c r="M235" i="1"/>
  <c r="M232" i="1"/>
  <c r="L235" i="1"/>
  <c r="L232" i="1"/>
  <c r="H80" i="15"/>
  <c r="X171" i="1"/>
  <c r="X178" i="1"/>
  <c r="X170" i="1"/>
  <c r="X296" i="1"/>
  <c r="I150" i="10"/>
  <c r="X150" i="1"/>
  <c r="J261" i="10"/>
  <c r="X261" i="1"/>
  <c r="X362" i="1"/>
  <c r="H362" i="10"/>
  <c r="I308" i="10"/>
  <c r="X308" i="1"/>
  <c r="J266" i="10"/>
  <c r="X266" i="1"/>
  <c r="J256" i="10"/>
  <c r="X256" i="1"/>
  <c r="J254" i="10"/>
  <c r="X254" i="1"/>
  <c r="J262" i="10"/>
  <c r="X262" i="1"/>
  <c r="X211" i="1"/>
  <c r="H211" i="10"/>
  <c r="V43" i="12"/>
  <c r="V42" i="12"/>
  <c r="J269" i="10"/>
  <c r="X269" i="1"/>
  <c r="J253" i="10"/>
  <c r="X253" i="1"/>
  <c r="W24" i="1"/>
  <c r="X358" i="1"/>
  <c r="H358" i="10"/>
  <c r="X209" i="1"/>
  <c r="H209" i="10"/>
  <c r="I151" i="10"/>
  <c r="X151" i="1"/>
  <c r="X219" i="1"/>
  <c r="H219" i="10"/>
  <c r="I306" i="10"/>
  <c r="X306" i="1"/>
  <c r="L24" i="10"/>
  <c r="M24" i="10"/>
  <c r="N24" i="10"/>
  <c r="P24" i="10"/>
  <c r="Q24" i="10"/>
  <c r="R24" i="10"/>
  <c r="X373" i="1"/>
  <c r="H373" i="10"/>
  <c r="X35" i="1"/>
  <c r="H35" i="10"/>
  <c r="I139" i="10"/>
  <c r="X139" i="1"/>
  <c r="X208" i="1"/>
  <c r="H208" i="10"/>
  <c r="J257" i="10"/>
  <c r="X257" i="1"/>
  <c r="J407" i="10"/>
  <c r="X407" i="1"/>
  <c r="X365" i="1"/>
  <c r="H365" i="10"/>
  <c r="J400" i="10"/>
  <c r="X400" i="1"/>
  <c r="J255" i="10"/>
  <c r="X255" i="1"/>
  <c r="J264" i="10"/>
  <c r="X264" i="1"/>
  <c r="X254" i="10"/>
  <c r="X400" i="10"/>
  <c r="X377" i="10"/>
  <c r="X38" i="10"/>
  <c r="X399" i="10"/>
  <c r="X408" i="10"/>
  <c r="X407" i="10"/>
  <c r="X253" i="10"/>
  <c r="X308" i="10"/>
  <c r="X307" i="10"/>
  <c r="X401" i="10"/>
  <c r="X306" i="10"/>
  <c r="X296" i="10"/>
  <c r="X269" i="10"/>
  <c r="X261" i="10"/>
  <c r="X266" i="10"/>
  <c r="X264" i="10"/>
  <c r="X262" i="10"/>
  <c r="X256" i="10"/>
  <c r="X255" i="10"/>
  <c r="X57" i="10"/>
  <c r="X150" i="10"/>
  <c r="X46" i="10"/>
  <c r="X41" i="10"/>
  <c r="X50" i="10"/>
  <c r="X246" i="10"/>
  <c r="X39" i="10"/>
  <c r="X47" i="10"/>
  <c r="X230" i="10"/>
  <c r="X170" i="10"/>
  <c r="X56" i="10"/>
  <c r="X49" i="10"/>
  <c r="X178" i="10"/>
  <c r="X171" i="10"/>
  <c r="X42" i="10"/>
  <c r="X54" i="10"/>
  <c r="X139" i="10"/>
  <c r="X151" i="10"/>
  <c r="X53" i="10"/>
  <c r="X152" i="10"/>
  <c r="W32" i="1"/>
  <c r="W373" i="1"/>
  <c r="J399" i="10"/>
  <c r="X399" i="1"/>
  <c r="X217" i="1"/>
  <c r="H217" i="10"/>
  <c r="M25" i="10"/>
  <c r="L25" i="10"/>
  <c r="N25" i="10"/>
  <c r="P25" i="10"/>
  <c r="Q25" i="10"/>
  <c r="R25" i="10"/>
  <c r="I14" i="9"/>
  <c r="I181" i="1" s="1"/>
  <c r="G27" i="10"/>
  <c r="BM27" i="10" s="1"/>
  <c r="I152" i="10"/>
  <c r="X152" i="1"/>
  <c r="X212" i="1"/>
  <c r="H212" i="10"/>
  <c r="J408" i="10"/>
  <c r="X408" i="1"/>
  <c r="X360" i="1"/>
  <c r="H360" i="10"/>
  <c r="I307" i="10"/>
  <c r="X307" i="1"/>
  <c r="X377" i="1"/>
  <c r="H377" i="10"/>
  <c r="X359" i="1"/>
  <c r="H359" i="10"/>
  <c r="J401" i="10"/>
  <c r="X401" i="1"/>
  <c r="X364" i="1"/>
  <c r="H364" i="10"/>
  <c r="H230" i="10"/>
  <c r="H246" i="10"/>
  <c r="I296" i="10"/>
  <c r="X58" i="1"/>
  <c r="X207" i="1"/>
  <c r="H207" i="10"/>
  <c r="X210" i="1"/>
  <c r="H210" i="10"/>
  <c r="X216" i="1"/>
  <c r="H216" i="10"/>
  <c r="X213" i="1"/>
  <c r="H213" i="10"/>
  <c r="U36" i="12"/>
  <c r="W62" i="1"/>
  <c r="S390" i="1"/>
  <c r="W390" i="1"/>
  <c r="S244" i="1"/>
  <c r="W244" i="1"/>
  <c r="X61" i="1"/>
  <c r="X59" i="1"/>
  <c r="X60" i="1"/>
  <c r="I394" i="10"/>
  <c r="H389" i="10"/>
  <c r="H388" i="10"/>
  <c r="X388" i="1"/>
  <c r="G27" i="9"/>
  <c r="G239" i="1" s="1"/>
  <c r="H374" i="10"/>
  <c r="X374" i="1"/>
  <c r="H243" i="10"/>
  <c r="X243" i="1"/>
  <c r="H242" i="10"/>
  <c r="X242" i="1"/>
  <c r="H227" i="10"/>
  <c r="X227" i="1"/>
  <c r="Y1" i="10"/>
  <c r="X25" i="10"/>
  <c r="X35" i="10"/>
  <c r="X30" i="10"/>
  <c r="X59" i="10"/>
  <c r="X24" i="10"/>
  <c r="X58" i="10"/>
  <c r="X31" i="10"/>
  <c r="X61" i="10"/>
  <c r="X60" i="10"/>
  <c r="H30" i="10"/>
  <c r="H31" i="10"/>
  <c r="I171" i="10"/>
  <c r="I178" i="10"/>
  <c r="I170" i="10"/>
  <c r="H442" i="1"/>
  <c r="T15" i="9"/>
  <c r="H239" i="1"/>
  <c r="T27" i="9"/>
  <c r="H380" i="1"/>
  <c r="H31" i="9" s="1"/>
  <c r="T16" i="9"/>
  <c r="I81" i="1"/>
  <c r="U15" i="9"/>
  <c r="I239" i="1"/>
  <c r="G442" i="1"/>
  <c r="S15" i="9"/>
  <c r="E19" i="12"/>
  <c r="E19" i="14" s="1"/>
  <c r="T394" i="1"/>
  <c r="U389" i="1"/>
  <c r="X389" i="1" s="1"/>
  <c r="S221" i="1"/>
  <c r="X221" i="1" s="1"/>
  <c r="U417" i="1"/>
  <c r="X417" i="1" s="1"/>
  <c r="S226" i="1"/>
  <c r="S372" i="1"/>
  <c r="U230" i="1"/>
  <c r="J230" i="10" s="1"/>
  <c r="U271" i="1"/>
  <c r="X271" i="1" s="1"/>
  <c r="U404" i="1"/>
  <c r="X404" i="1" s="1"/>
  <c r="U246" i="1"/>
  <c r="J246" i="10" s="1"/>
  <c r="U258" i="1"/>
  <c r="X258" i="1" s="1"/>
  <c r="S368" i="1"/>
  <c r="X368" i="1" s="1"/>
  <c r="S387" i="1"/>
  <c r="S225" i="1"/>
  <c r="S241" i="1"/>
  <c r="H233" i="1"/>
  <c r="H82" i="1"/>
  <c r="H247" i="1"/>
  <c r="K64" i="1"/>
  <c r="F193" i="1"/>
  <c r="G94" i="1"/>
  <c r="G81" i="1"/>
  <c r="H73" i="1"/>
  <c r="I73" i="1"/>
  <c r="H95" i="1"/>
  <c r="O14" i="9"/>
  <c r="P14" i="9"/>
  <c r="G93" i="1"/>
  <c r="H14" i="9"/>
  <c r="I247" i="1"/>
  <c r="S32" i="1"/>
  <c r="X32" i="1" s="1"/>
  <c r="I380" i="1"/>
  <c r="K14" i="9"/>
  <c r="F18" i="9"/>
  <c r="L14" i="9"/>
  <c r="Q14" i="9"/>
  <c r="I93" i="1"/>
  <c r="I442" i="1"/>
  <c r="I94" i="1"/>
  <c r="F15" i="9"/>
  <c r="H81" i="1"/>
  <c r="I233" i="1"/>
  <c r="T64" i="1"/>
  <c r="F349" i="1"/>
  <c r="G349" i="10" s="1"/>
  <c r="BM349" i="10" s="1"/>
  <c r="Q394" i="1"/>
  <c r="S62" i="1"/>
  <c r="U62" i="1"/>
  <c r="U64" i="1" s="1"/>
  <c r="K27" i="9"/>
  <c r="K239" i="1" s="1"/>
  <c r="G380" i="1"/>
  <c r="G73" i="1"/>
  <c r="G82" i="1"/>
  <c r="G233" i="1"/>
  <c r="G95" i="1"/>
  <c r="G247" i="1"/>
  <c r="G444" i="1"/>
  <c r="O16" i="9"/>
  <c r="O64" i="1"/>
  <c r="I444" i="1"/>
  <c r="I95" i="1"/>
  <c r="K380" i="1"/>
  <c r="K31" i="9" s="1"/>
  <c r="K73" i="1"/>
  <c r="K82" i="1"/>
  <c r="K233" i="1"/>
  <c r="K444" i="1"/>
  <c r="K94" i="1"/>
  <c r="K95" i="1"/>
  <c r="K442" i="1"/>
  <c r="K93" i="1"/>
  <c r="K131" i="1"/>
  <c r="K81" i="1"/>
  <c r="K247" i="1"/>
  <c r="Q64" i="1"/>
  <c r="Q16" i="9"/>
  <c r="H93" i="1"/>
  <c r="H94" i="1"/>
  <c r="O394" i="1"/>
  <c r="I82" i="1"/>
  <c r="H444" i="1"/>
  <c r="F64" i="1"/>
  <c r="G64" i="10" s="1"/>
  <c r="BM64" i="10" s="1"/>
  <c r="M14" i="9"/>
  <c r="G27" i="1"/>
  <c r="W27" i="1" s="1"/>
  <c r="S25" i="1"/>
  <c r="K200" i="16" l="1"/>
  <c r="I169" i="1"/>
  <c r="I185" i="1"/>
  <c r="K158" i="16"/>
  <c r="K140" i="1"/>
  <c r="K141" i="1"/>
  <c r="H141" i="1"/>
  <c r="H140" i="1"/>
  <c r="Q141" i="1"/>
  <c r="Q140" i="1"/>
  <c r="Y257" i="10"/>
  <c r="Y326" i="10"/>
  <c r="Y391" i="10"/>
  <c r="Y245" i="10"/>
  <c r="K199" i="16"/>
  <c r="I141" i="1"/>
  <c r="I140" i="1"/>
  <c r="O141" i="1"/>
  <c r="O140" i="1"/>
  <c r="M141" i="1"/>
  <c r="M140" i="1"/>
  <c r="L141" i="1"/>
  <c r="L140" i="1"/>
  <c r="P140" i="1"/>
  <c r="P141" i="1"/>
  <c r="BN26" i="10"/>
  <c r="BO26" i="10"/>
  <c r="BO24" i="10"/>
  <c r="BP26" i="10"/>
  <c r="BN25" i="10"/>
  <c r="BP24" i="10"/>
  <c r="X40" i="12"/>
  <c r="BO25" i="10"/>
  <c r="BN24" i="10"/>
  <c r="BP25" i="10"/>
  <c r="T27" i="10"/>
  <c r="U27" i="10"/>
  <c r="U64" i="10" s="1"/>
  <c r="V27" i="10"/>
  <c r="V64" i="10" s="1"/>
  <c r="Q314" i="1"/>
  <c r="Q158" i="1"/>
  <c r="I314" i="1"/>
  <c r="I158" i="1"/>
  <c r="L314" i="1"/>
  <c r="L158" i="1"/>
  <c r="P314" i="1"/>
  <c r="P158" i="1"/>
  <c r="M158" i="1"/>
  <c r="M314" i="1"/>
  <c r="O314" i="1"/>
  <c r="O158" i="1"/>
  <c r="K314" i="1"/>
  <c r="K158" i="1"/>
  <c r="H158" i="1"/>
  <c r="H314" i="1"/>
  <c r="U16" i="9"/>
  <c r="Q235" i="1"/>
  <c r="Q232" i="1"/>
  <c r="U232" i="1" s="1"/>
  <c r="J232" i="10" s="1"/>
  <c r="L200" i="1"/>
  <c r="L159" i="1"/>
  <c r="L105" i="1"/>
  <c r="L325" i="1"/>
  <c r="L318" i="1"/>
  <c r="L163" i="1"/>
  <c r="L317" i="1"/>
  <c r="L161" i="1"/>
  <c r="L160" i="1"/>
  <c r="P160" i="1"/>
  <c r="P159" i="1"/>
  <c r="P105" i="1"/>
  <c r="P325" i="1"/>
  <c r="P318" i="1"/>
  <c r="P163" i="1"/>
  <c r="P161" i="1"/>
  <c r="P317" i="1"/>
  <c r="T232" i="1"/>
  <c r="I232" i="10" s="1"/>
  <c r="U235" i="1"/>
  <c r="J235" i="10" s="1"/>
  <c r="O317" i="1"/>
  <c r="O161" i="1"/>
  <c r="O160" i="1"/>
  <c r="O159" i="1"/>
  <c r="O325" i="1"/>
  <c r="O105" i="1"/>
  <c r="O318" i="1"/>
  <c r="O163" i="1"/>
  <c r="T235" i="1"/>
  <c r="I235" i="10" s="1"/>
  <c r="M200" i="1"/>
  <c r="M325" i="1"/>
  <c r="M318" i="1"/>
  <c r="M163" i="1"/>
  <c r="M317" i="1"/>
  <c r="M161" i="1"/>
  <c r="M160" i="1"/>
  <c r="M159" i="1"/>
  <c r="M105" i="1"/>
  <c r="S16" i="9"/>
  <c r="O232" i="1"/>
  <c r="S232" i="1" s="1"/>
  <c r="O235" i="1"/>
  <c r="S235" i="1" s="1"/>
  <c r="K200" i="1"/>
  <c r="K160" i="1"/>
  <c r="K159" i="1"/>
  <c r="K105" i="1"/>
  <c r="K325" i="1"/>
  <c r="K318" i="1"/>
  <c r="K163" i="1"/>
  <c r="K317" i="1"/>
  <c r="K161" i="1"/>
  <c r="H325" i="1"/>
  <c r="H318" i="1"/>
  <c r="H163" i="1"/>
  <c r="H317" i="1"/>
  <c r="H161" i="1"/>
  <c r="H160" i="1"/>
  <c r="H159" i="1"/>
  <c r="H105" i="1"/>
  <c r="J391" i="10"/>
  <c r="X391" i="1"/>
  <c r="Q159" i="1"/>
  <c r="Q105" i="1"/>
  <c r="Q325" i="1"/>
  <c r="Q318" i="1"/>
  <c r="Q163" i="1"/>
  <c r="Q317" i="1"/>
  <c r="Q161" i="1"/>
  <c r="Q160" i="1"/>
  <c r="I317" i="1"/>
  <c r="I161" i="1"/>
  <c r="I160" i="1"/>
  <c r="I159" i="1"/>
  <c r="I325" i="1"/>
  <c r="I318" i="1"/>
  <c r="I105" i="1"/>
  <c r="I163" i="1"/>
  <c r="I297" i="1"/>
  <c r="I168" i="1"/>
  <c r="I92" i="1"/>
  <c r="I439" i="1"/>
  <c r="I341" i="1"/>
  <c r="I200" i="1"/>
  <c r="J80" i="15"/>
  <c r="J81" i="15" s="1"/>
  <c r="J17" i="15" s="1"/>
  <c r="I80" i="15"/>
  <c r="K80" i="15"/>
  <c r="K81" i="15" s="1"/>
  <c r="K17" i="15" s="1"/>
  <c r="H368" i="10"/>
  <c r="I127" i="1"/>
  <c r="I324" i="1"/>
  <c r="I344" i="1"/>
  <c r="I353" i="1"/>
  <c r="I355" i="1" s="1"/>
  <c r="I298" i="1"/>
  <c r="I186" i="1"/>
  <c r="I343" i="1"/>
  <c r="I345" i="1" s="1"/>
  <c r="I90" i="1"/>
  <c r="I187" i="1"/>
  <c r="I80" i="1"/>
  <c r="I188" i="1"/>
  <c r="I91" i="1"/>
  <c r="I441" i="1"/>
  <c r="I72" i="1"/>
  <c r="I299" i="1"/>
  <c r="I142" i="1"/>
  <c r="I180" i="1"/>
  <c r="I201" i="1"/>
  <c r="I440" i="1"/>
  <c r="I336" i="1"/>
  <c r="I149" i="1"/>
  <c r="I333" i="1"/>
  <c r="I162" i="1"/>
  <c r="I179" i="1"/>
  <c r="I335" i="1"/>
  <c r="Q27" i="10"/>
  <c r="L27" i="10"/>
  <c r="J271" i="10"/>
  <c r="H200" i="16" s="1"/>
  <c r="X387" i="1"/>
  <c r="H387" i="10"/>
  <c r="X226" i="1"/>
  <c r="H226" i="10"/>
  <c r="Y38" i="10"/>
  <c r="Y377" i="10"/>
  <c r="Y254" i="10"/>
  <c r="Y400" i="10"/>
  <c r="Y407" i="10"/>
  <c r="Y253" i="10"/>
  <c r="Y308" i="10"/>
  <c r="Y307" i="10"/>
  <c r="Y401" i="10"/>
  <c r="Y399" i="10"/>
  <c r="Y408" i="10"/>
  <c r="Y306" i="10"/>
  <c r="Y296" i="10"/>
  <c r="Y269" i="10"/>
  <c r="Y266" i="10"/>
  <c r="Y264" i="10"/>
  <c r="Y262" i="10"/>
  <c r="Y261" i="10"/>
  <c r="Y255" i="10"/>
  <c r="Y256" i="10"/>
  <c r="Y49" i="10"/>
  <c r="Y42" i="10"/>
  <c r="Y230" i="10"/>
  <c r="Y41" i="10"/>
  <c r="Y50" i="10"/>
  <c r="Y170" i="10"/>
  <c r="Y56" i="10"/>
  <c r="Y57" i="10"/>
  <c r="Y46" i="10"/>
  <c r="Y139" i="10"/>
  <c r="Y54" i="10"/>
  <c r="Y246" i="10"/>
  <c r="Y171" i="10"/>
  <c r="Y152" i="10"/>
  <c r="Y47" i="10"/>
  <c r="Y178" i="10"/>
  <c r="Y53" i="10"/>
  <c r="Y39" i="10"/>
  <c r="Y151" i="10"/>
  <c r="Y150" i="10"/>
  <c r="H221" i="10"/>
  <c r="H56" i="16" s="1"/>
  <c r="X271" i="10"/>
  <c r="X417" i="10"/>
  <c r="P27" i="10"/>
  <c r="X225" i="1"/>
  <c r="H225" i="10"/>
  <c r="X246" i="1"/>
  <c r="J258" i="10"/>
  <c r="H199" i="16" s="1"/>
  <c r="F204" i="1"/>
  <c r="G204" i="10" s="1"/>
  <c r="BM204" i="10" s="1"/>
  <c r="G193" i="10"/>
  <c r="BM193" i="10" s="1"/>
  <c r="X230" i="1"/>
  <c r="J404" i="10"/>
  <c r="J417" i="10"/>
  <c r="N27" i="10"/>
  <c r="X372" i="1"/>
  <c r="H372" i="10"/>
  <c r="X43" i="12"/>
  <c r="X258" i="10"/>
  <c r="X241" i="1"/>
  <c r="H241" i="10"/>
  <c r="X42" i="12"/>
  <c r="X404" i="10"/>
  <c r="R27" i="10"/>
  <c r="M27" i="10"/>
  <c r="V36" i="12"/>
  <c r="W394" i="1"/>
  <c r="X62" i="1"/>
  <c r="X244" i="1"/>
  <c r="H244" i="10"/>
  <c r="X390" i="1"/>
  <c r="H390" i="10"/>
  <c r="H25" i="10"/>
  <c r="H27" i="10" s="1"/>
  <c r="H16" i="16" s="1"/>
  <c r="X25" i="1"/>
  <c r="X32" i="10"/>
  <c r="X27" i="10"/>
  <c r="Z1" i="10"/>
  <c r="Y25" i="10"/>
  <c r="Y59" i="10"/>
  <c r="Y60" i="10"/>
  <c r="Y30" i="10"/>
  <c r="Y61" i="10"/>
  <c r="Y58" i="10"/>
  <c r="Y24" i="10"/>
  <c r="Y35" i="10"/>
  <c r="Y40" i="12" s="1"/>
  <c r="Y31" i="10"/>
  <c r="J389" i="10"/>
  <c r="H32" i="10"/>
  <c r="H17" i="16" s="1"/>
  <c r="U14" i="9"/>
  <c r="H188" i="1"/>
  <c r="T14" i="9"/>
  <c r="E20" i="12"/>
  <c r="E20" i="14" s="1"/>
  <c r="K371" i="1"/>
  <c r="K382" i="1" s="1"/>
  <c r="K26" i="9" s="1"/>
  <c r="H371" i="1"/>
  <c r="H382" i="1" s="1"/>
  <c r="H297" i="1"/>
  <c r="H333" i="1"/>
  <c r="H186" i="1"/>
  <c r="H72" i="1"/>
  <c r="H440" i="1"/>
  <c r="H142" i="1"/>
  <c r="H185" i="1"/>
  <c r="K142" i="1"/>
  <c r="K333" i="1"/>
  <c r="U394" i="1"/>
  <c r="K13" i="9"/>
  <c r="K180" i="1"/>
  <c r="K80" i="1"/>
  <c r="H298" i="1"/>
  <c r="I248" i="1"/>
  <c r="S394" i="1"/>
  <c r="H248" i="1"/>
  <c r="I29" i="9"/>
  <c r="I31" i="9"/>
  <c r="O200" i="1"/>
  <c r="O162" i="1"/>
  <c r="H90" i="1"/>
  <c r="H168" i="1"/>
  <c r="H299" i="1"/>
  <c r="H80" i="1"/>
  <c r="H149" i="1"/>
  <c r="H324" i="1"/>
  <c r="H343" i="1"/>
  <c r="H344" i="1"/>
  <c r="Q200" i="1"/>
  <c r="Q162" i="1"/>
  <c r="H353" i="1"/>
  <c r="H179" i="1"/>
  <c r="H441" i="1"/>
  <c r="H127" i="1"/>
  <c r="H92" i="1"/>
  <c r="P200" i="1"/>
  <c r="P162" i="1"/>
  <c r="H187" i="1"/>
  <c r="H162" i="1"/>
  <c r="H341" i="1"/>
  <c r="H336" i="1"/>
  <c r="H180" i="1"/>
  <c r="H201" i="1"/>
  <c r="H91" i="1"/>
  <c r="K72" i="1"/>
  <c r="K353" i="1"/>
  <c r="K355" i="1" s="1"/>
  <c r="K440" i="1"/>
  <c r="K298" i="1"/>
  <c r="K127" i="1"/>
  <c r="K168" i="1"/>
  <c r="K149" i="1"/>
  <c r="K92" i="1"/>
  <c r="K186" i="1"/>
  <c r="K187" i="1"/>
  <c r="K181" i="1"/>
  <c r="K341" i="1"/>
  <c r="K324" i="1"/>
  <c r="K299" i="1"/>
  <c r="K29" i="9"/>
  <c r="K91" i="1"/>
  <c r="K201" i="1"/>
  <c r="K188" i="1"/>
  <c r="K335" i="1"/>
  <c r="K185" i="1"/>
  <c r="K90" i="1"/>
  <c r="K336" i="1"/>
  <c r="K179" i="1"/>
  <c r="K297" i="1"/>
  <c r="K169" i="1"/>
  <c r="K162" i="1"/>
  <c r="K441" i="1"/>
  <c r="K439" i="1"/>
  <c r="K344" i="1"/>
  <c r="K343" i="1"/>
  <c r="H200" i="1"/>
  <c r="H335" i="1"/>
  <c r="H439" i="1"/>
  <c r="H169" i="1"/>
  <c r="H181" i="1"/>
  <c r="S27" i="1"/>
  <c r="X27" i="1" s="1"/>
  <c r="L13" i="9"/>
  <c r="M13" i="9"/>
  <c r="M70" i="1" s="1"/>
  <c r="F16" i="9"/>
  <c r="K248" i="1"/>
  <c r="G31" i="9"/>
  <c r="P13" i="9"/>
  <c r="P70" i="1" s="1"/>
  <c r="F436" i="1"/>
  <c r="G436" i="10" s="1"/>
  <c r="BM436" i="10" s="1"/>
  <c r="F419" i="1"/>
  <c r="G419" i="10" s="1"/>
  <c r="BM419" i="10" s="1"/>
  <c r="G248" i="1"/>
  <c r="G14" i="9"/>
  <c r="G64" i="1"/>
  <c r="W64" i="1" s="1"/>
  <c r="O27" i="9"/>
  <c r="S27" i="9" s="1"/>
  <c r="I13" i="9"/>
  <c r="I70" i="1" s="1"/>
  <c r="Q13" i="9"/>
  <c r="Q70" i="1" s="1"/>
  <c r="F76" i="1"/>
  <c r="H13" i="9"/>
  <c r="H70" i="1" s="1"/>
  <c r="L353" i="1"/>
  <c r="L355" i="1" s="1"/>
  <c r="L344" i="1"/>
  <c r="L336" i="1"/>
  <c r="L380" i="1"/>
  <c r="L29" i="9"/>
  <c r="L297" i="1"/>
  <c r="L298" i="1"/>
  <c r="L341" i="1"/>
  <c r="L333" i="1"/>
  <c r="L299" i="1"/>
  <c r="L73" i="1"/>
  <c r="L82" i="1"/>
  <c r="L233" i="1"/>
  <c r="L142" i="1"/>
  <c r="L439" i="1"/>
  <c r="L440" i="1"/>
  <c r="L444" i="1"/>
  <c r="L201" i="1"/>
  <c r="L186" i="1"/>
  <c r="L179" i="1"/>
  <c r="L324" i="1"/>
  <c r="L343" i="1"/>
  <c r="L80" i="1"/>
  <c r="L441" i="1"/>
  <c r="L247" i="1"/>
  <c r="L149" i="1"/>
  <c r="L169" i="1"/>
  <c r="L91" i="1"/>
  <c r="L95" i="1"/>
  <c r="L81" i="1"/>
  <c r="L185" i="1"/>
  <c r="L180" i="1"/>
  <c r="L92" i="1"/>
  <c r="L127" i="1"/>
  <c r="L131" i="1"/>
  <c r="L72" i="1"/>
  <c r="L93" i="1"/>
  <c r="L188" i="1"/>
  <c r="L239" i="1"/>
  <c r="L181" i="1"/>
  <c r="L90" i="1"/>
  <c r="L187" i="1"/>
  <c r="L162" i="1"/>
  <c r="L94" i="1"/>
  <c r="L442" i="1"/>
  <c r="L168" i="1"/>
  <c r="L335" i="1"/>
  <c r="O13" i="9"/>
  <c r="O70" i="1" s="1"/>
  <c r="Q27" i="9"/>
  <c r="U27" i="9" s="1"/>
  <c r="L30" i="9" l="1"/>
  <c r="Z257" i="10"/>
  <c r="Z391" i="10"/>
  <c r="BQ391" i="10" s="1"/>
  <c r="Z326" i="10"/>
  <c r="BQ326" i="10" s="1"/>
  <c r="Z245" i="10"/>
  <c r="G141" i="1"/>
  <c r="S141" i="1" s="1"/>
  <c r="G140" i="1"/>
  <c r="S140" i="1" s="1"/>
  <c r="U140" i="1"/>
  <c r="J140" i="10" s="1"/>
  <c r="T140" i="1"/>
  <c r="U141" i="1"/>
  <c r="J141" i="10" s="1"/>
  <c r="T141" i="1"/>
  <c r="BO27" i="10"/>
  <c r="T161" i="1"/>
  <c r="I161" i="10" s="1"/>
  <c r="T64" i="10"/>
  <c r="BP64" i="10" s="1"/>
  <c r="BP27" i="10"/>
  <c r="BN27" i="10"/>
  <c r="U325" i="1"/>
  <c r="J325" i="10" s="1"/>
  <c r="T159" i="1"/>
  <c r="I159" i="10" s="1"/>
  <c r="T163" i="1"/>
  <c r="I163" i="10" s="1"/>
  <c r="K320" i="1"/>
  <c r="V35" i="12"/>
  <c r="K157" i="16"/>
  <c r="T158" i="1"/>
  <c r="I158" i="10" s="1"/>
  <c r="U314" i="1"/>
  <c r="J314" i="10" s="1"/>
  <c r="G314" i="1"/>
  <c r="G158" i="1"/>
  <c r="Q320" i="1"/>
  <c r="T105" i="1"/>
  <c r="I105" i="10" s="1"/>
  <c r="H114" i="16" s="1"/>
  <c r="T314" i="1"/>
  <c r="I314" i="10" s="1"/>
  <c r="U158" i="1"/>
  <c r="J158" i="10" s="1"/>
  <c r="H320" i="1"/>
  <c r="P320" i="1"/>
  <c r="L164" i="1"/>
  <c r="I164" i="1"/>
  <c r="K164" i="1"/>
  <c r="M320" i="1"/>
  <c r="I320" i="1"/>
  <c r="O320" i="1"/>
  <c r="L320" i="1"/>
  <c r="T160" i="1"/>
  <c r="I160" i="10" s="1"/>
  <c r="BI160" i="10" s="1"/>
  <c r="T318" i="1"/>
  <c r="I318" i="10" s="1"/>
  <c r="T317" i="1"/>
  <c r="K30" i="9"/>
  <c r="T325" i="1"/>
  <c r="I325" i="10" s="1"/>
  <c r="U318" i="1"/>
  <c r="J318" i="10" s="1"/>
  <c r="U161" i="1"/>
  <c r="J161" i="10" s="1"/>
  <c r="I30" i="9"/>
  <c r="U163" i="1"/>
  <c r="J163" i="10" s="1"/>
  <c r="U159" i="1"/>
  <c r="J159" i="10" s="1"/>
  <c r="U317" i="1"/>
  <c r="U70" i="1"/>
  <c r="J70" i="10" s="1"/>
  <c r="H161" i="16" s="1"/>
  <c r="U105" i="1"/>
  <c r="J105" i="10" s="1"/>
  <c r="H185" i="16" s="1"/>
  <c r="X235" i="1"/>
  <c r="H235" i="10"/>
  <c r="H232" i="10"/>
  <c r="X232" i="1"/>
  <c r="S14" i="9"/>
  <c r="G159" i="1"/>
  <c r="G105" i="1"/>
  <c r="G325" i="1"/>
  <c r="G318" i="1"/>
  <c r="G163" i="1"/>
  <c r="G317" i="1"/>
  <c r="G161" i="1"/>
  <c r="G160" i="1"/>
  <c r="K68" i="1"/>
  <c r="K70" i="1"/>
  <c r="L83" i="1"/>
  <c r="L85" i="1" s="1"/>
  <c r="L70" i="1"/>
  <c r="T70" i="1" s="1"/>
  <c r="I70" i="10" s="1"/>
  <c r="H90" i="16" s="1"/>
  <c r="U160" i="1"/>
  <c r="J160" i="10" s="1"/>
  <c r="BJ160" i="10" s="1"/>
  <c r="W235" i="1"/>
  <c r="W232" i="1"/>
  <c r="F288" i="1"/>
  <c r="H28" i="15" s="1"/>
  <c r="U200" i="1"/>
  <c r="J200" i="10" s="1"/>
  <c r="I28" i="9"/>
  <c r="I295" i="1" s="1"/>
  <c r="I301" i="1" s="1"/>
  <c r="I22" i="9" s="1"/>
  <c r="I189" i="1"/>
  <c r="I338" i="1"/>
  <c r="I25" i="9" s="1"/>
  <c r="I177" i="1" s="1"/>
  <c r="I182" i="1" s="1"/>
  <c r="R35" i="12"/>
  <c r="J157" i="16"/>
  <c r="Q35" i="12"/>
  <c r="J86" i="16"/>
  <c r="N35" i="12"/>
  <c r="I157" i="16"/>
  <c r="U35" i="12"/>
  <c r="K86" i="16"/>
  <c r="I81" i="15"/>
  <c r="G76" i="10"/>
  <c r="BM76" i="10" s="1"/>
  <c r="H47" i="15"/>
  <c r="M35" i="12"/>
  <c r="I86" i="16"/>
  <c r="T35" i="12"/>
  <c r="K16" i="16"/>
  <c r="L17" i="16"/>
  <c r="P35" i="12"/>
  <c r="J16" i="16"/>
  <c r="L16" i="16"/>
  <c r="L59" i="16"/>
  <c r="L35" i="12"/>
  <c r="I16" i="16"/>
  <c r="L58" i="16"/>
  <c r="Y42" i="12"/>
  <c r="Y417" i="10"/>
  <c r="Z254" i="10"/>
  <c r="BQ254" i="10" s="1"/>
  <c r="Z400" i="10"/>
  <c r="BQ400" i="10" s="1"/>
  <c r="Z377" i="10"/>
  <c r="BQ377" i="10" s="1"/>
  <c r="Z38" i="10"/>
  <c r="BQ38" i="10" s="1"/>
  <c r="Z407" i="10"/>
  <c r="BQ407" i="10" s="1"/>
  <c r="Z253" i="10"/>
  <c r="BQ253" i="10" s="1"/>
  <c r="Z308" i="10"/>
  <c r="BQ308" i="10" s="1"/>
  <c r="Z307" i="10"/>
  <c r="BQ307" i="10" s="1"/>
  <c r="Z306" i="10"/>
  <c r="BQ306" i="10" s="1"/>
  <c r="Z401" i="10"/>
  <c r="BQ401" i="10" s="1"/>
  <c r="Z399" i="10"/>
  <c r="BQ399" i="10" s="1"/>
  <c r="Z408" i="10"/>
  <c r="BQ408" i="10" s="1"/>
  <c r="Z296" i="10"/>
  <c r="BQ296" i="10" s="1"/>
  <c r="Z269" i="10"/>
  <c r="BQ269" i="10" s="1"/>
  <c r="Z266" i="10"/>
  <c r="BQ266" i="10" s="1"/>
  <c r="Z264" i="10"/>
  <c r="BQ264" i="10" s="1"/>
  <c r="Z262" i="10"/>
  <c r="BQ262" i="10" s="1"/>
  <c r="Z261" i="10"/>
  <c r="BQ261" i="10" s="1"/>
  <c r="Z256" i="10"/>
  <c r="BQ256" i="10" s="1"/>
  <c r="Z255" i="10"/>
  <c r="BQ255" i="10" s="1"/>
  <c r="Z47" i="10"/>
  <c r="BQ47" i="10" s="1"/>
  <c r="Z56" i="10"/>
  <c r="BQ56" i="10" s="1"/>
  <c r="Z246" i="10"/>
  <c r="BQ246" i="10" s="1"/>
  <c r="Z53" i="10"/>
  <c r="BQ53" i="10" s="1"/>
  <c r="Z54" i="10"/>
  <c r="BQ54" i="10" s="1"/>
  <c r="Z41" i="10"/>
  <c r="BQ41" i="10" s="1"/>
  <c r="Z170" i="10"/>
  <c r="BQ170" i="10" s="1"/>
  <c r="Z49" i="10"/>
  <c r="BQ49" i="10" s="1"/>
  <c r="Z151" i="10"/>
  <c r="BQ151" i="10" s="1"/>
  <c r="Z230" i="10"/>
  <c r="BQ230" i="10" s="1"/>
  <c r="Z178" i="10"/>
  <c r="BQ178" i="10" s="1"/>
  <c r="Z139" i="10"/>
  <c r="BQ139" i="10" s="1"/>
  <c r="Z39" i="10"/>
  <c r="BQ39" i="10" s="1"/>
  <c r="Z150" i="10"/>
  <c r="BQ150" i="10" s="1"/>
  <c r="Z50" i="10"/>
  <c r="BQ50" i="10" s="1"/>
  <c r="Z152" i="10"/>
  <c r="BQ152" i="10" s="1"/>
  <c r="Z57" i="10"/>
  <c r="BQ57" i="10" s="1"/>
  <c r="Z171" i="10"/>
  <c r="BQ171" i="10" s="1"/>
  <c r="Z42" i="10"/>
  <c r="BQ42" i="10" s="1"/>
  <c r="Z46" i="10"/>
  <c r="BQ46" i="10" s="1"/>
  <c r="Y43" i="12"/>
  <c r="Y271" i="10"/>
  <c r="L129" i="16" s="1"/>
  <c r="Y404" i="10"/>
  <c r="Y258" i="10"/>
  <c r="L128" i="16" s="1"/>
  <c r="X35" i="12"/>
  <c r="X36" i="12"/>
  <c r="H394" i="10"/>
  <c r="Y27" i="10"/>
  <c r="L86" i="16" s="1"/>
  <c r="Y32" i="10"/>
  <c r="L87" i="16" s="1"/>
  <c r="J394" i="10"/>
  <c r="X394" i="1"/>
  <c r="AA1" i="10"/>
  <c r="AB1" i="10" s="1"/>
  <c r="Z59" i="10"/>
  <c r="BQ59" i="10" s="1"/>
  <c r="Z60" i="10"/>
  <c r="BQ60" i="10" s="1"/>
  <c r="Z35" i="10"/>
  <c r="Z40" i="12" s="1"/>
  <c r="Z30" i="10"/>
  <c r="BQ30" i="10" s="1"/>
  <c r="Z61" i="10"/>
  <c r="BQ61" i="10" s="1"/>
  <c r="BQ26" i="10"/>
  <c r="Z58" i="10"/>
  <c r="BQ58" i="10" s="1"/>
  <c r="Z25" i="10"/>
  <c r="BQ25" i="10" s="1"/>
  <c r="Z31" i="10"/>
  <c r="BQ31" i="10" s="1"/>
  <c r="Z24" i="10"/>
  <c r="BQ24" i="10" s="1"/>
  <c r="K396" i="1"/>
  <c r="T13" i="9"/>
  <c r="U13" i="9"/>
  <c r="E21" i="12"/>
  <c r="E21" i="14" s="1"/>
  <c r="K328" i="1"/>
  <c r="L328" i="1"/>
  <c r="L304" i="1"/>
  <c r="L309" i="1" s="1"/>
  <c r="L23" i="9" s="1"/>
  <c r="K304" i="1"/>
  <c r="K309" i="1" s="1"/>
  <c r="K23" i="9" s="1"/>
  <c r="K224" i="1"/>
  <c r="K236" i="1" s="1"/>
  <c r="K250" i="1" s="1"/>
  <c r="I371" i="1"/>
  <c r="I382" i="1" s="1"/>
  <c r="I304" i="1"/>
  <c r="I309" i="1" s="1"/>
  <c r="I23" i="9" s="1"/>
  <c r="I328" i="1"/>
  <c r="H189" i="1"/>
  <c r="H28" i="9"/>
  <c r="K18" i="1"/>
  <c r="K17" i="1"/>
  <c r="K97" i="1"/>
  <c r="L97" i="1"/>
  <c r="L16" i="1"/>
  <c r="K285" i="1"/>
  <c r="K284" i="1"/>
  <c r="K433" i="1"/>
  <c r="L18" i="1"/>
  <c r="K445" i="1"/>
  <c r="K16" i="1"/>
  <c r="H345" i="1"/>
  <c r="K83" i="1"/>
  <c r="K85" i="1" s="1"/>
  <c r="K96" i="1"/>
  <c r="L31" i="9"/>
  <c r="T200" i="1"/>
  <c r="H355" i="1"/>
  <c r="H338" i="1"/>
  <c r="H25" i="9" s="1"/>
  <c r="H30" i="9"/>
  <c r="H29" i="9"/>
  <c r="H396" i="1"/>
  <c r="H26" i="9"/>
  <c r="H164" i="1"/>
  <c r="T162" i="1"/>
  <c r="L68" i="1"/>
  <c r="L285" i="1"/>
  <c r="L284" i="1"/>
  <c r="L445" i="1"/>
  <c r="L17" i="1"/>
  <c r="L433" i="1"/>
  <c r="L96" i="1"/>
  <c r="K338" i="1"/>
  <c r="K25" i="9" s="1"/>
  <c r="K345" i="1"/>
  <c r="K189" i="1"/>
  <c r="K28" i="9"/>
  <c r="S64" i="1"/>
  <c r="X64" i="1" s="1"/>
  <c r="F27" i="9"/>
  <c r="G200" i="1"/>
  <c r="W200" i="1" s="1"/>
  <c r="G40" i="9"/>
  <c r="G41" i="9" s="1"/>
  <c r="G32" i="9" s="1"/>
  <c r="L189" i="1"/>
  <c r="L345" i="1"/>
  <c r="M324" i="1"/>
  <c r="M298" i="1"/>
  <c r="M299" i="1"/>
  <c r="M341" i="1"/>
  <c r="M333" i="1"/>
  <c r="M380" i="1"/>
  <c r="M343" i="1"/>
  <c r="M335" i="1"/>
  <c r="M353" i="1"/>
  <c r="M344" i="1"/>
  <c r="M336" i="1"/>
  <c r="M73" i="1"/>
  <c r="M82" i="1"/>
  <c r="M285" i="1"/>
  <c r="M233" i="1"/>
  <c r="M142" i="1"/>
  <c r="M439" i="1"/>
  <c r="M16" i="1"/>
  <c r="M83" i="1"/>
  <c r="M440" i="1"/>
  <c r="M444" i="1"/>
  <c r="M18" i="1"/>
  <c r="M188" i="1"/>
  <c r="M239" i="1"/>
  <c r="M68" i="1"/>
  <c r="M80" i="1"/>
  <c r="M441" i="1"/>
  <c r="M433" i="1"/>
  <c r="M186" i="1"/>
  <c r="M180" i="1"/>
  <c r="M149" i="1"/>
  <c r="M162" i="1"/>
  <c r="M92" i="1"/>
  <c r="M96" i="1"/>
  <c r="M131" i="1"/>
  <c r="M297" i="1"/>
  <c r="M72" i="1"/>
  <c r="M284" i="1"/>
  <c r="M201" i="1"/>
  <c r="M187" i="1"/>
  <c r="M181" i="1"/>
  <c r="M93" i="1"/>
  <c r="M97" i="1"/>
  <c r="M17" i="1"/>
  <c r="M247" i="1"/>
  <c r="M442" i="1"/>
  <c r="M179" i="1"/>
  <c r="M169" i="1"/>
  <c r="M91" i="1"/>
  <c r="M95" i="1"/>
  <c r="M81" i="1"/>
  <c r="M445" i="1"/>
  <c r="M94" i="1"/>
  <c r="M185" i="1"/>
  <c r="M168" i="1"/>
  <c r="M90" i="1"/>
  <c r="L248" i="1"/>
  <c r="G297" i="1"/>
  <c r="G324" i="1"/>
  <c r="G299" i="1"/>
  <c r="G343" i="1"/>
  <c r="G335" i="1"/>
  <c r="G353" i="1"/>
  <c r="G344" i="1"/>
  <c r="G336" i="1"/>
  <c r="G187" i="1"/>
  <c r="G168" i="1"/>
  <c r="G142" i="1"/>
  <c r="G441" i="1"/>
  <c r="G333" i="1"/>
  <c r="G188" i="1"/>
  <c r="G179" i="1"/>
  <c r="G169" i="1"/>
  <c r="G298" i="1"/>
  <c r="G341" i="1"/>
  <c r="G440" i="1"/>
  <c r="G80" i="1"/>
  <c r="G185" i="1"/>
  <c r="G180" i="1"/>
  <c r="G90" i="1"/>
  <c r="G72" i="1"/>
  <c r="G181" i="1"/>
  <c r="G439" i="1"/>
  <c r="G201" i="1"/>
  <c r="G91" i="1"/>
  <c r="F14" i="9"/>
  <c r="G186" i="1"/>
  <c r="G162" i="1"/>
  <c r="G149" i="1"/>
  <c r="G92" i="1"/>
  <c r="H433" i="1"/>
  <c r="H97" i="1"/>
  <c r="H284" i="1"/>
  <c r="H285" i="1"/>
  <c r="H96" i="1"/>
  <c r="H445" i="1"/>
  <c r="H68" i="1"/>
  <c r="H16" i="1"/>
  <c r="H18" i="1"/>
  <c r="H17" i="1"/>
  <c r="H83" i="1"/>
  <c r="L338" i="1"/>
  <c r="L25" i="9" s="1"/>
  <c r="L28" i="9"/>
  <c r="F87" i="1"/>
  <c r="G87" i="10" s="1"/>
  <c r="BM87" i="10" s="1"/>
  <c r="I17" i="1"/>
  <c r="I433" i="1"/>
  <c r="I284" i="1"/>
  <c r="I445" i="1"/>
  <c r="I83" i="1"/>
  <c r="I68" i="1"/>
  <c r="I97" i="1"/>
  <c r="I285" i="1"/>
  <c r="I16" i="1"/>
  <c r="I18" i="1"/>
  <c r="I96" i="1"/>
  <c r="G13" i="9"/>
  <c r="G371" i="1"/>
  <c r="H35" i="15" l="1"/>
  <c r="BQ245" i="10"/>
  <c r="AB257" i="10"/>
  <c r="AB326" i="10"/>
  <c r="AB391" i="10"/>
  <c r="AB245" i="10"/>
  <c r="BQ257" i="10"/>
  <c r="BQ35" i="10"/>
  <c r="L330" i="1"/>
  <c r="K330" i="1"/>
  <c r="S158" i="1"/>
  <c r="W158" i="1"/>
  <c r="S314" i="1"/>
  <c r="W314" i="1"/>
  <c r="U320" i="1"/>
  <c r="T320" i="1"/>
  <c r="I317" i="10"/>
  <c r="J317" i="10"/>
  <c r="J320" i="10" s="1"/>
  <c r="G34" i="9"/>
  <c r="G320" i="1"/>
  <c r="W320" i="1" s="1"/>
  <c r="S13" i="9"/>
  <c r="G70" i="1"/>
  <c r="S161" i="1"/>
  <c r="W161" i="1"/>
  <c r="S325" i="1"/>
  <c r="W325" i="1"/>
  <c r="S317" i="1"/>
  <c r="W317" i="1"/>
  <c r="S105" i="1"/>
  <c r="W105" i="1"/>
  <c r="S163" i="1"/>
  <c r="W163" i="1"/>
  <c r="S159" i="1"/>
  <c r="W159" i="1"/>
  <c r="S160" i="1"/>
  <c r="W160" i="1"/>
  <c r="S318" i="1"/>
  <c r="W318" i="1"/>
  <c r="F465" i="1"/>
  <c r="G465" i="10" s="1"/>
  <c r="BM465" i="10" s="1"/>
  <c r="F290" i="1"/>
  <c r="G290" i="10" s="1"/>
  <c r="BM290" i="10" s="1"/>
  <c r="G288" i="10"/>
  <c r="BM288" i="10" s="1"/>
  <c r="I191" i="1"/>
  <c r="L80" i="15"/>
  <c r="I347" i="1"/>
  <c r="I17" i="15"/>
  <c r="H50" i="15"/>
  <c r="I200" i="10"/>
  <c r="Z404" i="10"/>
  <c r="BQ404" i="10" s="1"/>
  <c r="AB38" i="10"/>
  <c r="AB254" i="10"/>
  <c r="AB400" i="10"/>
  <c r="AB377" i="10"/>
  <c r="AB401" i="10"/>
  <c r="AB399" i="10"/>
  <c r="AB408" i="10"/>
  <c r="AB307" i="10"/>
  <c r="AB296" i="10"/>
  <c r="AB308" i="10"/>
  <c r="AB407" i="10"/>
  <c r="AB253" i="10"/>
  <c r="AB306" i="10"/>
  <c r="AB269" i="10"/>
  <c r="AB266" i="10"/>
  <c r="AB264" i="10"/>
  <c r="AB262" i="10"/>
  <c r="AB261" i="10"/>
  <c r="AB256" i="10"/>
  <c r="AB255" i="10"/>
  <c r="AB230" i="10"/>
  <c r="AB46" i="10"/>
  <c r="AB39" i="10"/>
  <c r="AB57" i="10"/>
  <c r="AB171" i="10"/>
  <c r="AB50" i="10"/>
  <c r="AB47" i="10"/>
  <c r="AB41" i="10"/>
  <c r="AB246" i="10"/>
  <c r="AB170" i="10"/>
  <c r="AB150" i="10"/>
  <c r="AB53" i="10"/>
  <c r="AB49" i="10"/>
  <c r="AB152" i="10"/>
  <c r="AB178" i="10"/>
  <c r="AB151" i="10"/>
  <c r="AB54" i="10"/>
  <c r="AB42" i="10"/>
  <c r="AB139" i="10"/>
  <c r="AB56" i="10"/>
  <c r="Z43" i="12"/>
  <c r="Z271" i="10"/>
  <c r="L200" i="16" s="1"/>
  <c r="Z258" i="10"/>
  <c r="Z42" i="12"/>
  <c r="Z417" i="10"/>
  <c r="BQ417" i="10" s="1"/>
  <c r="Y36" i="12"/>
  <c r="Y35" i="12"/>
  <c r="Z27" i="10"/>
  <c r="Z32" i="10"/>
  <c r="L158" i="16" s="1"/>
  <c r="S162" i="1"/>
  <c r="W162" i="1"/>
  <c r="AC1" i="10"/>
  <c r="AB35" i="10"/>
  <c r="AB59" i="10"/>
  <c r="AB60" i="10"/>
  <c r="AB61" i="10"/>
  <c r="AB58" i="10"/>
  <c r="AB24" i="10"/>
  <c r="AB25" i="10"/>
  <c r="AB30" i="10"/>
  <c r="AB31" i="10"/>
  <c r="K24" i="9"/>
  <c r="K172" i="1" s="1"/>
  <c r="K174" i="1" s="1"/>
  <c r="L24" i="9"/>
  <c r="L172" i="1" s="1"/>
  <c r="L174" i="1" s="1"/>
  <c r="T164" i="1"/>
  <c r="I162" i="10"/>
  <c r="F32" i="9"/>
  <c r="S32" i="9"/>
  <c r="E22" i="12"/>
  <c r="E22" i="14" s="1"/>
  <c r="L148" i="1"/>
  <c r="L153" i="1" s="1"/>
  <c r="K148" i="1"/>
  <c r="K153" i="1" s="1"/>
  <c r="L295" i="1"/>
  <c r="L301" i="1" s="1"/>
  <c r="L22" i="9" s="1"/>
  <c r="L177" i="1"/>
  <c r="L182" i="1" s="1"/>
  <c r="L191" i="1" s="1"/>
  <c r="K177" i="1"/>
  <c r="K182" i="1" s="1"/>
  <c r="K191" i="1" s="1"/>
  <c r="K295" i="1"/>
  <c r="K301" i="1" s="1"/>
  <c r="K22" i="9" s="1"/>
  <c r="I138" i="1"/>
  <c r="I145" i="1" s="1"/>
  <c r="H177" i="1"/>
  <c r="H182" i="1" s="1"/>
  <c r="H191" i="1" s="1"/>
  <c r="H224" i="1"/>
  <c r="H236" i="1" s="1"/>
  <c r="H250" i="1" s="1"/>
  <c r="I148" i="1"/>
  <c r="I153" i="1" s="1"/>
  <c r="L371" i="1"/>
  <c r="L382" i="1" s="1"/>
  <c r="H328" i="1"/>
  <c r="H304" i="1"/>
  <c r="H309" i="1" s="1"/>
  <c r="H295" i="1"/>
  <c r="H301" i="1" s="1"/>
  <c r="H22" i="9" s="1"/>
  <c r="K447" i="1"/>
  <c r="K19" i="1"/>
  <c r="K76" i="1" s="1"/>
  <c r="K17" i="9" s="1"/>
  <c r="K114" i="1" s="1"/>
  <c r="K118" i="1" s="1"/>
  <c r="K129" i="1" s="1"/>
  <c r="L19" i="1"/>
  <c r="L76" i="1" s="1"/>
  <c r="L87" i="1" s="1"/>
  <c r="K98" i="1"/>
  <c r="L98" i="1"/>
  <c r="I311" i="1"/>
  <c r="H347" i="1"/>
  <c r="I26" i="9"/>
  <c r="I396" i="1"/>
  <c r="M30" i="9"/>
  <c r="L447" i="1"/>
  <c r="M355" i="1"/>
  <c r="M29" i="9"/>
  <c r="S200" i="1"/>
  <c r="I24" i="9"/>
  <c r="I330" i="1"/>
  <c r="M164" i="1"/>
  <c r="U162" i="1"/>
  <c r="K347" i="1"/>
  <c r="M127" i="1"/>
  <c r="I98" i="1"/>
  <c r="H85" i="1"/>
  <c r="I85" i="1"/>
  <c r="H447" i="1"/>
  <c r="M189" i="1"/>
  <c r="M28" i="9"/>
  <c r="H98" i="1"/>
  <c r="I447" i="1"/>
  <c r="H19" i="1"/>
  <c r="H76" i="1" s="1"/>
  <c r="G164" i="1"/>
  <c r="G189" i="1"/>
  <c r="G338" i="1"/>
  <c r="G28" i="9"/>
  <c r="L347" i="1"/>
  <c r="M248" i="1"/>
  <c r="M19" i="1"/>
  <c r="M76" i="1" s="1"/>
  <c r="M447" i="1"/>
  <c r="M338" i="1"/>
  <c r="M25" i="9" s="1"/>
  <c r="G382" i="1"/>
  <c r="G285" i="1"/>
  <c r="G445" i="1"/>
  <c r="G16" i="1"/>
  <c r="G83" i="1"/>
  <c r="G18" i="1"/>
  <c r="G433" i="1"/>
  <c r="G68" i="1"/>
  <c r="G284" i="1"/>
  <c r="G17" i="1"/>
  <c r="G97" i="1"/>
  <c r="G96" i="1"/>
  <c r="F13" i="9"/>
  <c r="G127" i="1"/>
  <c r="G29" i="9"/>
  <c r="M345" i="1"/>
  <c r="I19" i="1"/>
  <c r="I76" i="1" s="1"/>
  <c r="F100" i="1"/>
  <c r="G100" i="10" s="1"/>
  <c r="BM100" i="10" s="1"/>
  <c r="M98" i="1"/>
  <c r="M85" i="1"/>
  <c r="M31" i="9"/>
  <c r="G345" i="1"/>
  <c r="G355" i="1"/>
  <c r="G30" i="9"/>
  <c r="L81" i="15" l="1"/>
  <c r="AC257" i="10"/>
  <c r="AC326" i="10"/>
  <c r="AC245" i="10"/>
  <c r="AC391" i="10"/>
  <c r="BQ271" i="10"/>
  <c r="L199" i="16"/>
  <c r="BQ258" i="10"/>
  <c r="BQ32" i="10"/>
  <c r="AB40" i="12"/>
  <c r="L157" i="16"/>
  <c r="BQ27" i="10"/>
  <c r="X105" i="1"/>
  <c r="H105" i="10"/>
  <c r="H44" i="16" s="1"/>
  <c r="H314" i="10"/>
  <c r="X314" i="1"/>
  <c r="X158" i="1"/>
  <c r="H158" i="10"/>
  <c r="S320" i="1"/>
  <c r="X320" i="1" s="1"/>
  <c r="I320" i="10"/>
  <c r="X160" i="1"/>
  <c r="H160" i="10"/>
  <c r="BH160" i="10" s="1"/>
  <c r="X163" i="1"/>
  <c r="H163" i="10"/>
  <c r="H317" i="10"/>
  <c r="X317" i="1"/>
  <c r="X161" i="1"/>
  <c r="H161" i="10"/>
  <c r="S70" i="1"/>
  <c r="W70" i="1"/>
  <c r="X318" i="1"/>
  <c r="H318" i="10"/>
  <c r="H159" i="10"/>
  <c r="X159" i="1"/>
  <c r="X325" i="1"/>
  <c r="H325" i="10"/>
  <c r="H64" i="15"/>
  <c r="H162" i="10"/>
  <c r="X200" i="1"/>
  <c r="AB417" i="10"/>
  <c r="AB42" i="12"/>
  <c r="AB271" i="10"/>
  <c r="AB404" i="10"/>
  <c r="AC254" i="10"/>
  <c r="AC400" i="10"/>
  <c r="AC377" i="10"/>
  <c r="AC38" i="10"/>
  <c r="AC399" i="10"/>
  <c r="AC408" i="10"/>
  <c r="AC407" i="10"/>
  <c r="AC253" i="10"/>
  <c r="AC308" i="10"/>
  <c r="AC307" i="10"/>
  <c r="AC306" i="10"/>
  <c r="AC401" i="10"/>
  <c r="AC296" i="10"/>
  <c r="AC266" i="10"/>
  <c r="AC264" i="10"/>
  <c r="AC262" i="10"/>
  <c r="AC269" i="10"/>
  <c r="AC255" i="10"/>
  <c r="AC261" i="10"/>
  <c r="AC256" i="10"/>
  <c r="AC56" i="10"/>
  <c r="AC42" i="10"/>
  <c r="AC152" i="10"/>
  <c r="AC230" i="10"/>
  <c r="AC50" i="10"/>
  <c r="AC171" i="10"/>
  <c r="AC151" i="10"/>
  <c r="AC246" i="10"/>
  <c r="AC49" i="10"/>
  <c r="AC57" i="10"/>
  <c r="AC170" i="10"/>
  <c r="AC150" i="10"/>
  <c r="AC54" i="10"/>
  <c r="AC178" i="10"/>
  <c r="AC139" i="10"/>
  <c r="AC46" i="10"/>
  <c r="AC47" i="10"/>
  <c r="AC39" i="10"/>
  <c r="AC53" i="10"/>
  <c r="AC41" i="10"/>
  <c r="AB43" i="12"/>
  <c r="AB258" i="10"/>
  <c r="Z36" i="12"/>
  <c r="Z35" i="12"/>
  <c r="S164" i="1"/>
  <c r="I164" i="10"/>
  <c r="AB27" i="10"/>
  <c r="AB32" i="10"/>
  <c r="G85" i="1"/>
  <c r="X162" i="1"/>
  <c r="AD1" i="10"/>
  <c r="AC30" i="10"/>
  <c r="AC59" i="10"/>
  <c r="AC60" i="10"/>
  <c r="AC61" i="10"/>
  <c r="AC35" i="10"/>
  <c r="AC40" i="12" s="1"/>
  <c r="AC31" i="10"/>
  <c r="AC58" i="10"/>
  <c r="AC24" i="10"/>
  <c r="AC25" i="10"/>
  <c r="L17" i="9"/>
  <c r="K311" i="1"/>
  <c r="K349" i="1" s="1"/>
  <c r="K419" i="1" s="1"/>
  <c r="K20" i="9" s="1"/>
  <c r="K282" i="1" s="1"/>
  <c r="L311" i="1"/>
  <c r="L349" i="1" s="1"/>
  <c r="U164" i="1"/>
  <c r="J162" i="10"/>
  <c r="I155" i="1"/>
  <c r="E23" i="12"/>
  <c r="E23" i="14" s="1"/>
  <c r="H200" i="10"/>
  <c r="K87" i="1"/>
  <c r="K100" i="1" s="1"/>
  <c r="K106" i="1"/>
  <c r="K138" i="1"/>
  <c r="K145" i="1" s="1"/>
  <c r="K155" i="1" s="1"/>
  <c r="K193" i="1" s="1"/>
  <c r="L138" i="1"/>
  <c r="L145" i="1" s="1"/>
  <c r="L155" i="1" s="1"/>
  <c r="L193" i="1" s="1"/>
  <c r="I349" i="1"/>
  <c r="I419" i="1" s="1"/>
  <c r="I20" i="9" s="1"/>
  <c r="I282" i="1" s="1"/>
  <c r="H138" i="1"/>
  <c r="I224" i="1"/>
  <c r="I236" i="1" s="1"/>
  <c r="I250" i="1" s="1"/>
  <c r="M177" i="1"/>
  <c r="M182" i="1" s="1"/>
  <c r="M191" i="1" s="1"/>
  <c r="M295" i="1"/>
  <c r="M301" i="1" s="1"/>
  <c r="M22" i="9" s="1"/>
  <c r="I172" i="1"/>
  <c r="I174" i="1" s="1"/>
  <c r="M304" i="1"/>
  <c r="M309" i="1" s="1"/>
  <c r="M328" i="1"/>
  <c r="H24" i="9"/>
  <c r="H330" i="1"/>
  <c r="H23" i="9"/>
  <c r="H311" i="1"/>
  <c r="L26" i="9"/>
  <c r="L396" i="1"/>
  <c r="K104" i="1"/>
  <c r="G98" i="1"/>
  <c r="G447" i="1"/>
  <c r="M347" i="1"/>
  <c r="G347" i="1"/>
  <c r="I87" i="1"/>
  <c r="I17" i="9"/>
  <c r="I114" i="1" s="1"/>
  <c r="I118" i="1" s="1"/>
  <c r="I129" i="1" s="1"/>
  <c r="G304" i="1"/>
  <c r="H87" i="1"/>
  <c r="H17" i="9"/>
  <c r="H114" i="1" s="1"/>
  <c r="H118" i="1" s="1"/>
  <c r="H129" i="1" s="1"/>
  <c r="W141" i="1"/>
  <c r="M371" i="1"/>
  <c r="O380" i="1"/>
  <c r="O298" i="1"/>
  <c r="O343" i="1"/>
  <c r="O335" i="1"/>
  <c r="O299" i="1"/>
  <c r="O353" i="1"/>
  <c r="O344" i="1"/>
  <c r="O336" i="1"/>
  <c r="O324" i="1"/>
  <c r="O297" i="1"/>
  <c r="O239" i="1"/>
  <c r="S239" i="1" s="1"/>
  <c r="O68" i="1"/>
  <c r="O17" i="1"/>
  <c r="S17" i="1" s="1"/>
  <c r="O80" i="1"/>
  <c r="O247" i="1"/>
  <c r="S247" i="1" s="1"/>
  <c r="O72" i="1"/>
  <c r="O18" i="1"/>
  <c r="S18" i="1" s="1"/>
  <c r="O81" i="1"/>
  <c r="O284" i="1"/>
  <c r="S284" i="1" s="1"/>
  <c r="O233" i="1"/>
  <c r="S233" i="1" s="1"/>
  <c r="O142" i="1"/>
  <c r="O442" i="1"/>
  <c r="S446" i="1"/>
  <c r="O73" i="1"/>
  <c r="S73" i="1" s="1"/>
  <c r="O82" i="1"/>
  <c r="S82" i="1" s="1"/>
  <c r="O285" i="1"/>
  <c r="S285" i="1" s="1"/>
  <c r="O439" i="1"/>
  <c r="S443" i="1"/>
  <c r="O444" i="1"/>
  <c r="S444" i="1" s="1"/>
  <c r="O341" i="1"/>
  <c r="O83" i="1"/>
  <c r="S83" i="1" s="1"/>
  <c r="O445" i="1"/>
  <c r="S445" i="1" s="1"/>
  <c r="O16" i="1"/>
  <c r="O187" i="1"/>
  <c r="O180" i="1"/>
  <c r="O149" i="1"/>
  <c r="O168" i="1"/>
  <c r="O164" i="1"/>
  <c r="O90" i="1"/>
  <c r="O94" i="1"/>
  <c r="S94" i="1" s="1"/>
  <c r="O333" i="1"/>
  <c r="O433" i="1"/>
  <c r="S433" i="1" s="1"/>
  <c r="O188" i="1"/>
  <c r="O181" i="1"/>
  <c r="O169" i="1"/>
  <c r="O91" i="1"/>
  <c r="O95" i="1"/>
  <c r="S95" i="1" s="1"/>
  <c r="O440" i="1"/>
  <c r="O186" i="1"/>
  <c r="O93" i="1"/>
  <c r="O179" i="1"/>
  <c r="O185" i="1"/>
  <c r="O441" i="1"/>
  <c r="O96" i="1"/>
  <c r="S96" i="1" s="1"/>
  <c r="O131" i="1"/>
  <c r="S131" i="1" s="1"/>
  <c r="O97" i="1"/>
  <c r="S97" i="1" s="1"/>
  <c r="O201" i="1"/>
  <c r="O92" i="1"/>
  <c r="G19" i="1"/>
  <c r="G26" i="9"/>
  <c r="G396" i="1"/>
  <c r="L19" i="9"/>
  <c r="L459" i="1" s="1"/>
  <c r="L100" i="1"/>
  <c r="M87" i="1"/>
  <c r="M17" i="9"/>
  <c r="M114" i="1" s="1"/>
  <c r="M118" i="1" s="1"/>
  <c r="M129" i="1" s="1"/>
  <c r="G295" i="1"/>
  <c r="G25" i="9"/>
  <c r="F133" i="1"/>
  <c r="G133" i="10" s="1"/>
  <c r="BM133" i="10" s="1"/>
  <c r="L17" i="15" l="1"/>
  <c r="AD257" i="10"/>
  <c r="AD245" i="10"/>
  <c r="AD326" i="10"/>
  <c r="BR326" i="10" s="1"/>
  <c r="AD391" i="10"/>
  <c r="H164" i="10"/>
  <c r="H320" i="10"/>
  <c r="X70" i="1"/>
  <c r="H70" i="10"/>
  <c r="H20" i="16" s="1"/>
  <c r="L104" i="1"/>
  <c r="L114" i="1"/>
  <c r="L118" i="1" s="1"/>
  <c r="L129" i="1" s="1"/>
  <c r="H66" i="15"/>
  <c r="H67" i="15" s="1"/>
  <c r="M17" i="16"/>
  <c r="M16" i="16"/>
  <c r="M58" i="16"/>
  <c r="M59" i="16"/>
  <c r="H140" i="10"/>
  <c r="G70" i="12" s="1"/>
  <c r="H141" i="10"/>
  <c r="G75" i="12" s="1"/>
  <c r="AC271" i="10"/>
  <c r="M129" i="16" s="1"/>
  <c r="AC417" i="10"/>
  <c r="AC42" i="12"/>
  <c r="AC404" i="10"/>
  <c r="AD38" i="10"/>
  <c r="BR38" i="10" s="1"/>
  <c r="AD254" i="10"/>
  <c r="BR254" i="10" s="1"/>
  <c r="AD400" i="10"/>
  <c r="BR400" i="10" s="1"/>
  <c r="AD377" i="10"/>
  <c r="BR377" i="10" s="1"/>
  <c r="AD407" i="10"/>
  <c r="BR407" i="10" s="1"/>
  <c r="AD253" i="10"/>
  <c r="BR253" i="10" s="1"/>
  <c r="AD308" i="10"/>
  <c r="BR308" i="10" s="1"/>
  <c r="AD307" i="10"/>
  <c r="BR307" i="10" s="1"/>
  <c r="AD306" i="10"/>
  <c r="BR306" i="10" s="1"/>
  <c r="AD401" i="10"/>
  <c r="BR401" i="10" s="1"/>
  <c r="AD296" i="10"/>
  <c r="BR296" i="10" s="1"/>
  <c r="AD399" i="10"/>
  <c r="BR399" i="10" s="1"/>
  <c r="AD408" i="10"/>
  <c r="BR408" i="10" s="1"/>
  <c r="AD269" i="10"/>
  <c r="BR269" i="10" s="1"/>
  <c r="AD266" i="10"/>
  <c r="BR266" i="10" s="1"/>
  <c r="AD264" i="10"/>
  <c r="BR264" i="10" s="1"/>
  <c r="AD262" i="10"/>
  <c r="BR262" i="10" s="1"/>
  <c r="AD261" i="10"/>
  <c r="BR261" i="10" s="1"/>
  <c r="AD256" i="10"/>
  <c r="BR256" i="10" s="1"/>
  <c r="AD255" i="10"/>
  <c r="BR255" i="10" s="1"/>
  <c r="AD41" i="10"/>
  <c r="BR41" i="10" s="1"/>
  <c r="AD170" i="10"/>
  <c r="BR170" i="10" s="1"/>
  <c r="AD139" i="10"/>
  <c r="BR139" i="10" s="1"/>
  <c r="AD246" i="10"/>
  <c r="BR246" i="10" s="1"/>
  <c r="AD46" i="10"/>
  <c r="BR46" i="10" s="1"/>
  <c r="AD49" i="10"/>
  <c r="BR49" i="10" s="1"/>
  <c r="AD152" i="10"/>
  <c r="BR152" i="10" s="1"/>
  <c r="AD54" i="10"/>
  <c r="BR54" i="10" s="1"/>
  <c r="AD56" i="10"/>
  <c r="BR56" i="10" s="1"/>
  <c r="AD178" i="10"/>
  <c r="BR178" i="10" s="1"/>
  <c r="AD151" i="10"/>
  <c r="BR151" i="10" s="1"/>
  <c r="AD230" i="10"/>
  <c r="BR230" i="10" s="1"/>
  <c r="AD39" i="10"/>
  <c r="BR39" i="10" s="1"/>
  <c r="AD53" i="10"/>
  <c r="BR53" i="10" s="1"/>
  <c r="AD171" i="10"/>
  <c r="BR171" i="10" s="1"/>
  <c r="AD150" i="10"/>
  <c r="BR150" i="10" s="1"/>
  <c r="AD47" i="10"/>
  <c r="BR47" i="10" s="1"/>
  <c r="AD57" i="10"/>
  <c r="BR57" i="10" s="1"/>
  <c r="AD42" i="10"/>
  <c r="BR42" i="10" s="1"/>
  <c r="AD50" i="10"/>
  <c r="BR50" i="10" s="1"/>
  <c r="AC43" i="12"/>
  <c r="AC258" i="10"/>
  <c r="M128" i="16" s="1"/>
  <c r="AB36" i="12"/>
  <c r="AB35" i="12"/>
  <c r="X164" i="1"/>
  <c r="J164" i="10"/>
  <c r="S81" i="1"/>
  <c r="AC27" i="10"/>
  <c r="M86" i="16" s="1"/>
  <c r="S93" i="1"/>
  <c r="H93" i="10" s="1"/>
  <c r="L106" i="1"/>
  <c r="AC32" i="10"/>
  <c r="M87" i="16" s="1"/>
  <c r="W140" i="1"/>
  <c r="S149" i="1"/>
  <c r="S72" i="1"/>
  <c r="S336" i="1"/>
  <c r="S380" i="1"/>
  <c r="S185" i="1"/>
  <c r="S186" i="1"/>
  <c r="S91" i="1"/>
  <c r="S90" i="1"/>
  <c r="S180" i="1"/>
  <c r="S439" i="1"/>
  <c r="S344" i="1"/>
  <c r="S343" i="1"/>
  <c r="X140" i="1"/>
  <c r="S169" i="1"/>
  <c r="S341" i="1"/>
  <c r="S297" i="1"/>
  <c r="S298" i="1"/>
  <c r="S441" i="1"/>
  <c r="S92" i="1"/>
  <c r="S440" i="1"/>
  <c r="S333" i="1"/>
  <c r="S187" i="1"/>
  <c r="S442" i="1"/>
  <c r="S80" i="1"/>
  <c r="S353" i="1"/>
  <c r="S201" i="1"/>
  <c r="S179" i="1"/>
  <c r="S181" i="1"/>
  <c r="S168" i="1"/>
  <c r="S142" i="1"/>
  <c r="S324" i="1"/>
  <c r="S299" i="1"/>
  <c r="I193" i="1"/>
  <c r="S188" i="1"/>
  <c r="S335" i="1"/>
  <c r="AE1" i="10"/>
  <c r="AF1" i="10" s="1"/>
  <c r="AD59" i="10"/>
  <c r="BR59" i="10" s="1"/>
  <c r="AD31" i="10"/>
  <c r="BR31" i="10" s="1"/>
  <c r="AD60" i="10"/>
  <c r="BR60" i="10" s="1"/>
  <c r="AD25" i="10"/>
  <c r="BR25" i="10" s="1"/>
  <c r="AD35" i="10"/>
  <c r="AD40" i="12" s="1"/>
  <c r="BR26" i="10"/>
  <c r="AD30" i="10"/>
  <c r="BR30" i="10" s="1"/>
  <c r="AD58" i="10"/>
  <c r="BR58" i="10" s="1"/>
  <c r="AD61" i="10"/>
  <c r="BR61" i="10" s="1"/>
  <c r="AD24" i="10"/>
  <c r="BR24" i="10" s="1"/>
  <c r="K19" i="9"/>
  <c r="I140" i="10"/>
  <c r="G71" i="12" s="1"/>
  <c r="E24" i="12"/>
  <c r="E24" i="14" s="1"/>
  <c r="H446" i="10"/>
  <c r="H239" i="10"/>
  <c r="H285" i="10"/>
  <c r="H131" i="10"/>
  <c r="H284" i="10"/>
  <c r="H96" i="10"/>
  <c r="H444" i="10"/>
  <c r="H82" i="10"/>
  <c r="H18" i="10"/>
  <c r="H17" i="10"/>
  <c r="H433" i="10"/>
  <c r="H83" i="10"/>
  <c r="H247" i="10"/>
  <c r="H97" i="10"/>
  <c r="H95" i="10"/>
  <c r="H445" i="10"/>
  <c r="H443" i="10"/>
  <c r="H73" i="10"/>
  <c r="H233" i="10"/>
  <c r="I422" i="1"/>
  <c r="I275" i="1"/>
  <c r="K275" i="1"/>
  <c r="K279" i="1"/>
  <c r="M23" i="9"/>
  <c r="M148" i="1" s="1"/>
  <c r="M153" i="1" s="1"/>
  <c r="M311" i="1"/>
  <c r="L224" i="1"/>
  <c r="L236" i="1" s="1"/>
  <c r="L250" i="1" s="1"/>
  <c r="H172" i="1"/>
  <c r="H174" i="1" s="1"/>
  <c r="I277" i="1"/>
  <c r="I280" i="1"/>
  <c r="I283" i="1"/>
  <c r="H148" i="1"/>
  <c r="H153" i="1" s="1"/>
  <c r="I279" i="1"/>
  <c r="I424" i="1"/>
  <c r="M138" i="1"/>
  <c r="M145" i="1" s="1"/>
  <c r="I274" i="1"/>
  <c r="I276" i="1"/>
  <c r="S248" i="1"/>
  <c r="K283" i="1"/>
  <c r="K274" i="1"/>
  <c r="K276" i="1"/>
  <c r="K277" i="1"/>
  <c r="H349" i="1"/>
  <c r="H419" i="1" s="1"/>
  <c r="H20" i="9" s="1"/>
  <c r="H282" i="1" s="1"/>
  <c r="M24" i="9"/>
  <c r="M330" i="1"/>
  <c r="L419" i="1"/>
  <c r="L20" i="9" s="1"/>
  <c r="K422" i="1"/>
  <c r="K424" i="1"/>
  <c r="O29" i="9"/>
  <c r="K280" i="1"/>
  <c r="O127" i="1"/>
  <c r="H145" i="1"/>
  <c r="O19" i="1"/>
  <c r="O76" i="1" s="1"/>
  <c r="O189" i="1"/>
  <c r="O338" i="1"/>
  <c r="S16" i="1"/>
  <c r="O248" i="1"/>
  <c r="G177" i="1"/>
  <c r="M104" i="1"/>
  <c r="M106" i="1"/>
  <c r="O447" i="1"/>
  <c r="O28" i="9"/>
  <c r="M382" i="1"/>
  <c r="G309" i="1"/>
  <c r="M19" i="9"/>
  <c r="M459" i="1" s="1"/>
  <c r="M100" i="1"/>
  <c r="G224" i="1"/>
  <c r="O98" i="1"/>
  <c r="O31" i="9"/>
  <c r="G76" i="1"/>
  <c r="H104" i="1"/>
  <c r="H106" i="1"/>
  <c r="I104" i="1"/>
  <c r="I106" i="1"/>
  <c r="G301" i="1"/>
  <c r="O85" i="1"/>
  <c r="O30" i="9"/>
  <c r="O355" i="1"/>
  <c r="G328" i="1"/>
  <c r="S68" i="1"/>
  <c r="H19" i="9"/>
  <c r="H459" i="1" s="1"/>
  <c r="H100" i="1"/>
  <c r="I19" i="9"/>
  <c r="I459" i="1" s="1"/>
  <c r="I100" i="1"/>
  <c r="L461" i="1"/>
  <c r="L281" i="1"/>
  <c r="L455" i="1"/>
  <c r="L278" i="1"/>
  <c r="P353" i="1"/>
  <c r="P344" i="1"/>
  <c r="T344" i="1" s="1"/>
  <c r="P336" i="1"/>
  <c r="T336" i="1" s="1"/>
  <c r="P380" i="1"/>
  <c r="P297" i="1"/>
  <c r="T297" i="1" s="1"/>
  <c r="P298" i="1"/>
  <c r="T298" i="1" s="1"/>
  <c r="P341" i="1"/>
  <c r="T341" i="1" s="1"/>
  <c r="P333" i="1"/>
  <c r="T333" i="1" s="1"/>
  <c r="P324" i="1"/>
  <c r="P68" i="1"/>
  <c r="P17" i="1"/>
  <c r="P80" i="1"/>
  <c r="T80" i="1" s="1"/>
  <c r="P247" i="1"/>
  <c r="T247" i="1" s="1"/>
  <c r="P343" i="1"/>
  <c r="T343" i="1" s="1"/>
  <c r="P72" i="1"/>
  <c r="T72" i="1" s="1"/>
  <c r="P18" i="1"/>
  <c r="P81" i="1"/>
  <c r="T81" i="1" s="1"/>
  <c r="P284" i="1"/>
  <c r="P299" i="1"/>
  <c r="T299" i="1" s="1"/>
  <c r="P335" i="1"/>
  <c r="T335" i="1" s="1"/>
  <c r="P142" i="1"/>
  <c r="T142" i="1" s="1"/>
  <c r="P442" i="1"/>
  <c r="T442" i="1" s="1"/>
  <c r="T446" i="1"/>
  <c r="P239" i="1"/>
  <c r="T239" i="1" s="1"/>
  <c r="P73" i="1"/>
  <c r="T73" i="1" s="1"/>
  <c r="P82" i="1"/>
  <c r="T82" i="1" s="1"/>
  <c r="P285" i="1"/>
  <c r="T285" i="1" s="1"/>
  <c r="P439" i="1"/>
  <c r="T439" i="1" s="1"/>
  <c r="T443" i="1"/>
  <c r="P444" i="1"/>
  <c r="T444" i="1" s="1"/>
  <c r="P201" i="1"/>
  <c r="T201" i="1" s="1"/>
  <c r="P16" i="1"/>
  <c r="P445" i="1"/>
  <c r="T445" i="1" s="1"/>
  <c r="P185" i="1"/>
  <c r="T185" i="1" s="1"/>
  <c r="P169" i="1"/>
  <c r="T169" i="1" s="1"/>
  <c r="P91" i="1"/>
  <c r="T91" i="1" s="1"/>
  <c r="P95" i="1"/>
  <c r="T95" i="1" s="1"/>
  <c r="P186" i="1"/>
  <c r="T186" i="1" s="1"/>
  <c r="P179" i="1"/>
  <c r="T179" i="1" s="1"/>
  <c r="P92" i="1"/>
  <c r="T92" i="1" s="1"/>
  <c r="P96" i="1"/>
  <c r="T96" i="1" s="1"/>
  <c r="P131" i="1"/>
  <c r="T131" i="1" s="1"/>
  <c r="P83" i="1"/>
  <c r="T83" i="1" s="1"/>
  <c r="P233" i="1"/>
  <c r="T233" i="1" s="1"/>
  <c r="P188" i="1"/>
  <c r="T188" i="1" s="1"/>
  <c r="P168" i="1"/>
  <c r="T168" i="1" s="1"/>
  <c r="P94" i="1"/>
  <c r="T94" i="1" s="1"/>
  <c r="P440" i="1"/>
  <c r="T440" i="1" s="1"/>
  <c r="P433" i="1"/>
  <c r="P187" i="1"/>
  <c r="T187" i="1" s="1"/>
  <c r="P180" i="1"/>
  <c r="T180" i="1" s="1"/>
  <c r="P97" i="1"/>
  <c r="T97" i="1" s="1"/>
  <c r="P181" i="1"/>
  <c r="T181" i="1" s="1"/>
  <c r="P90" i="1"/>
  <c r="T90" i="1" s="1"/>
  <c r="P441" i="1"/>
  <c r="T441" i="1" s="1"/>
  <c r="P149" i="1"/>
  <c r="T149" i="1" s="1"/>
  <c r="P93" i="1"/>
  <c r="T93" i="1" s="1"/>
  <c r="O345" i="1"/>
  <c r="BC75" i="12" l="1"/>
  <c r="AY75" i="12"/>
  <c r="AU75" i="12"/>
  <c r="AQ75" i="12"/>
  <c r="AM75" i="12"/>
  <c r="AI75" i="12"/>
  <c r="AE75" i="12"/>
  <c r="AA75" i="12"/>
  <c r="W75" i="12"/>
  <c r="S75" i="12"/>
  <c r="O75" i="12"/>
  <c r="BF75" i="12"/>
  <c r="BB75" i="12"/>
  <c r="AX75" i="12"/>
  <c r="AT75" i="12"/>
  <c r="AP75" i="12"/>
  <c r="AL75" i="12"/>
  <c r="AH75" i="12"/>
  <c r="AD75" i="12"/>
  <c r="Z75" i="12"/>
  <c r="V75" i="12"/>
  <c r="R75" i="12"/>
  <c r="N75" i="12"/>
  <c r="BD75" i="12"/>
  <c r="AZ75" i="12"/>
  <c r="AV75" i="12"/>
  <c r="AN75" i="12"/>
  <c r="AJ75" i="12"/>
  <c r="AF75" i="12"/>
  <c r="AB75" i="12"/>
  <c r="T75" i="12"/>
  <c r="P75" i="12"/>
  <c r="BE75" i="12"/>
  <c r="BA75" i="12"/>
  <c r="AW75" i="12"/>
  <c r="AS75" i="12"/>
  <c r="AO75" i="12"/>
  <c r="AK75" i="12"/>
  <c r="AG75" i="12"/>
  <c r="AC75" i="12"/>
  <c r="Y75" i="12"/>
  <c r="U75" i="12"/>
  <c r="Q75" i="12"/>
  <c r="M75" i="12"/>
  <c r="AR75" i="12"/>
  <c r="X75" i="12"/>
  <c r="L75" i="12"/>
  <c r="BF70" i="12"/>
  <c r="BB70" i="12"/>
  <c r="AX70" i="12"/>
  <c r="AT70" i="12"/>
  <c r="AP70" i="12"/>
  <c r="AL70" i="12"/>
  <c r="AH70" i="12"/>
  <c r="AD70" i="12"/>
  <c r="Z70" i="12"/>
  <c r="V70" i="12"/>
  <c r="R70" i="12"/>
  <c r="N70" i="12"/>
  <c r="BE70" i="12"/>
  <c r="BA70" i="12"/>
  <c r="AW70" i="12"/>
  <c r="AS70" i="12"/>
  <c r="AO70" i="12"/>
  <c r="AK70" i="12"/>
  <c r="AG70" i="12"/>
  <c r="AC70" i="12"/>
  <c r="Y70" i="12"/>
  <c r="U70" i="12"/>
  <c r="Q70" i="12"/>
  <c r="M70" i="12"/>
  <c r="BC70" i="12"/>
  <c r="AU70" i="12"/>
  <c r="AQ70" i="12"/>
  <c r="AE70" i="12"/>
  <c r="W70" i="12"/>
  <c r="BD70" i="12"/>
  <c r="AZ70" i="12"/>
  <c r="AV70" i="12"/>
  <c r="AR70" i="12"/>
  <c r="AN70" i="12"/>
  <c r="AJ70" i="12"/>
  <c r="AF70" i="12"/>
  <c r="AB70" i="12"/>
  <c r="X70" i="12"/>
  <c r="T70" i="12"/>
  <c r="P70" i="12"/>
  <c r="L70" i="12"/>
  <c r="AY70" i="12"/>
  <c r="AM70" i="12"/>
  <c r="AI70" i="12"/>
  <c r="AA70" i="12"/>
  <c r="S70" i="12"/>
  <c r="O70" i="12"/>
  <c r="BR245" i="10"/>
  <c r="BR257" i="10"/>
  <c r="AF257" i="10"/>
  <c r="AF391" i="10"/>
  <c r="AF326" i="10"/>
  <c r="AF245" i="10"/>
  <c r="BR391" i="10"/>
  <c r="BR35" i="10"/>
  <c r="L276" i="1"/>
  <c r="L282" i="1"/>
  <c r="K461" i="1"/>
  <c r="K459" i="1"/>
  <c r="H70" i="12"/>
  <c r="H70" i="14" s="1"/>
  <c r="J70" i="14"/>
  <c r="M80" i="15"/>
  <c r="I70" i="14"/>
  <c r="H69" i="16"/>
  <c r="H34" i="16"/>
  <c r="H28" i="16"/>
  <c r="H27" i="16"/>
  <c r="H50" i="16"/>
  <c r="H65" i="16"/>
  <c r="J75" i="14"/>
  <c r="H75" i="12"/>
  <c r="H75" i="14" s="1"/>
  <c r="H68" i="16"/>
  <c r="H36" i="16"/>
  <c r="H32" i="16"/>
  <c r="H35" i="16"/>
  <c r="I75" i="14"/>
  <c r="I439" i="10"/>
  <c r="I90" i="10"/>
  <c r="I233" i="10"/>
  <c r="I169" i="10"/>
  <c r="I285" i="10"/>
  <c r="I72" i="10"/>
  <c r="I93" i="10"/>
  <c r="I181" i="10"/>
  <c r="I187" i="10"/>
  <c r="I83" i="10"/>
  <c r="H98" i="16" s="1"/>
  <c r="I96" i="10"/>
  <c r="H106" i="16" s="1"/>
  <c r="I185" i="10"/>
  <c r="I444" i="10"/>
  <c r="H138" i="16" s="1"/>
  <c r="I82" i="10"/>
  <c r="H97" i="16" s="1"/>
  <c r="I442" i="10"/>
  <c r="I343" i="10"/>
  <c r="I298" i="10"/>
  <c r="I336" i="10"/>
  <c r="X141" i="1"/>
  <c r="H149" i="10"/>
  <c r="H168" i="10"/>
  <c r="H201" i="10"/>
  <c r="H187" i="10"/>
  <c r="H341" i="10"/>
  <c r="H344" i="10"/>
  <c r="H380" i="10"/>
  <c r="I97" i="10"/>
  <c r="H102" i="16" s="1"/>
  <c r="I179" i="10"/>
  <c r="I239" i="10"/>
  <c r="I440" i="10"/>
  <c r="I186" i="10"/>
  <c r="I201" i="10"/>
  <c r="I299" i="10"/>
  <c r="I149" i="10"/>
  <c r="I168" i="10"/>
  <c r="I131" i="10"/>
  <c r="H120" i="16" s="1"/>
  <c r="I92" i="10"/>
  <c r="I95" i="10"/>
  <c r="H105" i="16" s="1"/>
  <c r="I445" i="10"/>
  <c r="H139" i="16" s="1"/>
  <c r="I443" i="10"/>
  <c r="I73" i="10"/>
  <c r="I142" i="10"/>
  <c r="I81" i="10"/>
  <c r="H96" i="16" s="1"/>
  <c r="I247" i="10"/>
  <c r="I297" i="10"/>
  <c r="I344" i="10"/>
  <c r="H299" i="10"/>
  <c r="H181" i="10"/>
  <c r="S355" i="1"/>
  <c r="H333" i="10"/>
  <c r="H441" i="10"/>
  <c r="H169" i="10"/>
  <c r="H439" i="10"/>
  <c r="H186" i="10"/>
  <c r="H336" i="10"/>
  <c r="H81" i="10"/>
  <c r="I91" i="10"/>
  <c r="I335" i="10"/>
  <c r="I80" i="10"/>
  <c r="H95" i="16" s="1"/>
  <c r="I333" i="10"/>
  <c r="I305" i="10"/>
  <c r="H335" i="10"/>
  <c r="H324" i="10"/>
  <c r="H440" i="10"/>
  <c r="H298" i="10"/>
  <c r="H180" i="10"/>
  <c r="I441" i="10"/>
  <c r="I188" i="10"/>
  <c r="I180" i="10"/>
  <c r="I446" i="10"/>
  <c r="H135" i="16" s="1"/>
  <c r="I341" i="10"/>
  <c r="H188" i="10"/>
  <c r="H142" i="10"/>
  <c r="H179" i="10"/>
  <c r="H442" i="10"/>
  <c r="H297" i="10"/>
  <c r="AD43" i="12"/>
  <c r="AD271" i="10"/>
  <c r="M200" i="16" s="1"/>
  <c r="AD258" i="10"/>
  <c r="G72" i="12"/>
  <c r="I71" i="12"/>
  <c r="I71" i="14" s="1"/>
  <c r="J71" i="14"/>
  <c r="H71" i="14"/>
  <c r="T71" i="12"/>
  <c r="T71" i="14" s="1"/>
  <c r="R71" i="12"/>
  <c r="R71" i="14" s="1"/>
  <c r="BA71" i="12"/>
  <c r="BA71" i="14" s="1"/>
  <c r="AD71" i="12"/>
  <c r="AD71" i="14" s="1"/>
  <c r="L71" i="12"/>
  <c r="L71" i="14" s="1"/>
  <c r="AS71" i="12"/>
  <c r="AS71" i="14" s="1"/>
  <c r="BF71" i="12"/>
  <c r="BF71" i="14" s="1"/>
  <c r="Q71" i="12"/>
  <c r="Q71" i="14" s="1"/>
  <c r="AW71" i="12"/>
  <c r="AW71" i="14" s="1"/>
  <c r="N71" i="12"/>
  <c r="N71" i="14" s="1"/>
  <c r="AH71" i="12"/>
  <c r="AH71" i="14" s="1"/>
  <c r="Y71" i="12"/>
  <c r="Y71" i="14" s="1"/>
  <c r="AF71" i="12"/>
  <c r="AF71" i="14" s="1"/>
  <c r="X71" i="12"/>
  <c r="X71" i="14" s="1"/>
  <c r="V71" i="12"/>
  <c r="V71" i="14" s="1"/>
  <c r="AB71" i="12"/>
  <c r="AB71" i="14" s="1"/>
  <c r="U71" i="12"/>
  <c r="U71" i="14" s="1"/>
  <c r="M71" i="12"/>
  <c r="M71" i="14" s="1"/>
  <c r="Z71" i="12"/>
  <c r="Z71" i="14" s="1"/>
  <c r="AV71" i="12"/>
  <c r="AV71" i="14" s="1"/>
  <c r="AR71" i="12"/>
  <c r="AR71" i="14" s="1"/>
  <c r="BE71" i="12"/>
  <c r="BE71" i="14" s="1"/>
  <c r="AJ71" i="12"/>
  <c r="AJ71" i="14" s="1"/>
  <c r="AK71" i="12"/>
  <c r="AK71" i="14" s="1"/>
  <c r="AG71" i="12"/>
  <c r="AG71" i="14" s="1"/>
  <c r="AL71" i="12"/>
  <c r="AL71" i="14" s="1"/>
  <c r="AN71" i="12"/>
  <c r="AN71" i="14" s="1"/>
  <c r="BB71" i="12"/>
  <c r="BB71" i="14" s="1"/>
  <c r="P71" i="12"/>
  <c r="P71" i="14" s="1"/>
  <c r="AO71" i="12"/>
  <c r="AO71" i="14" s="1"/>
  <c r="AT71" i="12"/>
  <c r="AT71" i="14" s="1"/>
  <c r="AC71" i="12"/>
  <c r="AC71" i="14" s="1"/>
  <c r="AX71" i="12"/>
  <c r="AX71" i="14" s="1"/>
  <c r="AP71" i="12"/>
  <c r="AP71" i="14" s="1"/>
  <c r="AZ71" i="12"/>
  <c r="AZ71" i="14" s="1"/>
  <c r="BD71" i="12"/>
  <c r="BD71" i="14" s="1"/>
  <c r="AF254" i="10"/>
  <c r="AF400" i="10"/>
  <c r="AF377" i="10"/>
  <c r="AF38" i="10"/>
  <c r="AF407" i="10"/>
  <c r="AF253" i="10"/>
  <c r="AF308" i="10"/>
  <c r="AF307" i="10"/>
  <c r="AF306" i="10"/>
  <c r="AF401" i="10"/>
  <c r="AF399" i="10"/>
  <c r="AF408" i="10"/>
  <c r="AF296" i="10"/>
  <c r="AF269" i="10"/>
  <c r="AF266" i="10"/>
  <c r="AF264" i="10"/>
  <c r="AF262" i="10"/>
  <c r="AF261" i="10"/>
  <c r="AF255" i="10"/>
  <c r="AF256" i="10"/>
  <c r="AF246" i="10"/>
  <c r="AF150" i="10"/>
  <c r="AF178" i="10"/>
  <c r="AF47" i="10"/>
  <c r="AF171" i="10"/>
  <c r="AF50" i="10"/>
  <c r="AF39" i="10"/>
  <c r="AF46" i="10"/>
  <c r="AF152" i="10"/>
  <c r="AF53" i="10"/>
  <c r="AF57" i="10"/>
  <c r="AF42" i="10"/>
  <c r="AF170" i="10"/>
  <c r="AF56" i="10"/>
  <c r="AF54" i="10"/>
  <c r="AF49" i="10"/>
  <c r="AF230" i="10"/>
  <c r="AF139" i="10"/>
  <c r="AF41" i="10"/>
  <c r="AF151" i="10"/>
  <c r="AD42" i="12"/>
  <c r="AD417" i="10"/>
  <c r="BR417" i="10" s="1"/>
  <c r="AD404" i="10"/>
  <c r="BR404" i="10" s="1"/>
  <c r="AC35" i="12"/>
  <c r="AC36" i="12"/>
  <c r="S85" i="1"/>
  <c r="M349" i="1"/>
  <c r="K278" i="1"/>
  <c r="S345" i="1"/>
  <c r="AD32" i="10"/>
  <c r="M158" i="16" s="1"/>
  <c r="H91" i="10"/>
  <c r="H90" i="10"/>
  <c r="AD27" i="10"/>
  <c r="M157" i="16" s="1"/>
  <c r="H80" i="10"/>
  <c r="H72" i="10"/>
  <c r="K281" i="1"/>
  <c r="S98" i="1"/>
  <c r="S189" i="1"/>
  <c r="S338" i="1"/>
  <c r="S447" i="1"/>
  <c r="H353" i="10"/>
  <c r="T433" i="1"/>
  <c r="K455" i="1"/>
  <c r="O25" i="9"/>
  <c r="O177" i="1" s="1"/>
  <c r="H343" i="10"/>
  <c r="H185" i="10"/>
  <c r="H92" i="10"/>
  <c r="T284" i="1"/>
  <c r="AG1" i="10"/>
  <c r="AF60" i="10"/>
  <c r="AF61" i="10"/>
  <c r="AF35" i="10"/>
  <c r="AF30" i="10"/>
  <c r="AF58" i="10"/>
  <c r="AF24" i="10"/>
  <c r="AF25" i="10"/>
  <c r="AF31" i="10"/>
  <c r="AF59" i="10"/>
  <c r="L275" i="1"/>
  <c r="H155" i="1"/>
  <c r="H193" i="1" s="1"/>
  <c r="T127" i="1"/>
  <c r="I121" i="10"/>
  <c r="I141" i="10"/>
  <c r="G76" i="12" s="1"/>
  <c r="E25" i="12"/>
  <c r="E25" i="14" s="1"/>
  <c r="H248" i="10"/>
  <c r="I434" i="1"/>
  <c r="I436" i="1" s="1"/>
  <c r="H305" i="10"/>
  <c r="H16" i="10"/>
  <c r="H68" i="10"/>
  <c r="H121" i="10"/>
  <c r="S30" i="9"/>
  <c r="S31" i="9"/>
  <c r="L283" i="1"/>
  <c r="M155" i="1"/>
  <c r="O304" i="1"/>
  <c r="S29" i="9"/>
  <c r="O295" i="1"/>
  <c r="S295" i="1" s="1"/>
  <c r="S28" i="9"/>
  <c r="M172" i="1"/>
  <c r="M174" i="1" s="1"/>
  <c r="L279" i="1"/>
  <c r="L422" i="1"/>
  <c r="L277" i="1"/>
  <c r="L424" i="1"/>
  <c r="L274" i="1"/>
  <c r="L280" i="1"/>
  <c r="K434" i="1"/>
  <c r="K436" i="1" s="1"/>
  <c r="P30" i="9"/>
  <c r="T324" i="1"/>
  <c r="T447" i="1"/>
  <c r="T248" i="1"/>
  <c r="T338" i="1"/>
  <c r="P355" i="1"/>
  <c r="T353" i="1"/>
  <c r="T345" i="1"/>
  <c r="P31" i="9"/>
  <c r="T380" i="1"/>
  <c r="H280" i="1"/>
  <c r="H274" i="1"/>
  <c r="H276" i="1"/>
  <c r="H283" i="1"/>
  <c r="H279" i="1"/>
  <c r="H424" i="1"/>
  <c r="H277" i="1"/>
  <c r="H275" i="1"/>
  <c r="H422" i="1"/>
  <c r="T189" i="1"/>
  <c r="S127" i="1"/>
  <c r="O347" i="1"/>
  <c r="T98" i="1"/>
  <c r="T85" i="1"/>
  <c r="S19" i="1"/>
  <c r="P127" i="1"/>
  <c r="P85" i="1"/>
  <c r="I455" i="1"/>
  <c r="I281" i="1"/>
  <c r="I461" i="1"/>
  <c r="I278" i="1"/>
  <c r="G22" i="9"/>
  <c r="M278" i="1"/>
  <c r="M455" i="1"/>
  <c r="M281" i="1"/>
  <c r="M461" i="1"/>
  <c r="G311" i="1"/>
  <c r="G23" i="9"/>
  <c r="O87" i="1"/>
  <c r="O17" i="9"/>
  <c r="O114" i="1" s="1"/>
  <c r="O118" i="1" s="1"/>
  <c r="O129" i="1" s="1"/>
  <c r="P189" i="1"/>
  <c r="P447" i="1"/>
  <c r="P248" i="1"/>
  <c r="T17" i="1"/>
  <c r="P338" i="1"/>
  <c r="P28" i="9"/>
  <c r="G330" i="1"/>
  <c r="G24" i="9"/>
  <c r="G87" i="1"/>
  <c r="G17" i="9"/>
  <c r="G114" i="1" s="1"/>
  <c r="G182" i="1"/>
  <c r="P164" i="1"/>
  <c r="Q324" i="1"/>
  <c r="W324" i="1" s="1"/>
  <c r="Q298" i="1"/>
  <c r="W298" i="1" s="1"/>
  <c r="Q299" i="1"/>
  <c r="W299" i="1" s="1"/>
  <c r="Q341" i="1"/>
  <c r="Q333" i="1"/>
  <c r="W333" i="1" s="1"/>
  <c r="Q380" i="1"/>
  <c r="W380" i="1" s="1"/>
  <c r="W305" i="1"/>
  <c r="Q343" i="1"/>
  <c r="W343" i="1" s="1"/>
  <c r="Q335" i="1"/>
  <c r="W335" i="1" s="1"/>
  <c r="Q344" i="1"/>
  <c r="W344" i="1" s="1"/>
  <c r="Q68" i="1"/>
  <c r="W68" i="1" s="1"/>
  <c r="Q17" i="1"/>
  <c r="U17" i="1" s="1"/>
  <c r="Q80" i="1"/>
  <c r="Q247" i="1"/>
  <c r="W247" i="1" s="1"/>
  <c r="Q297" i="1"/>
  <c r="U297" i="1" s="1"/>
  <c r="Q336" i="1"/>
  <c r="W336" i="1" s="1"/>
  <c r="Q72" i="1"/>
  <c r="U72" i="1" s="1"/>
  <c r="Q18" i="1"/>
  <c r="U18" i="1" s="1"/>
  <c r="Q81" i="1"/>
  <c r="W81" i="1" s="1"/>
  <c r="Q284" i="1"/>
  <c r="W284" i="1" s="1"/>
  <c r="Q239" i="1"/>
  <c r="Q142" i="1"/>
  <c r="W142" i="1" s="1"/>
  <c r="Q353" i="1"/>
  <c r="W353" i="1" s="1"/>
  <c r="Q73" i="1"/>
  <c r="W73" i="1" s="1"/>
  <c r="Q82" i="1"/>
  <c r="W82" i="1" s="1"/>
  <c r="Q285" i="1"/>
  <c r="W285" i="1" s="1"/>
  <c r="Q233" i="1"/>
  <c r="W233" i="1" s="1"/>
  <c r="Q441" i="1"/>
  <c r="W441" i="1" s="1"/>
  <c r="Q445" i="1"/>
  <c r="W445" i="1" s="1"/>
  <c r="Q83" i="1"/>
  <c r="W83" i="1" s="1"/>
  <c r="Q442" i="1"/>
  <c r="W442" i="1" s="1"/>
  <c r="W446" i="1"/>
  <c r="Q439" i="1"/>
  <c r="W439" i="1" s="1"/>
  <c r="Q201" i="1"/>
  <c r="W201" i="1" s="1"/>
  <c r="Q187" i="1"/>
  <c r="W187" i="1" s="1"/>
  <c r="Q180" i="1"/>
  <c r="W180" i="1" s="1"/>
  <c r="Q149" i="1"/>
  <c r="W149" i="1" s="1"/>
  <c r="Q164" i="1"/>
  <c r="Q92" i="1"/>
  <c r="W92" i="1" s="1"/>
  <c r="Q96" i="1"/>
  <c r="W96" i="1" s="1"/>
  <c r="W115" i="1"/>
  <c r="Q131" i="1"/>
  <c r="W131" i="1" s="1"/>
  <c r="Q440" i="1"/>
  <c r="W440" i="1" s="1"/>
  <c r="Q188" i="1"/>
  <c r="W188" i="1" s="1"/>
  <c r="Q181" i="1"/>
  <c r="W181" i="1" s="1"/>
  <c r="Q93" i="1"/>
  <c r="W93" i="1" s="1"/>
  <c r="Q97" i="1"/>
  <c r="W97" i="1" s="1"/>
  <c r="W116" i="1"/>
  <c r="Q16" i="1"/>
  <c r="W16" i="1" s="1"/>
  <c r="Q179" i="1"/>
  <c r="W179" i="1" s="1"/>
  <c r="Q94" i="1"/>
  <c r="W94" i="1" s="1"/>
  <c r="Q444" i="1"/>
  <c r="W444" i="1" s="1"/>
  <c r="Q186" i="1"/>
  <c r="W186" i="1" s="1"/>
  <c r="Q91" i="1"/>
  <c r="W91" i="1" s="1"/>
  <c r="W443" i="1"/>
  <c r="Q185" i="1"/>
  <c r="U185" i="1" s="1"/>
  <c r="Q168" i="1"/>
  <c r="W168" i="1" s="1"/>
  <c r="Q95" i="1"/>
  <c r="W95" i="1" s="1"/>
  <c r="Q169" i="1"/>
  <c r="W169" i="1" s="1"/>
  <c r="Q90" i="1"/>
  <c r="U90" i="1" s="1"/>
  <c r="W117" i="1"/>
  <c r="Q433" i="1"/>
  <c r="W433" i="1" s="1"/>
  <c r="P98" i="1"/>
  <c r="T18" i="1"/>
  <c r="T68" i="1"/>
  <c r="P345" i="1"/>
  <c r="P29" i="9"/>
  <c r="H278" i="1"/>
  <c r="H455" i="1"/>
  <c r="H461" i="1"/>
  <c r="H281" i="1"/>
  <c r="G236" i="1"/>
  <c r="M26" i="9"/>
  <c r="M396" i="1"/>
  <c r="P19" i="1"/>
  <c r="T16" i="1"/>
  <c r="O371" i="1"/>
  <c r="S371" i="1" s="1"/>
  <c r="H103" i="16" l="1"/>
  <c r="M81" i="15"/>
  <c r="M17" i="15" s="1"/>
  <c r="AG257" i="10"/>
  <c r="AG326" i="10"/>
  <c r="AG391" i="10"/>
  <c r="AG245" i="10"/>
  <c r="BR27" i="10"/>
  <c r="BR271" i="10"/>
  <c r="AF40" i="12"/>
  <c r="M199" i="16"/>
  <c r="BR258" i="10"/>
  <c r="BR32" i="10"/>
  <c r="G118" i="1"/>
  <c r="G129" i="1" s="1"/>
  <c r="S114" i="1"/>
  <c r="H338" i="10"/>
  <c r="I345" i="10"/>
  <c r="I248" i="10"/>
  <c r="H447" i="10"/>
  <c r="H137" i="16"/>
  <c r="H136" i="16"/>
  <c r="I98" i="10"/>
  <c r="H104" i="16"/>
  <c r="I189" i="10"/>
  <c r="H99" i="16"/>
  <c r="H91" i="16"/>
  <c r="I447" i="10"/>
  <c r="I338" i="10"/>
  <c r="I85" i="10"/>
  <c r="H33" i="16"/>
  <c r="H19" i="16"/>
  <c r="H21" i="16"/>
  <c r="H26" i="16"/>
  <c r="H67" i="16"/>
  <c r="H66" i="16"/>
  <c r="H25" i="16"/>
  <c r="I16" i="10"/>
  <c r="I68" i="10"/>
  <c r="H89" i="16" s="1"/>
  <c r="X297" i="1"/>
  <c r="I380" i="10"/>
  <c r="I324" i="10"/>
  <c r="X18" i="1"/>
  <c r="J90" i="10"/>
  <c r="J18" i="10"/>
  <c r="X185" i="1"/>
  <c r="X72" i="1"/>
  <c r="J17" i="10"/>
  <c r="I76" i="12"/>
  <c r="I76" i="14" s="1"/>
  <c r="G77" i="12"/>
  <c r="H76" i="14"/>
  <c r="J76" i="14"/>
  <c r="Y76" i="12"/>
  <c r="Y76" i="14" s="1"/>
  <c r="AF76" i="12"/>
  <c r="AF76" i="14" s="1"/>
  <c r="X76" i="12"/>
  <c r="X76" i="14" s="1"/>
  <c r="AB76" i="12"/>
  <c r="AB76" i="14" s="1"/>
  <c r="AT76" i="12"/>
  <c r="AT76" i="14" s="1"/>
  <c r="U76" i="12"/>
  <c r="U76" i="14" s="1"/>
  <c r="AP76" i="12"/>
  <c r="AP76" i="14" s="1"/>
  <c r="M76" i="12"/>
  <c r="M76" i="14" s="1"/>
  <c r="AV76" i="12"/>
  <c r="AV76" i="14" s="1"/>
  <c r="AR76" i="12"/>
  <c r="AR76" i="14" s="1"/>
  <c r="BE76" i="12"/>
  <c r="BE76" i="14" s="1"/>
  <c r="AD76" i="12"/>
  <c r="AD76" i="14" s="1"/>
  <c r="AJ76" i="12"/>
  <c r="AJ76" i="14" s="1"/>
  <c r="AK76" i="12"/>
  <c r="AK76" i="14" s="1"/>
  <c r="BF76" i="12"/>
  <c r="BF76" i="14" s="1"/>
  <c r="AX76" i="12"/>
  <c r="AX76" i="14" s="1"/>
  <c r="AG76" i="12"/>
  <c r="AG76" i="14" s="1"/>
  <c r="N76" i="12"/>
  <c r="N76" i="14" s="1"/>
  <c r="AL76" i="12"/>
  <c r="AL76" i="14" s="1"/>
  <c r="AN76" i="12"/>
  <c r="AN76" i="14" s="1"/>
  <c r="BB76" i="12"/>
  <c r="BB76" i="14" s="1"/>
  <c r="P76" i="12"/>
  <c r="P76" i="14" s="1"/>
  <c r="AO76" i="12"/>
  <c r="AO76" i="14" s="1"/>
  <c r="AC76" i="12"/>
  <c r="AC76" i="14" s="1"/>
  <c r="AZ76" i="12"/>
  <c r="AZ76" i="14" s="1"/>
  <c r="BD76" i="12"/>
  <c r="BD76" i="14" s="1"/>
  <c r="Z76" i="12"/>
  <c r="Z76" i="14" s="1"/>
  <c r="T76" i="12"/>
  <c r="T76" i="14" s="1"/>
  <c r="R76" i="12"/>
  <c r="R76" i="14" s="1"/>
  <c r="BA76" i="12"/>
  <c r="BA76" i="14" s="1"/>
  <c r="L76" i="12"/>
  <c r="L76" i="14" s="1"/>
  <c r="AS76" i="12"/>
  <c r="AS76" i="14" s="1"/>
  <c r="Q76" i="12"/>
  <c r="Q76" i="14" s="1"/>
  <c r="V76" i="12"/>
  <c r="V76" i="14" s="1"/>
  <c r="AW76" i="12"/>
  <c r="AW76" i="14" s="1"/>
  <c r="AH76" i="12"/>
  <c r="AH76" i="14" s="1"/>
  <c r="AF271" i="10"/>
  <c r="AF258" i="10"/>
  <c r="AF42" i="12"/>
  <c r="AF417" i="10"/>
  <c r="G71" i="14"/>
  <c r="H72" i="14"/>
  <c r="J72" i="14"/>
  <c r="I72" i="14"/>
  <c r="AG38" i="10"/>
  <c r="AG254" i="10"/>
  <c r="AG400" i="10"/>
  <c r="AG377" i="10"/>
  <c r="AG401" i="10"/>
  <c r="AG399" i="10"/>
  <c r="AG408" i="10"/>
  <c r="AG407" i="10"/>
  <c r="AG306" i="10"/>
  <c r="AG296" i="10"/>
  <c r="AG253" i="10"/>
  <c r="AG307" i="10"/>
  <c r="AG308" i="10"/>
  <c r="AG269" i="10"/>
  <c r="AG266" i="10"/>
  <c r="AG264" i="10"/>
  <c r="AG262" i="10"/>
  <c r="AG261" i="10"/>
  <c r="AG256" i="10"/>
  <c r="AG255" i="10"/>
  <c r="AG47" i="10"/>
  <c r="AG53" i="10"/>
  <c r="AG50" i="10"/>
  <c r="AG57" i="10"/>
  <c r="AG171" i="10"/>
  <c r="AG41" i="10"/>
  <c r="AG230" i="10"/>
  <c r="AG46" i="10"/>
  <c r="AG54" i="10"/>
  <c r="AG246" i="10"/>
  <c r="AG42" i="10"/>
  <c r="AG56" i="10"/>
  <c r="AG152" i="10"/>
  <c r="AG170" i="10"/>
  <c r="AG151" i="10"/>
  <c r="AG178" i="10"/>
  <c r="AG150" i="10"/>
  <c r="AG39" i="10"/>
  <c r="AG49" i="10"/>
  <c r="AG139" i="10"/>
  <c r="AF43" i="12"/>
  <c r="AF404" i="10"/>
  <c r="AD35" i="12"/>
  <c r="AD36" i="12"/>
  <c r="S347" i="1"/>
  <c r="K286" i="1"/>
  <c r="H189" i="10"/>
  <c r="H345" i="10"/>
  <c r="I127" i="10"/>
  <c r="H119" i="16" s="1"/>
  <c r="H98" i="10"/>
  <c r="X90" i="1"/>
  <c r="U80" i="1"/>
  <c r="W80" i="1"/>
  <c r="H85" i="10"/>
  <c r="AF27" i="10"/>
  <c r="H355" i="10"/>
  <c r="W72" i="1"/>
  <c r="AF32" i="10"/>
  <c r="W90" i="1"/>
  <c r="S25" i="9"/>
  <c r="O182" i="1"/>
  <c r="O191" i="1" s="1"/>
  <c r="I17" i="10"/>
  <c r="X17" i="1"/>
  <c r="O301" i="1"/>
  <c r="W185" i="1"/>
  <c r="W18" i="1"/>
  <c r="U239" i="1"/>
  <c r="W239" i="1"/>
  <c r="S76" i="1"/>
  <c r="S87" i="1" s="1"/>
  <c r="O309" i="1"/>
  <c r="I284" i="10"/>
  <c r="W297" i="1"/>
  <c r="U341" i="1"/>
  <c r="W341" i="1"/>
  <c r="W164" i="1"/>
  <c r="I433" i="10"/>
  <c r="W17" i="1"/>
  <c r="AH1" i="10"/>
  <c r="AG58" i="10"/>
  <c r="AG59" i="10"/>
  <c r="AG24" i="10"/>
  <c r="AG61" i="10"/>
  <c r="AG35" i="10"/>
  <c r="AG40" i="12" s="1"/>
  <c r="AG60" i="10"/>
  <c r="AG25" i="10"/>
  <c r="AG30" i="10"/>
  <c r="AG31" i="10"/>
  <c r="S304" i="1"/>
  <c r="S177" i="1"/>
  <c r="M193" i="1"/>
  <c r="J297" i="10"/>
  <c r="I18" i="10"/>
  <c r="T355" i="1"/>
  <c r="I353" i="10"/>
  <c r="J185" i="10"/>
  <c r="J72" i="10"/>
  <c r="H127" i="10"/>
  <c r="E26" i="12"/>
  <c r="E26" i="14" s="1"/>
  <c r="H371" i="10"/>
  <c r="S301" i="1"/>
  <c r="H295" i="10"/>
  <c r="H19" i="10"/>
  <c r="S17" i="9"/>
  <c r="T29" i="9"/>
  <c r="T28" i="9"/>
  <c r="T347" i="1"/>
  <c r="P371" i="1"/>
  <c r="P382" i="1" s="1"/>
  <c r="T31" i="9"/>
  <c r="P328" i="1"/>
  <c r="T30" i="9"/>
  <c r="L286" i="1"/>
  <c r="L434" i="1"/>
  <c r="L436" i="1" s="1"/>
  <c r="U179" i="1"/>
  <c r="U168" i="1"/>
  <c r="U186" i="1"/>
  <c r="U181" i="1"/>
  <c r="U201" i="1"/>
  <c r="U285" i="1"/>
  <c r="U247" i="1"/>
  <c r="U344" i="1"/>
  <c r="Q31" i="9"/>
  <c r="U380" i="1"/>
  <c r="U298" i="1"/>
  <c r="S382" i="1"/>
  <c r="U169" i="1"/>
  <c r="U444" i="1"/>
  <c r="U188" i="1"/>
  <c r="U439" i="1"/>
  <c r="U445" i="1"/>
  <c r="U335" i="1"/>
  <c r="U333" i="1"/>
  <c r="Q30" i="9"/>
  <c r="U324" i="1"/>
  <c r="H434" i="1"/>
  <c r="H436" i="1" s="1"/>
  <c r="U433" i="1"/>
  <c r="U443" i="1"/>
  <c r="U440" i="1"/>
  <c r="U180" i="1"/>
  <c r="U446" i="1"/>
  <c r="U441" i="1"/>
  <c r="U284" i="1"/>
  <c r="U336" i="1"/>
  <c r="U343" i="1"/>
  <c r="U187" i="1"/>
  <c r="U442" i="1"/>
  <c r="U233" i="1"/>
  <c r="Q355" i="1"/>
  <c r="W355" i="1" s="1"/>
  <c r="U353" i="1"/>
  <c r="Q29" i="9"/>
  <c r="U299" i="1"/>
  <c r="U149" i="1"/>
  <c r="U131" i="1"/>
  <c r="U142" i="1"/>
  <c r="Q127" i="1"/>
  <c r="W127" i="1" s="1"/>
  <c r="U94" i="1"/>
  <c r="U97" i="1"/>
  <c r="U96" i="1"/>
  <c r="U95" i="1"/>
  <c r="U91" i="1"/>
  <c r="U93" i="1"/>
  <c r="U92" i="1"/>
  <c r="U83" i="1"/>
  <c r="U82" i="1"/>
  <c r="U81" i="1"/>
  <c r="Q189" i="1"/>
  <c r="W189" i="1" s="1"/>
  <c r="Q248" i="1"/>
  <c r="W248" i="1" s="1"/>
  <c r="P347" i="1"/>
  <c r="Q28" i="9"/>
  <c r="G250" i="1"/>
  <c r="P304" i="1"/>
  <c r="T304" i="1" s="1"/>
  <c r="Q85" i="1"/>
  <c r="W85" i="1" s="1"/>
  <c r="Q345" i="1"/>
  <c r="W345" i="1" s="1"/>
  <c r="G106" i="1"/>
  <c r="G104" i="1"/>
  <c r="O106" i="1"/>
  <c r="O104" i="1"/>
  <c r="M419" i="1"/>
  <c r="M20" i="9" s="1"/>
  <c r="M282" i="1" s="1"/>
  <c r="O382" i="1"/>
  <c r="M224" i="1"/>
  <c r="G19" i="9"/>
  <c r="G459" i="1" s="1"/>
  <c r="G100" i="1"/>
  <c r="P295" i="1"/>
  <c r="T295" i="1" s="1"/>
  <c r="O19" i="9"/>
  <c r="O459" i="1" s="1"/>
  <c r="O100" i="1"/>
  <c r="I286" i="1"/>
  <c r="H286" i="1"/>
  <c r="Q19" i="1"/>
  <c r="W19" i="1" s="1"/>
  <c r="U16" i="1"/>
  <c r="U73" i="1"/>
  <c r="U68" i="1"/>
  <c r="O328" i="1"/>
  <c r="G349" i="1"/>
  <c r="T19" i="1"/>
  <c r="T76" i="1" s="1"/>
  <c r="T87" i="1" s="1"/>
  <c r="T100" i="1" s="1"/>
  <c r="P76" i="1"/>
  <c r="Q98" i="1"/>
  <c r="W98" i="1" s="1"/>
  <c r="Q447" i="1"/>
  <c r="W447" i="1" s="1"/>
  <c r="Q338" i="1"/>
  <c r="Q25" i="9" s="1"/>
  <c r="G191" i="1"/>
  <c r="P25" i="9"/>
  <c r="G148" i="1"/>
  <c r="G138" i="1"/>
  <c r="AH257" i="10" l="1"/>
  <c r="AH326" i="10"/>
  <c r="AH245" i="10"/>
  <c r="BS245" i="10" s="1"/>
  <c r="AH391" i="10"/>
  <c r="S459" i="1"/>
  <c r="H114" i="10"/>
  <c r="H118" i="10" s="1"/>
  <c r="H48" i="16" s="1"/>
  <c r="S118" i="1"/>
  <c r="S129" i="1" s="1"/>
  <c r="I347" i="10"/>
  <c r="H140" i="16"/>
  <c r="H107" i="16"/>
  <c r="H70" i="16"/>
  <c r="N16" i="16"/>
  <c r="N59" i="16"/>
  <c r="H15" i="16"/>
  <c r="N17" i="16"/>
  <c r="H49" i="16"/>
  <c r="N58" i="16"/>
  <c r="H29" i="16"/>
  <c r="H37" i="16"/>
  <c r="X68" i="1"/>
  <c r="X73" i="1"/>
  <c r="X82" i="1"/>
  <c r="X91" i="1"/>
  <c r="X94" i="1"/>
  <c r="X149" i="1"/>
  <c r="J353" i="10"/>
  <c r="J355" i="10" s="1"/>
  <c r="X187" i="1"/>
  <c r="X441" i="1"/>
  <c r="X443" i="1"/>
  <c r="X344" i="1"/>
  <c r="X181" i="1"/>
  <c r="H323" i="10"/>
  <c r="H328" i="10" s="1"/>
  <c r="X80" i="1"/>
  <c r="I304" i="10"/>
  <c r="I309" i="10" s="1"/>
  <c r="X83" i="1"/>
  <c r="X95" i="1"/>
  <c r="X115" i="1"/>
  <c r="X299" i="1"/>
  <c r="X343" i="1"/>
  <c r="X446" i="1"/>
  <c r="X433" i="1"/>
  <c r="X188" i="1"/>
  <c r="X298" i="1"/>
  <c r="X247" i="1"/>
  <c r="X186" i="1"/>
  <c r="X92" i="1"/>
  <c r="X96" i="1"/>
  <c r="X116" i="1"/>
  <c r="X142" i="1"/>
  <c r="X305" i="1"/>
  <c r="X233" i="1"/>
  <c r="X336" i="1"/>
  <c r="X180" i="1"/>
  <c r="X335" i="1"/>
  <c r="X444" i="1"/>
  <c r="X380" i="1"/>
  <c r="X285" i="1"/>
  <c r="X168" i="1"/>
  <c r="X81" i="1"/>
  <c r="X93" i="1"/>
  <c r="X97" i="1"/>
  <c r="X117" i="1"/>
  <c r="X131" i="1"/>
  <c r="X442" i="1"/>
  <c r="X284" i="1"/>
  <c r="X440" i="1"/>
  <c r="X324" i="1"/>
  <c r="X445" i="1"/>
  <c r="X169" i="1"/>
  <c r="X201" i="1"/>
  <c r="X179" i="1"/>
  <c r="AG271" i="10"/>
  <c r="N129" i="16" s="1"/>
  <c r="AG404" i="10"/>
  <c r="AG43" i="12"/>
  <c r="AH254" i="10"/>
  <c r="BS254" i="10" s="1"/>
  <c r="AH400" i="10"/>
  <c r="BS400" i="10" s="1"/>
  <c r="AH377" i="10"/>
  <c r="BS377" i="10" s="1"/>
  <c r="AH38" i="10"/>
  <c r="BS38" i="10" s="1"/>
  <c r="AH399" i="10"/>
  <c r="BS399" i="10" s="1"/>
  <c r="AH408" i="10"/>
  <c r="BS408" i="10" s="1"/>
  <c r="AH407" i="10"/>
  <c r="BS407" i="10" s="1"/>
  <c r="AH253" i="10"/>
  <c r="BS253" i="10" s="1"/>
  <c r="AH308" i="10"/>
  <c r="BS308" i="10" s="1"/>
  <c r="AH307" i="10"/>
  <c r="BS307" i="10" s="1"/>
  <c r="AH306" i="10"/>
  <c r="BS306" i="10" s="1"/>
  <c r="AH296" i="10"/>
  <c r="BS296" i="10" s="1"/>
  <c r="AH401" i="10"/>
  <c r="BS401" i="10" s="1"/>
  <c r="AH264" i="10"/>
  <c r="BS264" i="10" s="1"/>
  <c r="AH262" i="10"/>
  <c r="BS262" i="10" s="1"/>
  <c r="AH269" i="10"/>
  <c r="BS269" i="10" s="1"/>
  <c r="AH261" i="10"/>
  <c r="BS261" i="10" s="1"/>
  <c r="AH266" i="10"/>
  <c r="BS266" i="10" s="1"/>
  <c r="AH256" i="10"/>
  <c r="BS256" i="10" s="1"/>
  <c r="AH255" i="10"/>
  <c r="BS255" i="10" s="1"/>
  <c r="AH152" i="10"/>
  <c r="BS152" i="10" s="1"/>
  <c r="AH150" i="10"/>
  <c r="BS150" i="10" s="1"/>
  <c r="AH41" i="10"/>
  <c r="BS41" i="10" s="1"/>
  <c r="AH230" i="10"/>
  <c r="BS230" i="10" s="1"/>
  <c r="AH47" i="10"/>
  <c r="BS47" i="10" s="1"/>
  <c r="AH49" i="10"/>
  <c r="BS49" i="10" s="1"/>
  <c r="AH56" i="10"/>
  <c r="BS56" i="10" s="1"/>
  <c r="AH50" i="10"/>
  <c r="BS50" i="10" s="1"/>
  <c r="AH53" i="10"/>
  <c r="BS53" i="10" s="1"/>
  <c r="AH54" i="10"/>
  <c r="BS54" i="10" s="1"/>
  <c r="AH46" i="10"/>
  <c r="BS46" i="10" s="1"/>
  <c r="AH57" i="10"/>
  <c r="BS57" i="10" s="1"/>
  <c r="AH42" i="10"/>
  <c r="BS42" i="10" s="1"/>
  <c r="AH139" i="10"/>
  <c r="BS139" i="10" s="1"/>
  <c r="AH151" i="10"/>
  <c r="BS151" i="10" s="1"/>
  <c r="AH246" i="10"/>
  <c r="BS246" i="10" s="1"/>
  <c r="AH178" i="10"/>
  <c r="BS178" i="10" s="1"/>
  <c r="AH170" i="10"/>
  <c r="BS170" i="10" s="1"/>
  <c r="AH171" i="10"/>
  <c r="BS171" i="10" s="1"/>
  <c r="AH39" i="10"/>
  <c r="BS39" i="10" s="1"/>
  <c r="AG42" i="12"/>
  <c r="AG417" i="10"/>
  <c r="AG258" i="10"/>
  <c r="N128" i="16" s="1"/>
  <c r="G76" i="14"/>
  <c r="AF36" i="12"/>
  <c r="AF35" i="12"/>
  <c r="H347" i="10"/>
  <c r="J80" i="10"/>
  <c r="H166" i="16" s="1"/>
  <c r="S328" i="1"/>
  <c r="S330" i="1" s="1"/>
  <c r="I355" i="10"/>
  <c r="AG27" i="10"/>
  <c r="N86" i="16" s="1"/>
  <c r="AG32" i="10"/>
  <c r="N87" i="16" s="1"/>
  <c r="O311" i="1"/>
  <c r="T371" i="1"/>
  <c r="I19" i="10"/>
  <c r="H85" i="16" s="1"/>
  <c r="Q76" i="1"/>
  <c r="W76" i="1" s="1"/>
  <c r="J81" i="10"/>
  <c r="H167" i="16" s="1"/>
  <c r="J333" i="10"/>
  <c r="X333" i="1"/>
  <c r="S309" i="1"/>
  <c r="S311" i="1" s="1"/>
  <c r="O23" i="9"/>
  <c r="J239" i="10"/>
  <c r="X239" i="1"/>
  <c r="O22" i="9"/>
  <c r="J121" i="10"/>
  <c r="X121" i="1"/>
  <c r="J341" i="10"/>
  <c r="X341" i="1"/>
  <c r="X353" i="1"/>
  <c r="W338" i="1"/>
  <c r="J439" i="10"/>
  <c r="X439" i="1"/>
  <c r="S182" i="1"/>
  <c r="AI1" i="10"/>
  <c r="AJ1" i="10" s="1"/>
  <c r="AH59" i="10"/>
  <c r="BS59" i="10" s="1"/>
  <c r="AH25" i="10"/>
  <c r="BS25" i="10" s="1"/>
  <c r="AH30" i="10"/>
  <c r="BS30" i="10" s="1"/>
  <c r="AH60" i="10"/>
  <c r="BS60" i="10" s="1"/>
  <c r="AH31" i="10"/>
  <c r="BS31" i="10" s="1"/>
  <c r="AH35" i="10"/>
  <c r="BS26" i="10"/>
  <c r="AH61" i="10"/>
  <c r="BS61" i="10" s="1"/>
  <c r="AH58" i="10"/>
  <c r="BS58" i="10" s="1"/>
  <c r="AH24" i="10"/>
  <c r="BS24" i="10" s="1"/>
  <c r="H304" i="10"/>
  <c r="H177" i="10"/>
  <c r="J68" i="10"/>
  <c r="H160" i="16" s="1"/>
  <c r="U19" i="1"/>
  <c r="X19" i="1" s="1"/>
  <c r="J16" i="10"/>
  <c r="J19" i="10" s="1"/>
  <c r="H156" i="16" s="1"/>
  <c r="J298" i="10"/>
  <c r="J168" i="10"/>
  <c r="J82" i="10"/>
  <c r="H168" i="16" s="1"/>
  <c r="J93" i="10"/>
  <c r="J95" i="10"/>
  <c r="H176" i="16" s="1"/>
  <c r="J97" i="10"/>
  <c r="H173" i="16" s="1"/>
  <c r="J131" i="10"/>
  <c r="H191" i="16" s="1"/>
  <c r="J299" i="10"/>
  <c r="J442" i="10"/>
  <c r="J336" i="10"/>
  <c r="J441" i="10"/>
  <c r="J180" i="10"/>
  <c r="J443" i="10"/>
  <c r="J445" i="10"/>
  <c r="H210" i="16" s="1"/>
  <c r="J188" i="10"/>
  <c r="J169" i="10"/>
  <c r="J73" i="10"/>
  <c r="H162" i="16" s="1"/>
  <c r="J335" i="10"/>
  <c r="J380" i="10"/>
  <c r="J201" i="10"/>
  <c r="J186" i="10"/>
  <c r="J179" i="10"/>
  <c r="J324" i="10"/>
  <c r="J247" i="10"/>
  <c r="J83" i="10"/>
  <c r="H169" i="16" s="1"/>
  <c r="J92" i="10"/>
  <c r="J91" i="10"/>
  <c r="J96" i="10"/>
  <c r="H177" i="16" s="1"/>
  <c r="J142" i="10"/>
  <c r="J149" i="10"/>
  <c r="J305" i="10"/>
  <c r="J233" i="10"/>
  <c r="J187" i="10"/>
  <c r="J343" i="10"/>
  <c r="J284" i="10"/>
  <c r="J446" i="10"/>
  <c r="H206" i="16" s="1"/>
  <c r="J440" i="10"/>
  <c r="J433" i="10"/>
  <c r="J444" i="10"/>
  <c r="H209" i="16" s="1"/>
  <c r="T301" i="1"/>
  <c r="I295" i="10"/>
  <c r="J344" i="10"/>
  <c r="J285" i="10"/>
  <c r="J181" i="10"/>
  <c r="H301" i="10"/>
  <c r="H382" i="10"/>
  <c r="E27" i="12"/>
  <c r="E27" i="14" s="1"/>
  <c r="T25" i="9"/>
  <c r="S19" i="9"/>
  <c r="Q295" i="1"/>
  <c r="Q301" i="1" s="1"/>
  <c r="Q22" i="9" s="1"/>
  <c r="U28" i="9"/>
  <c r="Q304" i="1"/>
  <c r="Q309" i="1" s="1"/>
  <c r="Q23" i="9" s="1"/>
  <c r="U29" i="9"/>
  <c r="F30" i="9"/>
  <c r="U30" i="9"/>
  <c r="Q177" i="1"/>
  <c r="Q182" i="1" s="1"/>
  <c r="Q191" i="1" s="1"/>
  <c r="U25" i="9"/>
  <c r="Q371" i="1"/>
  <c r="W371" i="1" s="1"/>
  <c r="U31" i="9"/>
  <c r="F29" i="9"/>
  <c r="U248" i="1"/>
  <c r="X248" i="1" s="1"/>
  <c r="U345" i="1"/>
  <c r="X345" i="1" s="1"/>
  <c r="W323" i="1"/>
  <c r="U338" i="1"/>
  <c r="X338" i="1" s="1"/>
  <c r="U447" i="1"/>
  <c r="X447" i="1" s="1"/>
  <c r="S396" i="1"/>
  <c r="U355" i="1"/>
  <c r="X355" i="1" s="1"/>
  <c r="T309" i="1"/>
  <c r="F31" i="9"/>
  <c r="P26" i="9"/>
  <c r="P396" i="1"/>
  <c r="U189" i="1"/>
  <c r="X189" i="1" s="1"/>
  <c r="P24" i="9"/>
  <c r="P330" i="1"/>
  <c r="U127" i="1"/>
  <c r="X127" i="1" s="1"/>
  <c r="U98" i="1"/>
  <c r="X98" i="1" s="1"/>
  <c r="S104" i="1"/>
  <c r="S106" i="1"/>
  <c r="U85" i="1"/>
  <c r="X85" i="1" s="1"/>
  <c r="X16" i="1"/>
  <c r="S100" i="1"/>
  <c r="F28" i="9"/>
  <c r="G153" i="1"/>
  <c r="G419" i="1"/>
  <c r="M236" i="1"/>
  <c r="M283" i="1"/>
  <c r="M276" i="1"/>
  <c r="M280" i="1"/>
  <c r="M275" i="1"/>
  <c r="M279" i="1"/>
  <c r="M274" i="1"/>
  <c r="M424" i="1"/>
  <c r="M277" i="1"/>
  <c r="M422" i="1"/>
  <c r="F25" i="9"/>
  <c r="P177" i="1"/>
  <c r="O278" i="1"/>
  <c r="O281" i="1"/>
  <c r="O461" i="1"/>
  <c r="O455" i="1"/>
  <c r="G278" i="1"/>
  <c r="G461" i="1"/>
  <c r="G455" i="1"/>
  <c r="G281" i="1"/>
  <c r="G172" i="1"/>
  <c r="O26" i="9"/>
  <c r="O396" i="1"/>
  <c r="G145" i="1"/>
  <c r="P87" i="1"/>
  <c r="P17" i="9"/>
  <c r="P114" i="1" s="1"/>
  <c r="O330" i="1"/>
  <c r="O24" i="9"/>
  <c r="P301" i="1"/>
  <c r="Q347" i="1"/>
  <c r="W347" i="1" s="1"/>
  <c r="P309" i="1"/>
  <c r="BS391" i="10" l="1"/>
  <c r="AJ257" i="10"/>
  <c r="AJ245" i="10"/>
  <c r="AJ391" i="10"/>
  <c r="AJ326" i="10"/>
  <c r="BS326" i="10"/>
  <c r="BS257" i="10"/>
  <c r="AH40" i="12"/>
  <c r="BS35" i="10"/>
  <c r="H459" i="10"/>
  <c r="H77" i="16" s="1"/>
  <c r="H129" i="10"/>
  <c r="T114" i="1"/>
  <c r="P118" i="1"/>
  <c r="P129" i="1" s="1"/>
  <c r="H174" i="16"/>
  <c r="H207" i="16"/>
  <c r="N80" i="15"/>
  <c r="H208" i="16"/>
  <c r="H175" i="16"/>
  <c r="H170" i="16"/>
  <c r="I323" i="10"/>
  <c r="I328" i="10" s="1"/>
  <c r="I371" i="10"/>
  <c r="I382" i="10" s="1"/>
  <c r="AH43" i="12"/>
  <c r="AH271" i="10"/>
  <c r="N200" i="16" s="1"/>
  <c r="AH404" i="10"/>
  <c r="BS404" i="10" s="1"/>
  <c r="AH42" i="12"/>
  <c r="AH258" i="10"/>
  <c r="N199" i="16" s="1"/>
  <c r="AJ38" i="10"/>
  <c r="AJ400" i="10"/>
  <c r="AJ377" i="10"/>
  <c r="AJ254" i="10"/>
  <c r="AJ407" i="10"/>
  <c r="AJ253" i="10"/>
  <c r="AJ308" i="10"/>
  <c r="AJ307" i="10"/>
  <c r="AJ306" i="10"/>
  <c r="AJ401" i="10"/>
  <c r="AJ399" i="10"/>
  <c r="AJ408" i="10"/>
  <c r="AJ296" i="10"/>
  <c r="AJ269" i="10"/>
  <c r="AJ266" i="10"/>
  <c r="AJ264" i="10"/>
  <c r="AJ262" i="10"/>
  <c r="AJ261" i="10"/>
  <c r="AJ255" i="10"/>
  <c r="AJ256" i="10"/>
  <c r="AJ171" i="10"/>
  <c r="AJ42" i="10"/>
  <c r="AJ152" i="10"/>
  <c r="AJ230" i="10"/>
  <c r="AJ47" i="10"/>
  <c r="AJ56" i="10"/>
  <c r="AJ41" i="10"/>
  <c r="AJ57" i="10"/>
  <c r="AJ53" i="10"/>
  <c r="AJ49" i="10"/>
  <c r="AJ46" i="10"/>
  <c r="AJ139" i="10"/>
  <c r="AJ246" i="10"/>
  <c r="AJ54" i="10"/>
  <c r="AJ50" i="10"/>
  <c r="AJ150" i="10"/>
  <c r="AJ151" i="10"/>
  <c r="AJ178" i="10"/>
  <c r="AJ39" i="10"/>
  <c r="AJ170" i="10"/>
  <c r="AH417" i="10"/>
  <c r="BS417" i="10" s="1"/>
  <c r="AG35" i="12"/>
  <c r="AG36" i="12"/>
  <c r="T382" i="1"/>
  <c r="T396" i="1" s="1"/>
  <c r="W309" i="1"/>
  <c r="I301" i="10"/>
  <c r="AH32" i="10"/>
  <c r="J127" i="10"/>
  <c r="H190" i="16" s="1"/>
  <c r="H182" i="10"/>
  <c r="H309" i="10"/>
  <c r="AH27" i="10"/>
  <c r="N157" i="16" s="1"/>
  <c r="Q87" i="1"/>
  <c r="W87" i="1" s="1"/>
  <c r="J248" i="10"/>
  <c r="W301" i="1"/>
  <c r="Q17" i="9"/>
  <c r="U76" i="1"/>
  <c r="X76" i="1" s="1"/>
  <c r="W295" i="1"/>
  <c r="S461" i="1"/>
  <c r="T177" i="1"/>
  <c r="W177" i="1"/>
  <c r="J338" i="10"/>
  <c r="W304" i="1"/>
  <c r="S455" i="1"/>
  <c r="S349" i="1"/>
  <c r="S419" i="1" s="1"/>
  <c r="S191" i="1"/>
  <c r="S22" i="9"/>
  <c r="O138" i="1"/>
  <c r="O148" i="1"/>
  <c r="S23" i="9"/>
  <c r="AK1" i="10"/>
  <c r="AJ60" i="10"/>
  <c r="AJ30" i="10"/>
  <c r="AJ61" i="10"/>
  <c r="AJ35" i="10"/>
  <c r="AJ31" i="10"/>
  <c r="AJ25" i="10"/>
  <c r="AJ59" i="10"/>
  <c r="AJ58" i="10"/>
  <c r="AJ24" i="10"/>
  <c r="U295" i="1"/>
  <c r="T328" i="1"/>
  <c r="T330" i="1" s="1"/>
  <c r="J189" i="10"/>
  <c r="J85" i="10"/>
  <c r="J447" i="10"/>
  <c r="J345" i="10"/>
  <c r="J98" i="10"/>
  <c r="H330" i="10"/>
  <c r="H396" i="10"/>
  <c r="E28" i="12"/>
  <c r="E28" i="14" s="1"/>
  <c r="H106" i="10"/>
  <c r="H104" i="10"/>
  <c r="S24" i="9"/>
  <c r="T17" i="9"/>
  <c r="S26" i="9"/>
  <c r="U177" i="1"/>
  <c r="U371" i="1"/>
  <c r="U304" i="1"/>
  <c r="Q382" i="1"/>
  <c r="P224" i="1"/>
  <c r="P236" i="1" s="1"/>
  <c r="P250" i="1" s="1"/>
  <c r="T26" i="9"/>
  <c r="Q138" i="1"/>
  <c r="U138" i="1" s="1"/>
  <c r="U22" i="9"/>
  <c r="Q148" i="1"/>
  <c r="U23" i="9"/>
  <c r="P172" i="1"/>
  <c r="P174" i="1" s="1"/>
  <c r="T24" i="9"/>
  <c r="S457" i="1"/>
  <c r="Q311" i="1"/>
  <c r="S278" i="1"/>
  <c r="U347" i="1"/>
  <c r="X347" i="1" s="1"/>
  <c r="T311" i="1"/>
  <c r="Q328" i="1"/>
  <c r="W328" i="1" s="1"/>
  <c r="S281" i="1"/>
  <c r="M286" i="1"/>
  <c r="O349" i="1"/>
  <c r="G174" i="1"/>
  <c r="P311" i="1"/>
  <c r="P23" i="9"/>
  <c r="P22" i="9"/>
  <c r="P106" i="1"/>
  <c r="P104" i="1"/>
  <c r="O224" i="1"/>
  <c r="P182" i="1"/>
  <c r="W182" i="1" s="1"/>
  <c r="M250" i="1"/>
  <c r="G20" i="9"/>
  <c r="G282" i="1" s="1"/>
  <c r="P19" i="9"/>
  <c r="P459" i="1" s="1"/>
  <c r="P100" i="1"/>
  <c r="G155" i="1"/>
  <c r="M434" i="1"/>
  <c r="M436" i="1" s="1"/>
  <c r="N81" i="15" l="1"/>
  <c r="N17" i="15" s="1"/>
  <c r="AK257" i="10"/>
  <c r="AK245" i="10"/>
  <c r="AK326" i="10"/>
  <c r="AK391" i="10"/>
  <c r="BS258" i="10"/>
  <c r="BS27" i="10"/>
  <c r="AJ40" i="12"/>
  <c r="N158" i="16"/>
  <c r="BS32" i="10"/>
  <c r="BS271" i="10"/>
  <c r="T459" i="1"/>
  <c r="U17" i="9"/>
  <c r="Q114" i="1"/>
  <c r="I114" i="10"/>
  <c r="I118" i="10" s="1"/>
  <c r="T118" i="1"/>
  <c r="T129" i="1" s="1"/>
  <c r="H211" i="16"/>
  <c r="H178" i="16"/>
  <c r="H43" i="16"/>
  <c r="H45" i="16"/>
  <c r="J323" i="10"/>
  <c r="J328" i="10" s="1"/>
  <c r="X304" i="1"/>
  <c r="H455" i="10"/>
  <c r="T182" i="1"/>
  <c r="T191" i="1" s="1"/>
  <c r="X371" i="1"/>
  <c r="H461" i="10"/>
  <c r="U301" i="1"/>
  <c r="X301" i="1" s="1"/>
  <c r="AJ43" i="12"/>
  <c r="AJ271" i="10"/>
  <c r="AJ258" i="10"/>
  <c r="AK254" i="10"/>
  <c r="AK400" i="10"/>
  <c r="AK377" i="10"/>
  <c r="AK38" i="10"/>
  <c r="AK407" i="10"/>
  <c r="AK253" i="10"/>
  <c r="AK308" i="10"/>
  <c r="AK307" i="10"/>
  <c r="AK306" i="10"/>
  <c r="AK401" i="10"/>
  <c r="AK399" i="10"/>
  <c r="AK408" i="10"/>
  <c r="AK296" i="10"/>
  <c r="AK269" i="10"/>
  <c r="AK266" i="10"/>
  <c r="AK264" i="10"/>
  <c r="AK262" i="10"/>
  <c r="AK261" i="10"/>
  <c r="AK256" i="10"/>
  <c r="AK255" i="10"/>
  <c r="AK56" i="10"/>
  <c r="AK47" i="10"/>
  <c r="AK50" i="10"/>
  <c r="AK39" i="10"/>
  <c r="AK170" i="10"/>
  <c r="AK54" i="10"/>
  <c r="AK246" i="10"/>
  <c r="AK178" i="10"/>
  <c r="AK139" i="10"/>
  <c r="AK41" i="10"/>
  <c r="AK150" i="10"/>
  <c r="AK171" i="10"/>
  <c r="AK57" i="10"/>
  <c r="AK46" i="10"/>
  <c r="AK49" i="10"/>
  <c r="AK152" i="10"/>
  <c r="AK42" i="10"/>
  <c r="AK53" i="10"/>
  <c r="AK230" i="10"/>
  <c r="AK151" i="10"/>
  <c r="AJ417" i="10"/>
  <c r="AJ42" i="12"/>
  <c r="AJ404" i="10"/>
  <c r="AH36" i="12"/>
  <c r="AH35" i="12"/>
  <c r="Q100" i="1"/>
  <c r="W100" i="1" s="1"/>
  <c r="H191" i="10"/>
  <c r="H311" i="10"/>
  <c r="J347" i="10"/>
  <c r="I330" i="10"/>
  <c r="AJ27" i="10"/>
  <c r="AJ32" i="10"/>
  <c r="I396" i="10"/>
  <c r="I311" i="10"/>
  <c r="Q106" i="1"/>
  <c r="U106" i="1" s="1"/>
  <c r="F17" i="9"/>
  <c r="Q19" i="9"/>
  <c r="U87" i="1"/>
  <c r="Q104" i="1"/>
  <c r="U104" i="1" s="1"/>
  <c r="T106" i="1"/>
  <c r="S224" i="1"/>
  <c r="W311" i="1"/>
  <c r="O419" i="1"/>
  <c r="X323" i="1"/>
  <c r="I177" i="10"/>
  <c r="X177" i="1"/>
  <c r="Q26" i="9"/>
  <c r="U26" i="9" s="1"/>
  <c r="W382" i="1"/>
  <c r="O145" i="1"/>
  <c r="S138" i="1"/>
  <c r="T104" i="1"/>
  <c r="O153" i="1"/>
  <c r="S148" i="1"/>
  <c r="J295" i="10"/>
  <c r="X295" i="1"/>
  <c r="AL1" i="10"/>
  <c r="AK35" i="10"/>
  <c r="AK40" i="12" s="1"/>
  <c r="AK59" i="10"/>
  <c r="AK25" i="10"/>
  <c r="AK31" i="10"/>
  <c r="AK58" i="10"/>
  <c r="AK60" i="10"/>
  <c r="AK30" i="10"/>
  <c r="AK24" i="10"/>
  <c r="AK61" i="10"/>
  <c r="Q145" i="1"/>
  <c r="Q396" i="1"/>
  <c r="W396" i="1" s="1"/>
  <c r="U382" i="1"/>
  <c r="J371" i="10"/>
  <c r="U182" i="1"/>
  <c r="U191" i="1" s="1"/>
  <c r="J177" i="10"/>
  <c r="U145" i="1"/>
  <c r="J138" i="10"/>
  <c r="U309" i="1"/>
  <c r="X309" i="1" s="1"/>
  <c r="J304" i="10"/>
  <c r="E29" i="12"/>
  <c r="E29" i="14" s="1"/>
  <c r="T224" i="1"/>
  <c r="H457" i="10"/>
  <c r="H281" i="10"/>
  <c r="H278" i="10"/>
  <c r="T22" i="9"/>
  <c r="T23" i="9"/>
  <c r="T19" i="9"/>
  <c r="U148" i="1"/>
  <c r="Q153" i="1"/>
  <c r="U328" i="1"/>
  <c r="X328" i="1" s="1"/>
  <c r="Q330" i="1"/>
  <c r="W330" i="1" s="1"/>
  <c r="Q24" i="9"/>
  <c r="T349" i="1"/>
  <c r="P281" i="1"/>
  <c r="P461" i="1"/>
  <c r="P455" i="1"/>
  <c r="P278" i="1"/>
  <c r="G283" i="1"/>
  <c r="G279" i="1"/>
  <c r="G274" i="1"/>
  <c r="G280" i="1"/>
  <c r="G275" i="1"/>
  <c r="G422" i="1"/>
  <c r="G277" i="1"/>
  <c r="G276" i="1"/>
  <c r="G424" i="1"/>
  <c r="O236" i="1"/>
  <c r="O172" i="1"/>
  <c r="P191" i="1"/>
  <c r="W191" i="1" s="1"/>
  <c r="P148" i="1"/>
  <c r="T148" i="1" s="1"/>
  <c r="F23" i="9"/>
  <c r="G193" i="1"/>
  <c r="P349" i="1"/>
  <c r="P419" i="1" s="1"/>
  <c r="P138" i="1"/>
  <c r="T138" i="1" s="1"/>
  <c r="F22" i="9"/>
  <c r="AL257" i="10" l="1"/>
  <c r="AL391" i="10"/>
  <c r="BT391" i="10" s="1"/>
  <c r="AL245" i="10"/>
  <c r="AL326" i="10"/>
  <c r="Q278" i="1"/>
  <c r="U278" i="1" s="1"/>
  <c r="J278" i="10" s="1"/>
  <c r="Q459" i="1"/>
  <c r="I459" i="10"/>
  <c r="H147" i="16" s="1"/>
  <c r="H118" i="16"/>
  <c r="I129" i="10"/>
  <c r="U114" i="1"/>
  <c r="Q118" i="1"/>
  <c r="W114" i="1"/>
  <c r="Q461" i="1"/>
  <c r="U461" i="1" s="1"/>
  <c r="J461" i="10" s="1"/>
  <c r="Q281" i="1"/>
  <c r="U281" i="1" s="1"/>
  <c r="J281" i="10" s="1"/>
  <c r="H74" i="16"/>
  <c r="O16" i="16"/>
  <c r="H73" i="16"/>
  <c r="O58" i="16"/>
  <c r="O17" i="16"/>
  <c r="O59" i="16"/>
  <c r="S236" i="1"/>
  <c r="S250" i="1" s="1"/>
  <c r="I138" i="10"/>
  <c r="I145" i="10" s="1"/>
  <c r="S172" i="1"/>
  <c r="S174" i="1" s="1"/>
  <c r="I148" i="10"/>
  <c r="I153" i="10" s="1"/>
  <c r="J104" i="10"/>
  <c r="H184" i="16" s="1"/>
  <c r="J106" i="10"/>
  <c r="H186" i="16" s="1"/>
  <c r="AK417" i="10"/>
  <c r="AL38" i="10"/>
  <c r="BT38" i="10" s="1"/>
  <c r="AL254" i="10"/>
  <c r="BT254" i="10" s="1"/>
  <c r="AL400" i="10"/>
  <c r="BT400" i="10" s="1"/>
  <c r="AL377" i="10"/>
  <c r="BT377" i="10" s="1"/>
  <c r="AL401" i="10"/>
  <c r="BT401" i="10" s="1"/>
  <c r="AL399" i="10"/>
  <c r="BT399" i="10" s="1"/>
  <c r="AL408" i="10"/>
  <c r="BT408" i="10" s="1"/>
  <c r="AL253" i="10"/>
  <c r="BT253" i="10" s="1"/>
  <c r="AL296" i="10"/>
  <c r="BT296" i="10" s="1"/>
  <c r="AL306" i="10"/>
  <c r="BT306" i="10" s="1"/>
  <c r="AL308" i="10"/>
  <c r="BT308" i="10" s="1"/>
  <c r="AL307" i="10"/>
  <c r="BT307" i="10" s="1"/>
  <c r="AL407" i="10"/>
  <c r="BT407" i="10" s="1"/>
  <c r="AL269" i="10"/>
  <c r="BT269" i="10" s="1"/>
  <c r="AL266" i="10"/>
  <c r="BT266" i="10" s="1"/>
  <c r="AL264" i="10"/>
  <c r="BT264" i="10" s="1"/>
  <c r="AL262" i="10"/>
  <c r="BT262" i="10" s="1"/>
  <c r="AL261" i="10"/>
  <c r="BT261" i="10" s="1"/>
  <c r="AL255" i="10"/>
  <c r="BT255" i="10" s="1"/>
  <c r="AL256" i="10"/>
  <c r="BT256" i="10" s="1"/>
  <c r="AL42" i="10"/>
  <c r="BT42" i="10" s="1"/>
  <c r="AL49" i="10"/>
  <c r="BT49" i="10" s="1"/>
  <c r="AL150" i="10"/>
  <c r="BT150" i="10" s="1"/>
  <c r="AL56" i="10"/>
  <c r="BT56" i="10" s="1"/>
  <c r="AL57" i="10"/>
  <c r="BT57" i="10" s="1"/>
  <c r="AL53" i="10"/>
  <c r="BT53" i="10" s="1"/>
  <c r="AL230" i="10"/>
  <c r="BT230" i="10" s="1"/>
  <c r="AL170" i="10"/>
  <c r="BT170" i="10" s="1"/>
  <c r="AL47" i="10"/>
  <c r="BT47" i="10" s="1"/>
  <c r="AL41" i="10"/>
  <c r="BT41" i="10" s="1"/>
  <c r="AL246" i="10"/>
  <c r="BT246" i="10" s="1"/>
  <c r="AL152" i="10"/>
  <c r="BT152" i="10" s="1"/>
  <c r="AL54" i="10"/>
  <c r="BT54" i="10" s="1"/>
  <c r="AL171" i="10"/>
  <c r="BT171" i="10" s="1"/>
  <c r="AL39" i="10"/>
  <c r="BT39" i="10" s="1"/>
  <c r="AL151" i="10"/>
  <c r="BT151" i="10" s="1"/>
  <c r="AL50" i="10"/>
  <c r="BT50" i="10" s="1"/>
  <c r="AL139" i="10"/>
  <c r="BT139" i="10" s="1"/>
  <c r="AL46" i="10"/>
  <c r="BT46" i="10" s="1"/>
  <c r="AL178" i="10"/>
  <c r="BT178" i="10" s="1"/>
  <c r="AK43" i="12"/>
  <c r="AK42" i="12"/>
  <c r="AK404" i="10"/>
  <c r="AK271" i="10"/>
  <c r="O129" i="16" s="1"/>
  <c r="AK258" i="10"/>
  <c r="O128" i="16" s="1"/>
  <c r="AJ35" i="12"/>
  <c r="AJ36" i="12"/>
  <c r="H349" i="10"/>
  <c r="H419" i="10" s="1"/>
  <c r="Q224" i="1"/>
  <c r="Q236" i="1" s="1"/>
  <c r="Q250" i="1" s="1"/>
  <c r="U457" i="1"/>
  <c r="X104" i="1"/>
  <c r="X106" i="1"/>
  <c r="W106" i="1"/>
  <c r="J145" i="10"/>
  <c r="J382" i="10"/>
  <c r="AK32" i="10"/>
  <c r="O87" i="16" s="1"/>
  <c r="I182" i="10"/>
  <c r="J330" i="10"/>
  <c r="I349" i="10"/>
  <c r="J309" i="10"/>
  <c r="J182" i="10"/>
  <c r="AK27" i="10"/>
  <c r="O86" i="16" s="1"/>
  <c r="J301" i="10"/>
  <c r="W104" i="1"/>
  <c r="U100" i="1"/>
  <c r="X100" i="1" s="1"/>
  <c r="X87" i="1"/>
  <c r="Q455" i="1"/>
  <c r="U455" i="1" s="1"/>
  <c r="F19" i="9"/>
  <c r="U19" i="9"/>
  <c r="H224" i="10"/>
  <c r="F26" i="9"/>
  <c r="Q155" i="1"/>
  <c r="H167" i="10"/>
  <c r="X191" i="1"/>
  <c r="X182" i="1"/>
  <c r="T457" i="1"/>
  <c r="T455" i="1"/>
  <c r="X148" i="1"/>
  <c r="S153" i="1"/>
  <c r="H148" i="10"/>
  <c r="H138" i="10"/>
  <c r="X138" i="1"/>
  <c r="S145" i="1"/>
  <c r="O20" i="9"/>
  <c r="O282" i="1" s="1"/>
  <c r="T461" i="1"/>
  <c r="W148" i="1"/>
  <c r="W138" i="1"/>
  <c r="T278" i="1"/>
  <c r="T281" i="1"/>
  <c r="U396" i="1"/>
  <c r="X396" i="1" s="1"/>
  <c r="X382" i="1"/>
  <c r="I104" i="10"/>
  <c r="H113" i="16" s="1"/>
  <c r="O155" i="1"/>
  <c r="I106" i="10"/>
  <c r="H115" i="16" s="1"/>
  <c r="AM1" i="10"/>
  <c r="AN1" i="10" s="1"/>
  <c r="AL61" i="10"/>
  <c r="BT61" i="10" s="1"/>
  <c r="AL59" i="10"/>
  <c r="BT59" i="10" s="1"/>
  <c r="AL58" i="10"/>
  <c r="BT58" i="10" s="1"/>
  <c r="AL35" i="10"/>
  <c r="AL40" i="12" s="1"/>
  <c r="AL31" i="10"/>
  <c r="BT31" i="10" s="1"/>
  <c r="AL60" i="10"/>
  <c r="BT60" i="10" s="1"/>
  <c r="AL25" i="10"/>
  <c r="BT25" i="10" s="1"/>
  <c r="BT26" i="10"/>
  <c r="AL30" i="10"/>
  <c r="BT30" i="10" s="1"/>
  <c r="AL24" i="10"/>
  <c r="BT24" i="10" s="1"/>
  <c r="U311" i="1"/>
  <c r="X311" i="1" s="1"/>
  <c r="U153" i="1"/>
  <c r="U155" i="1" s="1"/>
  <c r="J148" i="10"/>
  <c r="T236" i="1"/>
  <c r="T250" i="1" s="1"/>
  <c r="I224" i="10"/>
  <c r="T172" i="1"/>
  <c r="T174" i="1" s="1"/>
  <c r="I167" i="10"/>
  <c r="E30" i="12"/>
  <c r="E30" i="14" s="1"/>
  <c r="U24" i="9"/>
  <c r="U330" i="1"/>
  <c r="X330" i="1" s="1"/>
  <c r="W167" i="1"/>
  <c r="F24" i="9"/>
  <c r="Q349" i="1"/>
  <c r="Q419" i="1" s="1"/>
  <c r="Q20" i="9" s="1"/>
  <c r="Q282" i="1" s="1"/>
  <c r="U282" i="1" s="1"/>
  <c r="J282" i="10" s="1"/>
  <c r="T419" i="1"/>
  <c r="T153" i="1"/>
  <c r="T145" i="1"/>
  <c r="P153" i="1"/>
  <c r="W153" i="1" s="1"/>
  <c r="G434" i="1"/>
  <c r="P145" i="1"/>
  <c r="W145" i="1" s="1"/>
  <c r="O250" i="1"/>
  <c r="O174" i="1"/>
  <c r="P20" i="9"/>
  <c r="P282" i="1" s="1"/>
  <c r="T282" i="1" s="1"/>
  <c r="I282" i="10" s="1"/>
  <c r="G286" i="1"/>
  <c r="BT257" i="10" l="1"/>
  <c r="BT245" i="10"/>
  <c r="AN257" i="10"/>
  <c r="AN391" i="10"/>
  <c r="AN326" i="10"/>
  <c r="AN245" i="10"/>
  <c r="BT326" i="10"/>
  <c r="BT35" i="10"/>
  <c r="W282" i="1"/>
  <c r="S282" i="1"/>
  <c r="W278" i="1"/>
  <c r="U459" i="1"/>
  <c r="W459" i="1"/>
  <c r="J114" i="10"/>
  <c r="J118" i="10" s="1"/>
  <c r="U118" i="1"/>
  <c r="X114" i="1"/>
  <c r="W118" i="1"/>
  <c r="Q129" i="1"/>
  <c r="W129" i="1" s="1"/>
  <c r="W461" i="1"/>
  <c r="W281" i="1"/>
  <c r="W457" i="1"/>
  <c r="W250" i="1"/>
  <c r="U224" i="1"/>
  <c r="X224" i="1" s="1"/>
  <c r="O80" i="15"/>
  <c r="O81" i="15" s="1"/>
  <c r="W224" i="1"/>
  <c r="W236" i="1"/>
  <c r="H75" i="16"/>
  <c r="J457" i="10"/>
  <c r="H215" i="16" s="1"/>
  <c r="J455" i="10"/>
  <c r="H214" i="16" s="1"/>
  <c r="AL42" i="12"/>
  <c r="AL258" i="10"/>
  <c r="O199" i="16" s="1"/>
  <c r="AL43" i="12"/>
  <c r="AL271" i="10"/>
  <c r="O200" i="16" s="1"/>
  <c r="AL404" i="10"/>
  <c r="BT404" i="10" s="1"/>
  <c r="AN254" i="10"/>
  <c r="AN400" i="10"/>
  <c r="AN377" i="10"/>
  <c r="AN38" i="10"/>
  <c r="AN399" i="10"/>
  <c r="AN408" i="10"/>
  <c r="AN407" i="10"/>
  <c r="AN253" i="10"/>
  <c r="AN308" i="10"/>
  <c r="AN307" i="10"/>
  <c r="AN306" i="10"/>
  <c r="AN401" i="10"/>
  <c r="AN296" i="10"/>
  <c r="AN262" i="10"/>
  <c r="AN269" i="10"/>
  <c r="AN261" i="10"/>
  <c r="AN266" i="10"/>
  <c r="AN255" i="10"/>
  <c r="AN264" i="10"/>
  <c r="AN256" i="10"/>
  <c r="AN246" i="10"/>
  <c r="AN47" i="10"/>
  <c r="AN170" i="10"/>
  <c r="AN57" i="10"/>
  <c r="AN41" i="10"/>
  <c r="AN53" i="10"/>
  <c r="AN171" i="10"/>
  <c r="AN150" i="10"/>
  <c r="AN49" i="10"/>
  <c r="AN151" i="10"/>
  <c r="AN139" i="10"/>
  <c r="AN46" i="10"/>
  <c r="AN54" i="10"/>
  <c r="AN56" i="10"/>
  <c r="AN230" i="10"/>
  <c r="AN39" i="10"/>
  <c r="AN152" i="10"/>
  <c r="AN50" i="10"/>
  <c r="AN178" i="10"/>
  <c r="AN42" i="10"/>
  <c r="AL417" i="10"/>
  <c r="BT417" i="10" s="1"/>
  <c r="AK36" i="12"/>
  <c r="AK35" i="12"/>
  <c r="J311" i="10"/>
  <c r="AL32" i="10"/>
  <c r="O158" i="16" s="1"/>
  <c r="I236" i="10"/>
  <c r="I155" i="10"/>
  <c r="H145" i="10"/>
  <c r="W455" i="1"/>
  <c r="H172" i="10"/>
  <c r="J191" i="10"/>
  <c r="H153" i="10"/>
  <c r="I172" i="10"/>
  <c r="J153" i="10"/>
  <c r="AL27" i="10"/>
  <c r="O157" i="16" s="1"/>
  <c r="I419" i="10"/>
  <c r="I191" i="10"/>
  <c r="H236" i="10"/>
  <c r="J396" i="10"/>
  <c r="W349" i="1"/>
  <c r="X145" i="1"/>
  <c r="S155" i="1"/>
  <c r="S193" i="1" s="1"/>
  <c r="X153" i="1"/>
  <c r="I278" i="10"/>
  <c r="X278" i="1"/>
  <c r="I461" i="10"/>
  <c r="X461" i="1"/>
  <c r="I457" i="10"/>
  <c r="H144" i="16" s="1"/>
  <c r="X457" i="1"/>
  <c r="W419" i="1"/>
  <c r="I281" i="10"/>
  <c r="X281" i="1"/>
  <c r="O274" i="1"/>
  <c r="O275" i="1"/>
  <c r="O279" i="1"/>
  <c r="O424" i="1"/>
  <c r="S20" i="9"/>
  <c r="O276" i="1"/>
  <c r="O283" i="1"/>
  <c r="O422" i="1"/>
  <c r="O277" i="1"/>
  <c r="O280" i="1"/>
  <c r="I455" i="10"/>
  <c r="H143" i="16" s="1"/>
  <c r="X455" i="1"/>
  <c r="AO1" i="10"/>
  <c r="AN30" i="10"/>
  <c r="AN60" i="10"/>
  <c r="AN25" i="10"/>
  <c r="AN31" i="10"/>
  <c r="AN35" i="10"/>
  <c r="AN61" i="10"/>
  <c r="AN58" i="10"/>
  <c r="AN24" i="10"/>
  <c r="AN59" i="10"/>
  <c r="E31" i="12"/>
  <c r="E31" i="14" s="1"/>
  <c r="T20" i="9"/>
  <c r="U20" i="9"/>
  <c r="Q172" i="1"/>
  <c r="W172" i="1" s="1"/>
  <c r="Q276" i="1"/>
  <c r="U276" i="1" s="1"/>
  <c r="Q275" i="1"/>
  <c r="U275" i="1" s="1"/>
  <c r="Q280" i="1"/>
  <c r="U280" i="1" s="1"/>
  <c r="Q274" i="1"/>
  <c r="Q424" i="1"/>
  <c r="U424" i="1" s="1"/>
  <c r="Q277" i="1"/>
  <c r="U277" i="1" s="1"/>
  <c r="U427" i="1"/>
  <c r="Q422" i="1"/>
  <c r="Q279" i="1"/>
  <c r="U279" i="1" s="1"/>
  <c r="U428" i="1"/>
  <c r="Q283" i="1"/>
  <c r="U283" i="1" s="1"/>
  <c r="U349" i="1"/>
  <c r="X349" i="1" s="1"/>
  <c r="T155" i="1"/>
  <c r="O193" i="1"/>
  <c r="P155" i="1"/>
  <c r="W155" i="1" s="1"/>
  <c r="G436" i="1"/>
  <c r="P277" i="1"/>
  <c r="P424" i="1"/>
  <c r="P422" i="1"/>
  <c r="T422" i="1" s="1"/>
  <c r="P280" i="1"/>
  <c r="P279" i="1"/>
  <c r="P283" i="1"/>
  <c r="P275" i="1"/>
  <c r="P276" i="1"/>
  <c r="P274" i="1"/>
  <c r="T274" i="1" s="1"/>
  <c r="F20" i="9"/>
  <c r="AO257" i="10" l="1"/>
  <c r="AO326" i="10"/>
  <c r="AO245" i="10"/>
  <c r="AO391" i="10"/>
  <c r="BT271" i="10"/>
  <c r="BT27" i="10"/>
  <c r="BT258" i="10"/>
  <c r="AN40" i="12"/>
  <c r="BT32" i="10"/>
  <c r="H282" i="10"/>
  <c r="X282" i="1"/>
  <c r="J459" i="10"/>
  <c r="H218" i="16" s="1"/>
  <c r="X459" i="1"/>
  <c r="X118" i="1"/>
  <c r="U129" i="1"/>
  <c r="X129" i="1" s="1"/>
  <c r="H189" i="16"/>
  <c r="J129" i="10"/>
  <c r="J224" i="10"/>
  <c r="J236" i="10" s="1"/>
  <c r="U236" i="1"/>
  <c r="U250" i="1" s="1"/>
  <c r="X250" i="1" s="1"/>
  <c r="H145" i="16"/>
  <c r="O17" i="15"/>
  <c r="H216" i="16"/>
  <c r="J279" i="10"/>
  <c r="J276" i="10"/>
  <c r="I274" i="10"/>
  <c r="J427" i="10"/>
  <c r="J283" i="10"/>
  <c r="J280" i="10"/>
  <c r="J428" i="10"/>
  <c r="J277" i="10"/>
  <c r="J275" i="10"/>
  <c r="I422" i="10"/>
  <c r="J424" i="10"/>
  <c r="AO38" i="10"/>
  <c r="AO377" i="10"/>
  <c r="AO400" i="10"/>
  <c r="AO254" i="10"/>
  <c r="AO407" i="10"/>
  <c r="AO253" i="10"/>
  <c r="AO308" i="10"/>
  <c r="AO307" i="10"/>
  <c r="AO306" i="10"/>
  <c r="AO401" i="10"/>
  <c r="AO399" i="10"/>
  <c r="AO408" i="10"/>
  <c r="AO296" i="10"/>
  <c r="AO269" i="10"/>
  <c r="AO266" i="10"/>
  <c r="AO264" i="10"/>
  <c r="AO262" i="10"/>
  <c r="AO261" i="10"/>
  <c r="AO256" i="10"/>
  <c r="AO255" i="10"/>
  <c r="AO54" i="10"/>
  <c r="AO47" i="10"/>
  <c r="AO230" i="10"/>
  <c r="AO39" i="10"/>
  <c r="AO56" i="10"/>
  <c r="AO178" i="10"/>
  <c r="AO246" i="10"/>
  <c r="AO49" i="10"/>
  <c r="AO151" i="10"/>
  <c r="AO152" i="10"/>
  <c r="AO57" i="10"/>
  <c r="AO46" i="10"/>
  <c r="AO50" i="10"/>
  <c r="AO41" i="10"/>
  <c r="AO139" i="10"/>
  <c r="AO150" i="10"/>
  <c r="AO171" i="10"/>
  <c r="AO42" i="10"/>
  <c r="AO170" i="10"/>
  <c r="AO53" i="10"/>
  <c r="AN42" i="12"/>
  <c r="AN404" i="10"/>
  <c r="AN271" i="10"/>
  <c r="AN258" i="10"/>
  <c r="AN43" i="12"/>
  <c r="AN417" i="10"/>
  <c r="AL35" i="12"/>
  <c r="AL36" i="12"/>
  <c r="H155" i="10"/>
  <c r="J349" i="10"/>
  <c r="H174" i="10"/>
  <c r="AN32" i="10"/>
  <c r="H250" i="10"/>
  <c r="J155" i="10"/>
  <c r="I250" i="10"/>
  <c r="H127" i="16" s="1"/>
  <c r="AN27" i="10"/>
  <c r="I174" i="10"/>
  <c r="S422" i="1"/>
  <c r="O434" i="1"/>
  <c r="W422" i="1"/>
  <c r="W274" i="1"/>
  <c r="O286" i="1"/>
  <c r="S274" i="1"/>
  <c r="S283" i="1"/>
  <c r="W283" i="1"/>
  <c r="W424" i="1"/>
  <c r="S424" i="1"/>
  <c r="S427" i="1"/>
  <c r="W427" i="1"/>
  <c r="J167" i="10"/>
  <c r="X167" i="1"/>
  <c r="W280" i="1"/>
  <c r="S280" i="1"/>
  <c r="W276" i="1"/>
  <c r="S276" i="1"/>
  <c r="S279" i="1"/>
  <c r="W279" i="1"/>
  <c r="W277" i="1"/>
  <c r="S277" i="1"/>
  <c r="W428" i="1"/>
  <c r="S428" i="1"/>
  <c r="W275" i="1"/>
  <c r="S275" i="1"/>
  <c r="X155" i="1"/>
  <c r="AP1" i="10"/>
  <c r="AO35" i="10"/>
  <c r="AO40" i="12" s="1"/>
  <c r="AO30" i="10"/>
  <c r="AO59" i="10"/>
  <c r="AO31" i="10"/>
  <c r="AO24" i="10"/>
  <c r="AO61" i="10"/>
  <c r="AO60" i="10"/>
  <c r="AO25" i="10"/>
  <c r="AO58" i="10"/>
  <c r="E32" i="12"/>
  <c r="E32" i="14" s="1"/>
  <c r="T427" i="1"/>
  <c r="U422" i="1"/>
  <c r="Q434" i="1"/>
  <c r="Q436" i="1" s="1"/>
  <c r="U274" i="1"/>
  <c r="Q286" i="1"/>
  <c r="T279" i="1"/>
  <c r="T424" i="1"/>
  <c r="U419" i="1"/>
  <c r="X419" i="1" s="1"/>
  <c r="T280" i="1"/>
  <c r="U172" i="1"/>
  <c r="X172" i="1" s="1"/>
  <c r="T283" i="1"/>
  <c r="T276" i="1"/>
  <c r="T428" i="1"/>
  <c r="T275" i="1"/>
  <c r="T277" i="1"/>
  <c r="Q174" i="1"/>
  <c r="W174" i="1" s="1"/>
  <c r="T193" i="1"/>
  <c r="P286" i="1"/>
  <c r="P434" i="1"/>
  <c r="P193" i="1"/>
  <c r="X236" i="1" l="1"/>
  <c r="AP257" i="10"/>
  <c r="AP391" i="10"/>
  <c r="AP245" i="10"/>
  <c r="BU245" i="10" s="1"/>
  <c r="AP326" i="10"/>
  <c r="P16" i="16"/>
  <c r="H57" i="16"/>
  <c r="P17" i="16"/>
  <c r="P58" i="16"/>
  <c r="P59" i="16"/>
  <c r="AP254" i="10"/>
  <c r="BU254" i="10" s="1"/>
  <c r="AP400" i="10"/>
  <c r="BU400" i="10" s="1"/>
  <c r="AP377" i="10"/>
  <c r="BU377" i="10" s="1"/>
  <c r="AP38" i="10"/>
  <c r="BU38" i="10" s="1"/>
  <c r="AP407" i="10"/>
  <c r="BU407" i="10" s="1"/>
  <c r="AP253" i="10"/>
  <c r="BU253" i="10" s="1"/>
  <c r="AP308" i="10"/>
  <c r="BU308" i="10" s="1"/>
  <c r="AP307" i="10"/>
  <c r="BU307" i="10" s="1"/>
  <c r="AP306" i="10"/>
  <c r="BU306" i="10" s="1"/>
  <c r="AP401" i="10"/>
  <c r="BU401" i="10" s="1"/>
  <c r="AP399" i="10"/>
  <c r="BU399" i="10" s="1"/>
  <c r="AP408" i="10"/>
  <c r="BU408" i="10" s="1"/>
  <c r="AP296" i="10"/>
  <c r="BU296" i="10" s="1"/>
  <c r="AP269" i="10"/>
  <c r="BU269" i="10" s="1"/>
  <c r="AP266" i="10"/>
  <c r="BU266" i="10" s="1"/>
  <c r="AP264" i="10"/>
  <c r="BU264" i="10" s="1"/>
  <c r="AP262" i="10"/>
  <c r="BU262" i="10" s="1"/>
  <c r="AP261" i="10"/>
  <c r="BU261" i="10" s="1"/>
  <c r="AP255" i="10"/>
  <c r="BU255" i="10" s="1"/>
  <c r="AP256" i="10"/>
  <c r="BU256" i="10" s="1"/>
  <c r="AP56" i="10"/>
  <c r="BU56" i="10" s="1"/>
  <c r="AP230" i="10"/>
  <c r="BU230" i="10" s="1"/>
  <c r="AP54" i="10"/>
  <c r="BU54" i="10" s="1"/>
  <c r="AP47" i="10"/>
  <c r="BU47" i="10" s="1"/>
  <c r="AP42" i="10"/>
  <c r="BU42" i="10" s="1"/>
  <c r="AP50" i="10"/>
  <c r="BU50" i="10" s="1"/>
  <c r="AP171" i="10"/>
  <c r="BU171" i="10" s="1"/>
  <c r="AP246" i="10"/>
  <c r="BU246" i="10" s="1"/>
  <c r="AP57" i="10"/>
  <c r="BU57" i="10" s="1"/>
  <c r="AP49" i="10"/>
  <c r="BU49" i="10" s="1"/>
  <c r="AP53" i="10"/>
  <c r="BU53" i="10" s="1"/>
  <c r="AP178" i="10"/>
  <c r="BU178" i="10" s="1"/>
  <c r="AP152" i="10"/>
  <c r="BU152" i="10" s="1"/>
  <c r="AP150" i="10"/>
  <c r="BU150" i="10" s="1"/>
  <c r="AP46" i="10"/>
  <c r="BU46" i="10" s="1"/>
  <c r="AP139" i="10"/>
  <c r="BU139" i="10" s="1"/>
  <c r="AP39" i="10"/>
  <c r="BU39" i="10" s="1"/>
  <c r="AP41" i="10"/>
  <c r="BU41" i="10" s="1"/>
  <c r="AP151" i="10"/>
  <c r="BU151" i="10" s="1"/>
  <c r="AP170" i="10"/>
  <c r="BU170" i="10" s="1"/>
  <c r="AO404" i="10"/>
  <c r="AO271" i="10"/>
  <c r="P129" i="16" s="1"/>
  <c r="AO258" i="10"/>
  <c r="P128" i="16" s="1"/>
  <c r="AO43" i="12"/>
  <c r="AO42" i="12"/>
  <c r="AO417" i="10"/>
  <c r="AN35" i="12"/>
  <c r="AN36" i="12"/>
  <c r="J419" i="10"/>
  <c r="H193" i="10"/>
  <c r="AO27" i="10"/>
  <c r="P86" i="16" s="1"/>
  <c r="J172" i="10"/>
  <c r="J250" i="10"/>
  <c r="H198" i="16" s="1"/>
  <c r="I193" i="10"/>
  <c r="AO32" i="10"/>
  <c r="P87" i="16" s="1"/>
  <c r="X424" i="1"/>
  <c r="H424" i="10"/>
  <c r="X428" i="1"/>
  <c r="H428" i="10"/>
  <c r="X280" i="1"/>
  <c r="H280" i="10"/>
  <c r="X274" i="1"/>
  <c r="H274" i="10"/>
  <c r="S286" i="1"/>
  <c r="O436" i="1"/>
  <c r="W434" i="1"/>
  <c r="X279" i="1"/>
  <c r="H279" i="10"/>
  <c r="W286" i="1"/>
  <c r="X422" i="1"/>
  <c r="S434" i="1"/>
  <c r="H422" i="10"/>
  <c r="X275" i="1"/>
  <c r="H275" i="10"/>
  <c r="X277" i="1"/>
  <c r="H277" i="10"/>
  <c r="X276" i="1"/>
  <c r="H276" i="10"/>
  <c r="X427" i="1"/>
  <c r="H427" i="10"/>
  <c r="X283" i="1"/>
  <c r="H283" i="10"/>
  <c r="AQ1" i="10"/>
  <c r="AR1" i="10" s="1"/>
  <c r="AP59" i="10"/>
  <c r="BU59" i="10" s="1"/>
  <c r="AP60" i="10"/>
  <c r="BU60" i="10" s="1"/>
  <c r="AP61" i="10"/>
  <c r="BU61" i="10" s="1"/>
  <c r="AP31" i="10"/>
  <c r="BU31" i="10" s="1"/>
  <c r="AP35" i="10"/>
  <c r="AP40" i="12" s="1"/>
  <c r="AP25" i="10"/>
  <c r="BU25" i="10" s="1"/>
  <c r="AP30" i="10"/>
  <c r="BU30" i="10" s="1"/>
  <c r="AP58" i="10"/>
  <c r="BU58" i="10" s="1"/>
  <c r="AP24" i="10"/>
  <c r="BU24" i="10" s="1"/>
  <c r="BU26" i="10"/>
  <c r="I280" i="10"/>
  <c r="I427" i="10"/>
  <c r="I275" i="10"/>
  <c r="I276" i="10"/>
  <c r="U286" i="1"/>
  <c r="J274" i="10"/>
  <c r="I279" i="10"/>
  <c r="I277" i="10"/>
  <c r="I428" i="10"/>
  <c r="I283" i="10"/>
  <c r="U434" i="1"/>
  <c r="U436" i="1" s="1"/>
  <c r="J422" i="10"/>
  <c r="I424" i="10"/>
  <c r="E33" i="12"/>
  <c r="E33" i="14" s="1"/>
  <c r="T434" i="1"/>
  <c r="T436" i="1" s="1"/>
  <c r="T286" i="1"/>
  <c r="U174" i="1"/>
  <c r="X174" i="1" s="1"/>
  <c r="Q193" i="1"/>
  <c r="W193" i="1" s="1"/>
  <c r="P436" i="1"/>
  <c r="AR257" i="10" l="1"/>
  <c r="AR326" i="10"/>
  <c r="AR245" i="10"/>
  <c r="AR391" i="10"/>
  <c r="BU326" i="10"/>
  <c r="BU257" i="10"/>
  <c r="BU391" i="10"/>
  <c r="BU35" i="10"/>
  <c r="P80" i="15"/>
  <c r="P81" i="15" s="1"/>
  <c r="P17" i="15" s="1"/>
  <c r="AR38" i="10"/>
  <c r="AR254" i="10"/>
  <c r="AR400" i="10"/>
  <c r="AR377" i="10"/>
  <c r="AR401" i="10"/>
  <c r="AR399" i="10"/>
  <c r="AR408" i="10"/>
  <c r="AR308" i="10"/>
  <c r="AR296" i="10"/>
  <c r="AR307" i="10"/>
  <c r="AR407" i="10"/>
  <c r="AR306" i="10"/>
  <c r="AR253" i="10"/>
  <c r="AR269" i="10"/>
  <c r="AR266" i="10"/>
  <c r="AR264" i="10"/>
  <c r="AR262" i="10"/>
  <c r="AR261" i="10"/>
  <c r="AR255" i="10"/>
  <c r="AR256" i="10"/>
  <c r="AR170" i="10"/>
  <c r="AR139" i="10"/>
  <c r="AR49" i="10"/>
  <c r="AR152" i="10"/>
  <c r="AR230" i="10"/>
  <c r="AR39" i="10"/>
  <c r="AR178" i="10"/>
  <c r="AR151" i="10"/>
  <c r="AR50" i="10"/>
  <c r="AR171" i="10"/>
  <c r="AR150" i="10"/>
  <c r="AR47" i="10"/>
  <c r="AR54" i="10"/>
  <c r="AR57" i="10"/>
  <c r="AR246" i="10"/>
  <c r="AR41" i="10"/>
  <c r="AR56" i="10"/>
  <c r="AR46" i="10"/>
  <c r="AR42" i="10"/>
  <c r="AR53" i="10"/>
  <c r="AP404" i="10"/>
  <c r="BU404" i="10" s="1"/>
  <c r="AP271" i="10"/>
  <c r="AP258" i="10"/>
  <c r="P199" i="16" s="1"/>
  <c r="AP417" i="10"/>
  <c r="BU417" i="10" s="1"/>
  <c r="AP42" i="12"/>
  <c r="AP43" i="12"/>
  <c r="AO35" i="12"/>
  <c r="AO36" i="12"/>
  <c r="J286" i="10"/>
  <c r="H201" i="16" s="1"/>
  <c r="AP27" i="10"/>
  <c r="P157" i="16" s="1"/>
  <c r="J174" i="10"/>
  <c r="J434" i="10"/>
  <c r="AP32" i="10"/>
  <c r="P158" i="16" s="1"/>
  <c r="W436" i="1"/>
  <c r="H434" i="10"/>
  <c r="X286" i="1"/>
  <c r="X434" i="1"/>
  <c r="S436" i="1"/>
  <c r="X436" i="1" s="1"/>
  <c r="H286" i="10"/>
  <c r="AS1" i="10"/>
  <c r="AR35" i="10"/>
  <c r="AR59" i="10"/>
  <c r="AR25" i="10"/>
  <c r="AR30" i="10"/>
  <c r="AR31" i="10"/>
  <c r="AR24" i="10"/>
  <c r="AR60" i="10"/>
  <c r="AR61" i="10"/>
  <c r="AR58" i="10"/>
  <c r="I434" i="10"/>
  <c r="I286" i="10"/>
  <c r="H130" i="16" s="1"/>
  <c r="E34" i="12"/>
  <c r="U193" i="1"/>
  <c r="X193" i="1" s="1"/>
  <c r="Q196" i="1"/>
  <c r="Q202" i="1" s="1"/>
  <c r="Q204" i="1" s="1"/>
  <c r="Q288" i="1" s="1"/>
  <c r="G196" i="1"/>
  <c r="M196" i="1"/>
  <c r="M202" i="1" s="1"/>
  <c r="M204" i="1" s="1"/>
  <c r="M288" i="1" s="1"/>
  <c r="O196" i="1"/>
  <c r="O202" i="1" s="1"/>
  <c r="O204" i="1" s="1"/>
  <c r="O288" i="1" s="1"/>
  <c r="P196" i="1"/>
  <c r="P202" i="1" s="1"/>
  <c r="P204" i="1" s="1"/>
  <c r="P288" i="1" s="1"/>
  <c r="L196" i="1"/>
  <c r="L202" i="1" s="1"/>
  <c r="L204" i="1" s="1"/>
  <c r="L288" i="1" s="1"/>
  <c r="I196" i="1"/>
  <c r="H196" i="1"/>
  <c r="K196" i="1"/>
  <c r="K202" i="1" s="1"/>
  <c r="K204" i="1" s="1"/>
  <c r="K288" i="1" s="1"/>
  <c r="AS257" i="10" l="1"/>
  <c r="AS391" i="10"/>
  <c r="AS245" i="10"/>
  <c r="AS326" i="10"/>
  <c r="P200" i="16"/>
  <c r="BU271" i="10"/>
  <c r="BU27" i="10"/>
  <c r="AR40" i="12"/>
  <c r="BU32" i="10"/>
  <c r="BU258" i="10"/>
  <c r="L465" i="1"/>
  <c r="L290" i="1"/>
  <c r="L21" i="9" s="1"/>
  <c r="K465" i="1"/>
  <c r="K290" i="1"/>
  <c r="K21" i="9" s="1"/>
  <c r="Q290" i="1"/>
  <c r="Q21" i="9" s="1"/>
  <c r="Q465" i="1"/>
  <c r="O465" i="1"/>
  <c r="O290" i="1"/>
  <c r="O21" i="9" s="1"/>
  <c r="M290" i="1"/>
  <c r="M21" i="9" s="1"/>
  <c r="M465" i="1"/>
  <c r="P465" i="1"/>
  <c r="P290" i="1"/>
  <c r="P21" i="9" s="1"/>
  <c r="H60" i="16"/>
  <c r="AS254" i="10"/>
  <c r="AS400" i="10"/>
  <c r="AS377" i="10"/>
  <c r="AS38" i="10"/>
  <c r="AS399" i="10"/>
  <c r="AS408" i="10"/>
  <c r="AS407" i="10"/>
  <c r="AS253" i="10"/>
  <c r="AS308" i="10"/>
  <c r="AS307" i="10"/>
  <c r="AS306" i="10"/>
  <c r="AS401" i="10"/>
  <c r="AS296" i="10"/>
  <c r="AS269" i="10"/>
  <c r="AS261" i="10"/>
  <c r="AS266" i="10"/>
  <c r="AS264" i="10"/>
  <c r="AS262" i="10"/>
  <c r="AS256" i="10"/>
  <c r="AS255" i="10"/>
  <c r="AS42" i="10"/>
  <c r="AS39" i="10"/>
  <c r="AS150" i="10"/>
  <c r="AS246" i="10"/>
  <c r="AS49" i="10"/>
  <c r="AS170" i="10"/>
  <c r="AS54" i="10"/>
  <c r="AS230" i="10"/>
  <c r="AS47" i="10"/>
  <c r="AS46" i="10"/>
  <c r="AS178" i="10"/>
  <c r="AS171" i="10"/>
  <c r="AS57" i="10"/>
  <c r="AS139" i="10"/>
  <c r="AS50" i="10"/>
  <c r="AS152" i="10"/>
  <c r="AS151" i="10"/>
  <c r="AS53" i="10"/>
  <c r="AS41" i="10"/>
  <c r="AS56" i="10"/>
  <c r="AR42" i="12"/>
  <c r="AR417" i="10"/>
  <c r="AR271" i="10"/>
  <c r="AR404" i="10"/>
  <c r="AR43" i="12"/>
  <c r="AR258" i="10"/>
  <c r="E35" i="12"/>
  <c r="E34" i="14"/>
  <c r="AP36" i="12"/>
  <c r="AP35" i="12"/>
  <c r="H436" i="10"/>
  <c r="J193" i="10"/>
  <c r="AR32" i="10"/>
  <c r="I436" i="10"/>
  <c r="J436" i="10"/>
  <c r="AR27" i="10"/>
  <c r="W196" i="1"/>
  <c r="AT1" i="10"/>
  <c r="AS31" i="10"/>
  <c r="AS25" i="10"/>
  <c r="AS35" i="10"/>
  <c r="AS40" i="12" s="1"/>
  <c r="AS30" i="10"/>
  <c r="AS59" i="10"/>
  <c r="AS24" i="10"/>
  <c r="AS61" i="10"/>
  <c r="AS60" i="10"/>
  <c r="AS58" i="10"/>
  <c r="H202" i="1"/>
  <c r="H204" i="1" s="1"/>
  <c r="H288" i="1" s="1"/>
  <c r="T196" i="1"/>
  <c r="I202" i="1"/>
  <c r="I204" i="1" s="1"/>
  <c r="U196" i="1"/>
  <c r="S196" i="1"/>
  <c r="G202" i="1"/>
  <c r="AT257" i="10" l="1"/>
  <c r="AT245" i="10"/>
  <c r="BV245" i="10" s="1"/>
  <c r="AT326" i="10"/>
  <c r="BV326" i="10" s="1"/>
  <c r="AT391" i="10"/>
  <c r="H465" i="1"/>
  <c r="H290" i="1"/>
  <c r="H21" i="9" s="1"/>
  <c r="I288" i="1"/>
  <c r="Q16" i="16"/>
  <c r="Q59" i="16"/>
  <c r="Q17" i="16"/>
  <c r="Q58" i="16"/>
  <c r="J196" i="10"/>
  <c r="J202" i="10" s="1"/>
  <c r="AS42" i="12"/>
  <c r="AS258" i="10"/>
  <c r="Q128" i="16" s="1"/>
  <c r="AS43" i="12"/>
  <c r="AS271" i="10"/>
  <c r="Q129" i="16" s="1"/>
  <c r="AS417" i="10"/>
  <c r="AT38" i="10"/>
  <c r="BV38" i="10" s="1"/>
  <c r="AT254" i="10"/>
  <c r="BV254" i="10" s="1"/>
  <c r="AT377" i="10"/>
  <c r="BV377" i="10" s="1"/>
  <c r="AT400" i="10"/>
  <c r="BV400" i="10" s="1"/>
  <c r="AT407" i="10"/>
  <c r="BV407" i="10" s="1"/>
  <c r="AT253" i="10"/>
  <c r="BV253" i="10" s="1"/>
  <c r="AT308" i="10"/>
  <c r="BV308" i="10" s="1"/>
  <c r="AT307" i="10"/>
  <c r="BV307" i="10" s="1"/>
  <c r="AT306" i="10"/>
  <c r="BV306" i="10" s="1"/>
  <c r="AT401" i="10"/>
  <c r="BV401" i="10" s="1"/>
  <c r="AT399" i="10"/>
  <c r="BV399" i="10" s="1"/>
  <c r="AT408" i="10"/>
  <c r="BV408" i="10" s="1"/>
  <c r="AT296" i="10"/>
  <c r="BV296" i="10" s="1"/>
  <c r="AT269" i="10"/>
  <c r="BV269" i="10" s="1"/>
  <c r="AT266" i="10"/>
  <c r="BV266" i="10" s="1"/>
  <c r="AT264" i="10"/>
  <c r="BV264" i="10" s="1"/>
  <c r="AT262" i="10"/>
  <c r="BV262" i="10" s="1"/>
  <c r="AT261" i="10"/>
  <c r="BV261" i="10" s="1"/>
  <c r="AT255" i="10"/>
  <c r="BV255" i="10" s="1"/>
  <c r="AT256" i="10"/>
  <c r="BV256" i="10" s="1"/>
  <c r="AT41" i="10"/>
  <c r="BV41" i="10" s="1"/>
  <c r="AT46" i="10"/>
  <c r="BV46" i="10" s="1"/>
  <c r="AT57" i="10"/>
  <c r="BV57" i="10" s="1"/>
  <c r="AT50" i="10"/>
  <c r="BV50" i="10" s="1"/>
  <c r="AT170" i="10"/>
  <c r="BV170" i="10" s="1"/>
  <c r="AT246" i="10"/>
  <c r="BV246" i="10" s="1"/>
  <c r="AT42" i="10"/>
  <c r="BV42" i="10" s="1"/>
  <c r="AT54" i="10"/>
  <c r="BV54" i="10" s="1"/>
  <c r="AT230" i="10"/>
  <c r="BV230" i="10" s="1"/>
  <c r="AT171" i="10"/>
  <c r="BV171" i="10" s="1"/>
  <c r="AT47" i="10"/>
  <c r="BV47" i="10" s="1"/>
  <c r="AT139" i="10"/>
  <c r="BV139" i="10" s="1"/>
  <c r="AT150" i="10"/>
  <c r="BV150" i="10" s="1"/>
  <c r="AT49" i="10"/>
  <c r="BV49" i="10" s="1"/>
  <c r="AT39" i="10"/>
  <c r="BV39" i="10" s="1"/>
  <c r="AT178" i="10"/>
  <c r="BV178" i="10" s="1"/>
  <c r="AT56" i="10"/>
  <c r="BV56" i="10" s="1"/>
  <c r="AT151" i="10"/>
  <c r="BV151" i="10" s="1"/>
  <c r="AT152" i="10"/>
  <c r="BV152" i="10" s="1"/>
  <c r="AT53" i="10"/>
  <c r="BV53" i="10" s="1"/>
  <c r="AS404" i="10"/>
  <c r="E36" i="12"/>
  <c r="E35" i="14"/>
  <c r="AR36" i="12"/>
  <c r="AR35" i="12"/>
  <c r="AS32" i="10"/>
  <c r="Q87" i="16" s="1"/>
  <c r="AS27" i="10"/>
  <c r="Q86" i="16" s="1"/>
  <c r="W202" i="1"/>
  <c r="X196" i="1"/>
  <c r="AU1" i="10"/>
  <c r="AV1" i="10" s="1"/>
  <c r="AT25" i="10"/>
  <c r="BV25" i="10" s="1"/>
  <c r="AT59" i="10"/>
  <c r="BV59" i="10" s="1"/>
  <c r="BV26" i="10"/>
  <c r="AT60" i="10"/>
  <c r="BV60" i="10" s="1"/>
  <c r="AT30" i="10"/>
  <c r="BV30" i="10" s="1"/>
  <c r="AT61" i="10"/>
  <c r="BV61" i="10" s="1"/>
  <c r="AT31" i="10"/>
  <c r="BV31" i="10" s="1"/>
  <c r="AT35" i="10"/>
  <c r="AT40" i="12" s="1"/>
  <c r="AT58" i="10"/>
  <c r="BV58" i="10" s="1"/>
  <c r="AT24" i="10"/>
  <c r="BV24" i="10" s="1"/>
  <c r="T202" i="1"/>
  <c r="T204" i="1" s="1"/>
  <c r="T288" i="1" s="1"/>
  <c r="T290" i="1" s="1"/>
  <c r="I196" i="10"/>
  <c r="G66" i="12" s="1"/>
  <c r="S202" i="1"/>
  <c r="H196" i="10"/>
  <c r="G65" i="12" s="1"/>
  <c r="P103" i="1"/>
  <c r="P107" i="1" s="1"/>
  <c r="P133" i="1" s="1"/>
  <c r="Q103" i="1"/>
  <c r="Q107" i="1" s="1"/>
  <c r="Q133" i="1" s="1"/>
  <c r="M103" i="1"/>
  <c r="M107" i="1" s="1"/>
  <c r="M133" i="1" s="1"/>
  <c r="L103" i="1"/>
  <c r="L107" i="1" s="1"/>
  <c r="L133" i="1" s="1"/>
  <c r="O103" i="1"/>
  <c r="O107" i="1" s="1"/>
  <c r="O133" i="1" s="1"/>
  <c r="K103" i="1"/>
  <c r="K107" i="1" s="1"/>
  <c r="K133" i="1" s="1"/>
  <c r="U202" i="1"/>
  <c r="U204" i="1" s="1"/>
  <c r="U288" i="1" s="1"/>
  <c r="G204" i="1"/>
  <c r="BE65" i="12" l="1"/>
  <c r="BA65" i="12"/>
  <c r="AW65" i="12"/>
  <c r="AS65" i="12"/>
  <c r="AO65" i="12"/>
  <c r="AK65" i="12"/>
  <c r="AG65" i="12"/>
  <c r="AC65" i="12"/>
  <c r="Y65" i="12"/>
  <c r="U65" i="12"/>
  <c r="Q65" i="12"/>
  <c r="M65" i="12"/>
  <c r="BD65" i="12"/>
  <c r="AZ65" i="12"/>
  <c r="AV65" i="12"/>
  <c r="AR65" i="12"/>
  <c r="AN65" i="12"/>
  <c r="AJ65" i="12"/>
  <c r="AF65" i="12"/>
  <c r="AB65" i="12"/>
  <c r="X65" i="12"/>
  <c r="T65" i="12"/>
  <c r="P65" i="12"/>
  <c r="L65" i="12"/>
  <c r="BC65" i="12"/>
  <c r="AY65" i="12"/>
  <c r="AU65" i="12"/>
  <c r="AQ65" i="12"/>
  <c r="AM65" i="12"/>
  <c r="AI65" i="12"/>
  <c r="AE65" i="12"/>
  <c r="AA65" i="12"/>
  <c r="W65" i="12"/>
  <c r="S65" i="12"/>
  <c r="O65" i="12"/>
  <c r="AX65" i="12"/>
  <c r="AH65" i="12"/>
  <c r="R65" i="12"/>
  <c r="AT65" i="12"/>
  <c r="AD65" i="12"/>
  <c r="N65" i="12"/>
  <c r="AP65" i="12"/>
  <c r="BB65" i="12"/>
  <c r="V65" i="12"/>
  <c r="BF65" i="12"/>
  <c r="Z65" i="12"/>
  <c r="AL65" i="12"/>
  <c r="BV257" i="10"/>
  <c r="AV257" i="10"/>
  <c r="AV391" i="10"/>
  <c r="AV245" i="10"/>
  <c r="AV326" i="10"/>
  <c r="BV391" i="10"/>
  <c r="BV35" i="10"/>
  <c r="I290" i="1"/>
  <c r="I21" i="9" s="1"/>
  <c r="I465" i="1"/>
  <c r="W204" i="1"/>
  <c r="G288" i="1"/>
  <c r="Q80" i="15"/>
  <c r="Q81" i="15" s="1"/>
  <c r="Q17" i="15" s="1"/>
  <c r="G67" i="12"/>
  <c r="H65" i="12"/>
  <c r="H65" i="14" s="1"/>
  <c r="I65" i="14"/>
  <c r="J65" i="14"/>
  <c r="AT42" i="12"/>
  <c r="AT271" i="10"/>
  <c r="Q200" i="16" s="1"/>
  <c r="AT258" i="10"/>
  <c r="AT43" i="12"/>
  <c r="AT417" i="10"/>
  <c r="BV417" i="10" s="1"/>
  <c r="I66" i="12"/>
  <c r="I66" i="14" s="1"/>
  <c r="J66" i="14"/>
  <c r="H66" i="14"/>
  <c r="AL66" i="12"/>
  <c r="AL66" i="14" s="1"/>
  <c r="AN66" i="12"/>
  <c r="AN66" i="14" s="1"/>
  <c r="BB66" i="12"/>
  <c r="BB66" i="14" s="1"/>
  <c r="P66" i="12"/>
  <c r="P66" i="14" s="1"/>
  <c r="AO66" i="12"/>
  <c r="AO66" i="14" s="1"/>
  <c r="AC66" i="12"/>
  <c r="AC66" i="14" s="1"/>
  <c r="AZ66" i="12"/>
  <c r="AZ66" i="14" s="1"/>
  <c r="BD66" i="12"/>
  <c r="BD66" i="14" s="1"/>
  <c r="T66" i="12"/>
  <c r="T66" i="14" s="1"/>
  <c r="R66" i="12"/>
  <c r="R66" i="14" s="1"/>
  <c r="BA66" i="12"/>
  <c r="BA66" i="14" s="1"/>
  <c r="L66" i="12"/>
  <c r="L66" i="14" s="1"/>
  <c r="AS66" i="12"/>
  <c r="AS66" i="14" s="1"/>
  <c r="Q66" i="12"/>
  <c r="Q66" i="14" s="1"/>
  <c r="AT66" i="12"/>
  <c r="AT66" i="14" s="1"/>
  <c r="AP66" i="12"/>
  <c r="AP66" i="14" s="1"/>
  <c r="AW66" i="12"/>
  <c r="AW66" i="14" s="1"/>
  <c r="AH66" i="12"/>
  <c r="AH66" i="14" s="1"/>
  <c r="Y66" i="12"/>
  <c r="Y66" i="14" s="1"/>
  <c r="AF66" i="12"/>
  <c r="AF66" i="14" s="1"/>
  <c r="AD66" i="12"/>
  <c r="AD66" i="14" s="1"/>
  <c r="X66" i="12"/>
  <c r="X66" i="14" s="1"/>
  <c r="BF66" i="12"/>
  <c r="BF66" i="14" s="1"/>
  <c r="V66" i="12"/>
  <c r="V66" i="14" s="1"/>
  <c r="AB66" i="12"/>
  <c r="AB66" i="14" s="1"/>
  <c r="AX66" i="12"/>
  <c r="AX66" i="14" s="1"/>
  <c r="U66" i="12"/>
  <c r="U66" i="14" s="1"/>
  <c r="N66" i="12"/>
  <c r="N66" i="14" s="1"/>
  <c r="M66" i="12"/>
  <c r="M66" i="14" s="1"/>
  <c r="AV66" i="12"/>
  <c r="AV66" i="14" s="1"/>
  <c r="AR66" i="12"/>
  <c r="AR66" i="14" s="1"/>
  <c r="BE66" i="12"/>
  <c r="BE66" i="14" s="1"/>
  <c r="AJ66" i="12"/>
  <c r="AJ66" i="14" s="1"/>
  <c r="AK66" i="12"/>
  <c r="AK66" i="14" s="1"/>
  <c r="AG66" i="12"/>
  <c r="AG66" i="14" s="1"/>
  <c r="Z66" i="12"/>
  <c r="Z66" i="14" s="1"/>
  <c r="AV254" i="10"/>
  <c r="AV400" i="10"/>
  <c r="AV377" i="10"/>
  <c r="AV38" i="10"/>
  <c r="AV407" i="10"/>
  <c r="AV253" i="10"/>
  <c r="AV308" i="10"/>
  <c r="AV307" i="10"/>
  <c r="AV306" i="10"/>
  <c r="AV401" i="10"/>
  <c r="AV399" i="10"/>
  <c r="AV408" i="10"/>
  <c r="AV296" i="10"/>
  <c r="AV269" i="10"/>
  <c r="AV266" i="10"/>
  <c r="AV264" i="10"/>
  <c r="AV262" i="10"/>
  <c r="AV261" i="10"/>
  <c r="AV256" i="10"/>
  <c r="AV255" i="10"/>
  <c r="AV47" i="10"/>
  <c r="AV171" i="10"/>
  <c r="AV139" i="10"/>
  <c r="AV56" i="10"/>
  <c r="AV53" i="10"/>
  <c r="AV230" i="10"/>
  <c r="AV46" i="10"/>
  <c r="AV41" i="10"/>
  <c r="AV49" i="10"/>
  <c r="AV57" i="10"/>
  <c r="AV152" i="10"/>
  <c r="AV54" i="10"/>
  <c r="AV39" i="10"/>
  <c r="AV178" i="10"/>
  <c r="AV42" i="10"/>
  <c r="AV150" i="10"/>
  <c r="AV170" i="10"/>
  <c r="AV50" i="10"/>
  <c r="AV246" i="10"/>
  <c r="AV151" i="10"/>
  <c r="AT404" i="10"/>
  <c r="BV404" i="10" s="1"/>
  <c r="E37" i="12"/>
  <c r="E36" i="14"/>
  <c r="AS36" i="12"/>
  <c r="AS35" i="12"/>
  <c r="AT32" i="10"/>
  <c r="Q158" i="16" s="1"/>
  <c r="J204" i="10"/>
  <c r="H196" i="16" s="1"/>
  <c r="I202" i="10"/>
  <c r="AT27" i="10"/>
  <c r="Q157" i="16" s="1"/>
  <c r="S204" i="1"/>
  <c r="X204" i="1" s="1"/>
  <c r="X202" i="1"/>
  <c r="AW1" i="10"/>
  <c r="AV59" i="10"/>
  <c r="AV60" i="10"/>
  <c r="AV35" i="10"/>
  <c r="AV30" i="10"/>
  <c r="AV24" i="10"/>
  <c r="AV61" i="10"/>
  <c r="AV25" i="10"/>
  <c r="AV31" i="10"/>
  <c r="AV58" i="10"/>
  <c r="T465" i="1"/>
  <c r="H202" i="10"/>
  <c r="H103" i="1"/>
  <c r="T21" i="9"/>
  <c r="U290" i="1"/>
  <c r="U465" i="1"/>
  <c r="AW257" i="10" l="1"/>
  <c r="AW245" i="10"/>
  <c r="AW326" i="10"/>
  <c r="AW391" i="10"/>
  <c r="BV32" i="10"/>
  <c r="BV27" i="10"/>
  <c r="AV40" i="12"/>
  <c r="Q199" i="16"/>
  <c r="BV258" i="10"/>
  <c r="BV271" i="10"/>
  <c r="S288" i="1"/>
  <c r="X288" i="1" s="1"/>
  <c r="G290" i="1"/>
  <c r="W290" i="1" s="1"/>
  <c r="G465" i="1"/>
  <c r="W465" i="1" s="1"/>
  <c r="W288" i="1"/>
  <c r="I103" i="1"/>
  <c r="U21" i="9"/>
  <c r="H202" i="16"/>
  <c r="AW38" i="10"/>
  <c r="AW254" i="10"/>
  <c r="AW400" i="10"/>
  <c r="AW377" i="10"/>
  <c r="AW401" i="10"/>
  <c r="AW399" i="10"/>
  <c r="AW408" i="10"/>
  <c r="AW307" i="10"/>
  <c r="AW296" i="10"/>
  <c r="AW407" i="10"/>
  <c r="AW306" i="10"/>
  <c r="AW308" i="10"/>
  <c r="AW253" i="10"/>
  <c r="AW269" i="10"/>
  <c r="AW266" i="10"/>
  <c r="AW264" i="10"/>
  <c r="AW262" i="10"/>
  <c r="AW261" i="10"/>
  <c r="AW256" i="10"/>
  <c r="AW255" i="10"/>
  <c r="AW152" i="10"/>
  <c r="AW49" i="10"/>
  <c r="AW230" i="10"/>
  <c r="AW150" i="10"/>
  <c r="AW42" i="10"/>
  <c r="AW47" i="10"/>
  <c r="AW46" i="10"/>
  <c r="AW39" i="10"/>
  <c r="AW170" i="10"/>
  <c r="AW139" i="10"/>
  <c r="AW54" i="10"/>
  <c r="AW50" i="10"/>
  <c r="AW151" i="10"/>
  <c r="AW53" i="10"/>
  <c r="AW41" i="10"/>
  <c r="AW178" i="10"/>
  <c r="AW171" i="10"/>
  <c r="AW56" i="10"/>
  <c r="AW57" i="10"/>
  <c r="AW246" i="10"/>
  <c r="G66" i="14"/>
  <c r="J67" i="14"/>
  <c r="I67" i="14"/>
  <c r="H67" i="14"/>
  <c r="AV42" i="12"/>
  <c r="AV404" i="10"/>
  <c r="AV271" i="10"/>
  <c r="AV258" i="10"/>
  <c r="AV43" i="12"/>
  <c r="AV417" i="10"/>
  <c r="E38" i="12"/>
  <c r="E37" i="14"/>
  <c r="AT36" i="12"/>
  <c r="AT35" i="12"/>
  <c r="J288" i="10"/>
  <c r="AV27" i="10"/>
  <c r="I204" i="10"/>
  <c r="H125" i="16" s="1"/>
  <c r="AV32" i="10"/>
  <c r="AX1" i="10"/>
  <c r="AW35" i="10"/>
  <c r="AW40" i="12" s="1"/>
  <c r="AW24" i="10"/>
  <c r="AW59" i="10"/>
  <c r="AW61" i="10"/>
  <c r="AW25" i="10"/>
  <c r="AW30" i="10"/>
  <c r="AW31" i="10"/>
  <c r="AW58" i="10"/>
  <c r="AW60" i="10"/>
  <c r="H204" i="10"/>
  <c r="T103" i="1"/>
  <c r="H107" i="1"/>
  <c r="H133" i="1" s="1"/>
  <c r="S290" i="1" l="1"/>
  <c r="X290" i="1" s="1"/>
  <c r="S465" i="1"/>
  <c r="X465" i="1" s="1"/>
  <c r="AX257" i="10"/>
  <c r="AX245" i="10"/>
  <c r="BW245" i="10" s="1"/>
  <c r="AX391" i="10"/>
  <c r="AX326" i="10"/>
  <c r="BW326" i="10" s="1"/>
  <c r="I107" i="1"/>
  <c r="I133" i="1" s="1"/>
  <c r="U103" i="1"/>
  <c r="H131" i="16"/>
  <c r="H220" i="16"/>
  <c r="R58" i="16"/>
  <c r="H55" i="16"/>
  <c r="R16" i="16"/>
  <c r="R17" i="16"/>
  <c r="R59" i="16"/>
  <c r="AW43" i="12"/>
  <c r="AX254" i="10"/>
  <c r="BW254" i="10" s="1"/>
  <c r="AX400" i="10"/>
  <c r="BW400" i="10" s="1"/>
  <c r="AX377" i="10"/>
  <c r="BW377" i="10" s="1"/>
  <c r="AX38" i="10"/>
  <c r="BW38" i="10" s="1"/>
  <c r="AX399" i="10"/>
  <c r="BW399" i="10" s="1"/>
  <c r="AX408" i="10"/>
  <c r="BW408" i="10" s="1"/>
  <c r="AX407" i="10"/>
  <c r="BW407" i="10" s="1"/>
  <c r="AX253" i="10"/>
  <c r="BW253" i="10" s="1"/>
  <c r="AX308" i="10"/>
  <c r="BW308" i="10" s="1"/>
  <c r="AX307" i="10"/>
  <c r="BW307" i="10" s="1"/>
  <c r="AX306" i="10"/>
  <c r="BW306" i="10" s="1"/>
  <c r="AX401" i="10"/>
  <c r="BW401" i="10" s="1"/>
  <c r="AX296" i="10"/>
  <c r="BW296" i="10" s="1"/>
  <c r="AX266" i="10"/>
  <c r="BW266" i="10" s="1"/>
  <c r="AX264" i="10"/>
  <c r="BW264" i="10" s="1"/>
  <c r="AX262" i="10"/>
  <c r="BW262" i="10" s="1"/>
  <c r="AX269" i="10"/>
  <c r="BW269" i="10" s="1"/>
  <c r="AX261" i="10"/>
  <c r="BW261" i="10" s="1"/>
  <c r="AX255" i="10"/>
  <c r="BW255" i="10" s="1"/>
  <c r="AX256" i="10"/>
  <c r="BW256" i="10" s="1"/>
  <c r="AX54" i="10"/>
  <c r="BW54" i="10" s="1"/>
  <c r="AX178" i="10"/>
  <c r="BW178" i="10" s="1"/>
  <c r="AX139" i="10"/>
  <c r="BW139" i="10" s="1"/>
  <c r="AX53" i="10"/>
  <c r="BW53" i="10" s="1"/>
  <c r="AX42" i="10"/>
  <c r="BW42" i="10" s="1"/>
  <c r="AX152" i="10"/>
  <c r="BW152" i="10" s="1"/>
  <c r="AX47" i="10"/>
  <c r="BW47" i="10" s="1"/>
  <c r="AX50" i="10"/>
  <c r="BW50" i="10" s="1"/>
  <c r="AX171" i="10"/>
  <c r="BW171" i="10" s="1"/>
  <c r="AX151" i="10"/>
  <c r="BW151" i="10" s="1"/>
  <c r="AX49" i="10"/>
  <c r="BW49" i="10" s="1"/>
  <c r="AX230" i="10"/>
  <c r="BW230" i="10" s="1"/>
  <c r="AX57" i="10"/>
  <c r="BW57" i="10" s="1"/>
  <c r="AX170" i="10"/>
  <c r="BW170" i="10" s="1"/>
  <c r="AX150" i="10"/>
  <c r="BW150" i="10" s="1"/>
  <c r="AX246" i="10"/>
  <c r="BW246" i="10" s="1"/>
  <c r="AX39" i="10"/>
  <c r="BW39" i="10" s="1"/>
  <c r="AX41" i="10"/>
  <c r="BW41" i="10" s="1"/>
  <c r="AX56" i="10"/>
  <c r="BW56" i="10" s="1"/>
  <c r="AX46" i="10"/>
  <c r="BW46" i="10" s="1"/>
  <c r="AW271" i="10"/>
  <c r="R129" i="16" s="1"/>
  <c r="AW417" i="10"/>
  <c r="AW404" i="10"/>
  <c r="AW42" i="12"/>
  <c r="AW258" i="10"/>
  <c r="R128" i="16" s="1"/>
  <c r="E39" i="12"/>
  <c r="E38" i="14"/>
  <c r="AV35" i="12"/>
  <c r="AV36" i="12"/>
  <c r="J290" i="10"/>
  <c r="J465" i="10"/>
  <c r="AW27" i="10"/>
  <c r="R86" i="16" s="1"/>
  <c r="AW32" i="10"/>
  <c r="R87" i="16" s="1"/>
  <c r="I288" i="10"/>
  <c r="AY1" i="10"/>
  <c r="AZ1" i="10" s="1"/>
  <c r="AX31" i="10"/>
  <c r="BW31" i="10" s="1"/>
  <c r="AX25" i="10"/>
  <c r="BW25" i="10" s="1"/>
  <c r="AX35" i="10"/>
  <c r="AX40" i="12" s="1"/>
  <c r="AX59" i="10"/>
  <c r="BW59" i="10" s="1"/>
  <c r="AX30" i="10"/>
  <c r="BW30" i="10" s="1"/>
  <c r="BW26" i="10"/>
  <c r="AX60" i="10"/>
  <c r="BW60" i="10" s="1"/>
  <c r="AX61" i="10"/>
  <c r="BW61" i="10" s="1"/>
  <c r="AX58" i="10"/>
  <c r="BW58" i="10" s="1"/>
  <c r="AX24" i="10"/>
  <c r="BW24" i="10" s="1"/>
  <c r="T107" i="1"/>
  <c r="T133" i="1" s="1"/>
  <c r="I103" i="10"/>
  <c r="H112" i="16" s="1"/>
  <c r="H288" i="10"/>
  <c r="G21" i="9"/>
  <c r="BW391" i="10" l="1"/>
  <c r="AZ257" i="10"/>
  <c r="AZ391" i="10"/>
  <c r="AZ245" i="10"/>
  <c r="AZ326" i="10"/>
  <c r="BW257" i="10"/>
  <c r="BW35" i="10"/>
  <c r="J103" i="10"/>
  <c r="U107" i="1"/>
  <c r="U133" i="1" s="1"/>
  <c r="R80" i="15"/>
  <c r="R81" i="15" s="1"/>
  <c r="R17" i="15" s="1"/>
  <c r="H149" i="16"/>
  <c r="H116" i="16"/>
  <c r="H61" i="16"/>
  <c r="AZ38" i="10"/>
  <c r="AZ254" i="10"/>
  <c r="AZ400" i="10"/>
  <c r="AZ377" i="10"/>
  <c r="AZ407" i="10"/>
  <c r="AZ253" i="10"/>
  <c r="AZ308" i="10"/>
  <c r="AZ307" i="10"/>
  <c r="AZ306" i="10"/>
  <c r="AZ401" i="10"/>
  <c r="AZ408" i="10"/>
  <c r="AZ296" i="10"/>
  <c r="AZ399" i="10"/>
  <c r="AZ269" i="10"/>
  <c r="AZ266" i="10"/>
  <c r="AZ264" i="10"/>
  <c r="AZ262" i="10"/>
  <c r="AZ261" i="10"/>
  <c r="AZ256" i="10"/>
  <c r="AZ255" i="10"/>
  <c r="AZ246" i="10"/>
  <c r="AZ39" i="10"/>
  <c r="AZ41" i="10"/>
  <c r="AZ50" i="10"/>
  <c r="AZ178" i="10"/>
  <c r="AZ150" i="10"/>
  <c r="AZ230" i="10"/>
  <c r="AZ49" i="10"/>
  <c r="AZ171" i="10"/>
  <c r="AZ139" i="10"/>
  <c r="AZ57" i="10"/>
  <c r="AZ46" i="10"/>
  <c r="AZ56" i="10"/>
  <c r="AZ152" i="10"/>
  <c r="AZ53" i="10"/>
  <c r="AZ170" i="10"/>
  <c r="AZ151" i="10"/>
  <c r="AZ42" i="10"/>
  <c r="AZ54" i="10"/>
  <c r="AZ47" i="10"/>
  <c r="AX417" i="10"/>
  <c r="BW417" i="10" s="1"/>
  <c r="AX271" i="10"/>
  <c r="AX42" i="12"/>
  <c r="AX404" i="10"/>
  <c r="BW404" i="10" s="1"/>
  <c r="AX43" i="12"/>
  <c r="AX258" i="10"/>
  <c r="R199" i="16" s="1"/>
  <c r="E40" i="12"/>
  <c r="E39" i="14"/>
  <c r="AW35" i="12"/>
  <c r="AW36" i="12"/>
  <c r="AX32" i="10"/>
  <c r="I465" i="10"/>
  <c r="I290" i="10"/>
  <c r="AX27" i="10"/>
  <c r="R157" i="16" s="1"/>
  <c r="I107" i="10"/>
  <c r="BA1" i="10"/>
  <c r="AZ59" i="10"/>
  <c r="AZ31" i="10"/>
  <c r="AZ60" i="10"/>
  <c r="AZ25" i="10"/>
  <c r="AZ35" i="10"/>
  <c r="AZ30" i="10"/>
  <c r="AZ61" i="10"/>
  <c r="AZ58" i="10"/>
  <c r="AZ24" i="10"/>
  <c r="H465" i="10"/>
  <c r="H290" i="10"/>
  <c r="S21" i="9"/>
  <c r="G103" i="1"/>
  <c r="W103" i="1" s="1"/>
  <c r="F21" i="9"/>
  <c r="BA257" i="10" l="1"/>
  <c r="BA391" i="10"/>
  <c r="BA326" i="10"/>
  <c r="BA245" i="10"/>
  <c r="AZ40" i="12"/>
  <c r="BW258" i="10"/>
  <c r="R158" i="16"/>
  <c r="BW32" i="10"/>
  <c r="R200" i="16"/>
  <c r="BW271" i="10"/>
  <c r="BW27" i="10"/>
  <c r="H183" i="16"/>
  <c r="H187" i="16" s="1"/>
  <c r="J107" i="10"/>
  <c r="H79" i="16"/>
  <c r="AZ43" i="12"/>
  <c r="AZ271" i="10"/>
  <c r="AZ258" i="10"/>
  <c r="BA254" i="10"/>
  <c r="BA400" i="10"/>
  <c r="BA377" i="10"/>
  <c r="BA38" i="10"/>
  <c r="BA407" i="10"/>
  <c r="BA253" i="10"/>
  <c r="BA308" i="10"/>
  <c r="BA307" i="10"/>
  <c r="BA306" i="10"/>
  <c r="BA401" i="10"/>
  <c r="BA399" i="10"/>
  <c r="BA408" i="10"/>
  <c r="BA296" i="10"/>
  <c r="BA269" i="10"/>
  <c r="BA266" i="10"/>
  <c r="BA264" i="10"/>
  <c r="BA262" i="10"/>
  <c r="BA261" i="10"/>
  <c r="BA255" i="10"/>
  <c r="BA256" i="10"/>
  <c r="BA246" i="10"/>
  <c r="BA42" i="10"/>
  <c r="BA152" i="10"/>
  <c r="BA170" i="10"/>
  <c r="BA53" i="10"/>
  <c r="BA46" i="10"/>
  <c r="BA151" i="10"/>
  <c r="BA47" i="10"/>
  <c r="BA41" i="10"/>
  <c r="BA139" i="10"/>
  <c r="BA178" i="10"/>
  <c r="BA54" i="10"/>
  <c r="BA171" i="10"/>
  <c r="BA49" i="10"/>
  <c r="BA57" i="10"/>
  <c r="BA150" i="10"/>
  <c r="BA56" i="10"/>
  <c r="BA230" i="10"/>
  <c r="BA39" i="10"/>
  <c r="BA50" i="10"/>
  <c r="AZ42" i="12"/>
  <c r="AZ404" i="10"/>
  <c r="AZ417" i="10"/>
  <c r="E41" i="12"/>
  <c r="E40" i="14"/>
  <c r="AX35" i="12"/>
  <c r="AX36" i="12"/>
  <c r="AZ27" i="10"/>
  <c r="AZ32" i="10"/>
  <c r="S103" i="1"/>
  <c r="BB1" i="10"/>
  <c r="BA60" i="10"/>
  <c r="BA61" i="10"/>
  <c r="BA35" i="10"/>
  <c r="BA40" i="12" s="1"/>
  <c r="BA58" i="10"/>
  <c r="BA24" i="10"/>
  <c r="BA30" i="10"/>
  <c r="BA59" i="10"/>
  <c r="BA25" i="10"/>
  <c r="BA31" i="10"/>
  <c r="G107" i="1"/>
  <c r="W107" i="1" s="1"/>
  <c r="BB257" i="10" l="1"/>
  <c r="BB245" i="10"/>
  <c r="BX245" i="10" s="1"/>
  <c r="BB326" i="10"/>
  <c r="BB391" i="10"/>
  <c r="S17" i="16"/>
  <c r="S16" i="16"/>
  <c r="S59" i="16"/>
  <c r="S58" i="16"/>
  <c r="X103" i="1"/>
  <c r="BA417" i="10"/>
  <c r="BB38" i="10"/>
  <c r="BX38" i="10" s="1"/>
  <c r="BB254" i="10"/>
  <c r="BX254" i="10" s="1"/>
  <c r="BB400" i="10"/>
  <c r="BX400" i="10" s="1"/>
  <c r="BB377" i="10"/>
  <c r="BX377" i="10" s="1"/>
  <c r="BB401" i="10"/>
  <c r="BX401" i="10" s="1"/>
  <c r="BB399" i="10"/>
  <c r="BX399" i="10" s="1"/>
  <c r="BB408" i="10"/>
  <c r="BX408" i="10" s="1"/>
  <c r="BB407" i="10"/>
  <c r="BX407" i="10" s="1"/>
  <c r="BB306" i="10"/>
  <c r="BX306" i="10" s="1"/>
  <c r="BB296" i="10"/>
  <c r="BX296" i="10" s="1"/>
  <c r="BB253" i="10"/>
  <c r="BX253" i="10" s="1"/>
  <c r="BB308" i="10"/>
  <c r="BX308" i="10" s="1"/>
  <c r="BB307" i="10"/>
  <c r="BX307" i="10" s="1"/>
  <c r="BB269" i="10"/>
  <c r="BX269" i="10" s="1"/>
  <c r="BB266" i="10"/>
  <c r="BX266" i="10" s="1"/>
  <c r="BB264" i="10"/>
  <c r="BX264" i="10" s="1"/>
  <c r="BB262" i="10"/>
  <c r="BX262" i="10" s="1"/>
  <c r="BB261" i="10"/>
  <c r="BX261" i="10" s="1"/>
  <c r="BB256" i="10"/>
  <c r="BX256" i="10" s="1"/>
  <c r="BB255" i="10"/>
  <c r="BX255" i="10" s="1"/>
  <c r="BB39" i="10"/>
  <c r="BX39" i="10" s="1"/>
  <c r="BB42" i="10"/>
  <c r="BX42" i="10" s="1"/>
  <c r="BB171" i="10"/>
  <c r="BX171" i="10" s="1"/>
  <c r="BB47" i="10"/>
  <c r="BX47" i="10" s="1"/>
  <c r="BB46" i="10"/>
  <c r="BX46" i="10" s="1"/>
  <c r="BB49" i="10"/>
  <c r="BX49" i="10" s="1"/>
  <c r="BB50" i="10"/>
  <c r="BX50" i="10" s="1"/>
  <c r="BB230" i="10"/>
  <c r="BX230" i="10" s="1"/>
  <c r="BB57" i="10"/>
  <c r="BX57" i="10" s="1"/>
  <c r="BB56" i="10"/>
  <c r="BX56" i="10" s="1"/>
  <c r="BB246" i="10"/>
  <c r="BX246" i="10" s="1"/>
  <c r="BB54" i="10"/>
  <c r="BX54" i="10" s="1"/>
  <c r="BB53" i="10"/>
  <c r="BX53" i="10" s="1"/>
  <c r="BB150" i="10"/>
  <c r="BX150" i="10" s="1"/>
  <c r="BB178" i="10"/>
  <c r="BX178" i="10" s="1"/>
  <c r="BB139" i="10"/>
  <c r="BX139" i="10" s="1"/>
  <c r="BB170" i="10"/>
  <c r="BX170" i="10" s="1"/>
  <c r="BB151" i="10"/>
  <c r="BX151" i="10" s="1"/>
  <c r="BB41" i="10"/>
  <c r="BX41" i="10" s="1"/>
  <c r="BB152" i="10"/>
  <c r="BX152" i="10" s="1"/>
  <c r="BA42" i="12"/>
  <c r="BA404" i="10"/>
  <c r="BA43" i="12"/>
  <c r="BA271" i="10"/>
  <c r="S129" i="16" s="1"/>
  <c r="BA258" i="10"/>
  <c r="S128" i="16" s="1"/>
  <c r="E42" i="12"/>
  <c r="E41" i="14"/>
  <c r="AZ35" i="12"/>
  <c r="AZ36" i="12"/>
  <c r="BA32" i="10"/>
  <c r="S87" i="16" s="1"/>
  <c r="BA27" i="10"/>
  <c r="S86" i="16" s="1"/>
  <c r="S107" i="1"/>
  <c r="X107" i="1" s="1"/>
  <c r="H103" i="10"/>
  <c r="BC1" i="10"/>
  <c r="BD1" i="10" s="1"/>
  <c r="BB35" i="10"/>
  <c r="BB40" i="12" s="1"/>
  <c r="BB60" i="10"/>
  <c r="BX60" i="10" s="1"/>
  <c r="BB59" i="10"/>
  <c r="BX59" i="10" s="1"/>
  <c r="BB61" i="10"/>
  <c r="BX61" i="10" s="1"/>
  <c r="BB24" i="10"/>
  <c r="BX24" i="10" s="1"/>
  <c r="BB58" i="10"/>
  <c r="BX58" i="10" s="1"/>
  <c r="BX26" i="10"/>
  <c r="BB31" i="10"/>
  <c r="BX31" i="10" s="1"/>
  <c r="BB30" i="10"/>
  <c r="BX30" i="10" s="1"/>
  <c r="BB25" i="10"/>
  <c r="BX25" i="10" s="1"/>
  <c r="G133" i="1"/>
  <c r="W133" i="1" s="1"/>
  <c r="BX391" i="10" l="1"/>
  <c r="BD257" i="10"/>
  <c r="BD391" i="10"/>
  <c r="BH391" i="10" s="1"/>
  <c r="BD326" i="10"/>
  <c r="BH326" i="10" s="1"/>
  <c r="BD245" i="10"/>
  <c r="BX326" i="10"/>
  <c r="BX257" i="10"/>
  <c r="BX35" i="10"/>
  <c r="S80" i="15"/>
  <c r="S81" i="15" s="1"/>
  <c r="S17" i="15" s="1"/>
  <c r="H42" i="16"/>
  <c r="BD254" i="10"/>
  <c r="BD400" i="10"/>
  <c r="BD377" i="10"/>
  <c r="BD38" i="10"/>
  <c r="BD399" i="10"/>
  <c r="BD408" i="10"/>
  <c r="BD407" i="10"/>
  <c r="BD253" i="10"/>
  <c r="BD308" i="10"/>
  <c r="BD307" i="10"/>
  <c r="BD306" i="10"/>
  <c r="BD296" i="10"/>
  <c r="BD401" i="10"/>
  <c r="BD264" i="10"/>
  <c r="BD262" i="10"/>
  <c r="BD269" i="10"/>
  <c r="BD261" i="10"/>
  <c r="BD256" i="10"/>
  <c r="BD266" i="10"/>
  <c r="BD255" i="10"/>
  <c r="BD46" i="10"/>
  <c r="BD53" i="10"/>
  <c r="BD39" i="10"/>
  <c r="BD41" i="10"/>
  <c r="BD246" i="10"/>
  <c r="BD49" i="10"/>
  <c r="BD171" i="10"/>
  <c r="BD42" i="10"/>
  <c r="BD56" i="10"/>
  <c r="BD57" i="10"/>
  <c r="BD170" i="10"/>
  <c r="BD54" i="10"/>
  <c r="BD152" i="10"/>
  <c r="BD230" i="10"/>
  <c r="BD178" i="10"/>
  <c r="BD139" i="10"/>
  <c r="BD50" i="10"/>
  <c r="BD47" i="10"/>
  <c r="BD150" i="10"/>
  <c r="BD151" i="10"/>
  <c r="BB258" i="10"/>
  <c r="S199" i="16" s="1"/>
  <c r="BB43" i="12"/>
  <c r="BB271" i="10"/>
  <c r="S200" i="16" s="1"/>
  <c r="BB404" i="10"/>
  <c r="BX404" i="10" s="1"/>
  <c r="BB42" i="12"/>
  <c r="BB417" i="10"/>
  <c r="BX417" i="10" s="1"/>
  <c r="E43" i="12"/>
  <c r="E42" i="14"/>
  <c r="BA35" i="12"/>
  <c r="BA36" i="12"/>
  <c r="BB32" i="10"/>
  <c r="S158" i="16" s="1"/>
  <c r="H107" i="10"/>
  <c r="BB27" i="10"/>
  <c r="S157" i="16" s="1"/>
  <c r="S133" i="1"/>
  <c r="X133" i="1" s="1"/>
  <c r="BE1" i="10"/>
  <c r="BD35" i="10"/>
  <c r="BD59" i="10"/>
  <c r="BD25" i="10"/>
  <c r="BD60" i="10"/>
  <c r="BD30" i="10"/>
  <c r="BD58" i="10"/>
  <c r="BD24" i="10"/>
  <c r="BD31" i="10"/>
  <c r="BD61" i="10"/>
  <c r="BH257" i="10" l="1"/>
  <c r="BH245" i="10"/>
  <c r="BE257" i="10"/>
  <c r="BI257" i="10" s="1"/>
  <c r="BE326" i="10"/>
  <c r="BE245" i="10"/>
  <c r="BI245" i="10" s="1"/>
  <c r="BE391" i="10"/>
  <c r="BI391" i="10" s="1"/>
  <c r="BH150" i="10"/>
  <c r="BH178" i="10"/>
  <c r="BH170" i="10"/>
  <c r="BH171" i="10"/>
  <c r="BH39" i="10"/>
  <c r="BH266" i="10"/>
  <c r="BH262" i="10"/>
  <c r="BH306" i="10"/>
  <c r="BH377" i="10"/>
  <c r="BX271" i="10"/>
  <c r="BH58" i="10"/>
  <c r="BH59" i="10"/>
  <c r="BH230" i="10"/>
  <c r="BH57" i="10"/>
  <c r="BH49" i="10"/>
  <c r="BH256" i="10"/>
  <c r="BH264" i="10"/>
  <c r="BH307" i="10"/>
  <c r="BH408" i="10"/>
  <c r="BH400" i="10"/>
  <c r="BX258" i="10"/>
  <c r="BH61" i="10"/>
  <c r="BH30" i="10"/>
  <c r="BH26" i="10"/>
  <c r="BH50" i="10"/>
  <c r="BH152" i="10"/>
  <c r="BH56" i="10"/>
  <c r="BH246" i="10"/>
  <c r="BH46" i="10"/>
  <c r="BH401" i="10"/>
  <c r="BH308" i="10"/>
  <c r="BH254" i="10"/>
  <c r="BX32" i="10"/>
  <c r="BH24" i="10"/>
  <c r="BH31" i="10"/>
  <c r="BH60" i="10"/>
  <c r="BH151" i="10"/>
  <c r="BH139" i="10"/>
  <c r="BH54" i="10"/>
  <c r="BH42" i="10"/>
  <c r="BH41" i="10"/>
  <c r="BH255" i="10"/>
  <c r="BH269" i="10"/>
  <c r="BH296" i="10"/>
  <c r="BH38" i="10"/>
  <c r="BX27" i="10"/>
  <c r="BH25" i="10"/>
  <c r="H46" i="16"/>
  <c r="BD258" i="10"/>
  <c r="BH253" i="10"/>
  <c r="BD42" i="12"/>
  <c r="BH47" i="10"/>
  <c r="BD417" i="10"/>
  <c r="BH407" i="10"/>
  <c r="BD43" i="12"/>
  <c r="BH53" i="10"/>
  <c r="BE38" i="10"/>
  <c r="BI38" i="10" s="1"/>
  <c r="BE400" i="10"/>
  <c r="BI400" i="10" s="1"/>
  <c r="BE377" i="10"/>
  <c r="BI377" i="10" s="1"/>
  <c r="BE254" i="10"/>
  <c r="BI254" i="10" s="1"/>
  <c r="BE407" i="10"/>
  <c r="BE253" i="10"/>
  <c r="BE308" i="10"/>
  <c r="BI308" i="10" s="1"/>
  <c r="BE307" i="10"/>
  <c r="BI307" i="10" s="1"/>
  <c r="BE306" i="10"/>
  <c r="BI306" i="10" s="1"/>
  <c r="BE401" i="10"/>
  <c r="BI401" i="10" s="1"/>
  <c r="BE399" i="10"/>
  <c r="BE408" i="10"/>
  <c r="BI408" i="10" s="1"/>
  <c r="BE296" i="10"/>
  <c r="BI296" i="10" s="1"/>
  <c r="BE269" i="10"/>
  <c r="BI269" i="10" s="1"/>
  <c r="BE266" i="10"/>
  <c r="BI266" i="10" s="1"/>
  <c r="BE264" i="10"/>
  <c r="BI264" i="10" s="1"/>
  <c r="BE262" i="10"/>
  <c r="BI262" i="10" s="1"/>
  <c r="BE261" i="10"/>
  <c r="BE255" i="10"/>
  <c r="BI255" i="10" s="1"/>
  <c r="BE256" i="10"/>
  <c r="BI256" i="10" s="1"/>
  <c r="BE39" i="10"/>
  <c r="BI39" i="10" s="1"/>
  <c r="BE54" i="10"/>
  <c r="BI54" i="10" s="1"/>
  <c r="BE170" i="10"/>
  <c r="BI170" i="10" s="1"/>
  <c r="BE49" i="10"/>
  <c r="BI49" i="10" s="1"/>
  <c r="BE178" i="10"/>
  <c r="BI178" i="10" s="1"/>
  <c r="BE230" i="10"/>
  <c r="BI230" i="10" s="1"/>
  <c r="BE47" i="10"/>
  <c r="BI47" i="10" s="1"/>
  <c r="BE46" i="10"/>
  <c r="BI46" i="10" s="1"/>
  <c r="BE41" i="10"/>
  <c r="BI41" i="10" s="1"/>
  <c r="BE150" i="10"/>
  <c r="BI150" i="10" s="1"/>
  <c r="BE171" i="10"/>
  <c r="BI171" i="10" s="1"/>
  <c r="BE57" i="10"/>
  <c r="BI57" i="10" s="1"/>
  <c r="BE50" i="10"/>
  <c r="BE56" i="10"/>
  <c r="BI56" i="10" s="1"/>
  <c r="BE152" i="10"/>
  <c r="BI152" i="10" s="1"/>
  <c r="BE139" i="10"/>
  <c r="BI139" i="10" s="1"/>
  <c r="BE42" i="10"/>
  <c r="BI42" i="10" s="1"/>
  <c r="BE53" i="10"/>
  <c r="BE151" i="10"/>
  <c r="BI151" i="10" s="1"/>
  <c r="BE246" i="10"/>
  <c r="BI246" i="10" s="1"/>
  <c r="BD271" i="10"/>
  <c r="BH261" i="10"/>
  <c r="BD404" i="10"/>
  <c r="BH399" i="10"/>
  <c r="E44" i="12"/>
  <c r="E43" i="14"/>
  <c r="BH35" i="10"/>
  <c r="BD40" i="12"/>
  <c r="BB36" i="12"/>
  <c r="BB35" i="12"/>
  <c r="BD27" i="10"/>
  <c r="BD32" i="10"/>
  <c r="BF1" i="10"/>
  <c r="BE60" i="10"/>
  <c r="BI60" i="10" s="1"/>
  <c r="BE30" i="10"/>
  <c r="BI30" i="10" s="1"/>
  <c r="BE61" i="10"/>
  <c r="BI61" i="10" s="1"/>
  <c r="BE35" i="10"/>
  <c r="BE31" i="10"/>
  <c r="BI31" i="10" s="1"/>
  <c r="BE25" i="10"/>
  <c r="BI25" i="10" s="1"/>
  <c r="BE58" i="10"/>
  <c r="BI58" i="10" s="1"/>
  <c r="BE24" i="10"/>
  <c r="BI24" i="10" s="1"/>
  <c r="BI26" i="10"/>
  <c r="BE59" i="10"/>
  <c r="BI59" i="10" s="1"/>
  <c r="BI326" i="10" l="1"/>
  <c r="BF257" i="10"/>
  <c r="BY257" i="10" s="1"/>
  <c r="CA257" i="10" s="1"/>
  <c r="BF326" i="10"/>
  <c r="BY326" i="10" s="1"/>
  <c r="CA326" i="10" s="1"/>
  <c r="BF245" i="10"/>
  <c r="BF391" i="10"/>
  <c r="BH417" i="10"/>
  <c r="BH404" i="10"/>
  <c r="BH27" i="10"/>
  <c r="T16" i="16"/>
  <c r="V16" i="16" s="1"/>
  <c r="BH271" i="10"/>
  <c r="T59" i="16"/>
  <c r="V59" i="16" s="1"/>
  <c r="BH32" i="10"/>
  <c r="T17" i="16"/>
  <c r="V17" i="16" s="1"/>
  <c r="BH258" i="10"/>
  <c r="T58" i="16"/>
  <c r="V58" i="16" s="1"/>
  <c r="BE43" i="12"/>
  <c r="BI53" i="10"/>
  <c r="BE404" i="10"/>
  <c r="BI404" i="10" s="1"/>
  <c r="BI399" i="10"/>
  <c r="H43" i="12"/>
  <c r="H42" i="12"/>
  <c r="BF254" i="10"/>
  <c r="BY254" i="10" s="1"/>
  <c r="CA254" i="10" s="1"/>
  <c r="BF400" i="10"/>
  <c r="BY400" i="10" s="1"/>
  <c r="CA400" i="10" s="1"/>
  <c r="BF377" i="10"/>
  <c r="BY377" i="10" s="1"/>
  <c r="CA377" i="10" s="1"/>
  <c r="BF38" i="10"/>
  <c r="BY38" i="10" s="1"/>
  <c r="CA38" i="10" s="1"/>
  <c r="BF407" i="10"/>
  <c r="BY407" i="10" s="1"/>
  <c r="CA407" i="10" s="1"/>
  <c r="BF253" i="10"/>
  <c r="BY253" i="10" s="1"/>
  <c r="CA253" i="10" s="1"/>
  <c r="BF308" i="10"/>
  <c r="BY308" i="10" s="1"/>
  <c r="CA308" i="10" s="1"/>
  <c r="BF307" i="10"/>
  <c r="BY307" i="10" s="1"/>
  <c r="CA307" i="10" s="1"/>
  <c r="BF306" i="10"/>
  <c r="BY306" i="10" s="1"/>
  <c r="CA306" i="10" s="1"/>
  <c r="BF401" i="10"/>
  <c r="BY401" i="10" s="1"/>
  <c r="CA401" i="10" s="1"/>
  <c r="BF399" i="10"/>
  <c r="BY399" i="10" s="1"/>
  <c r="CA399" i="10" s="1"/>
  <c r="BF408" i="10"/>
  <c r="BY408" i="10" s="1"/>
  <c r="CA408" i="10" s="1"/>
  <c r="BF296" i="10"/>
  <c r="BY296" i="10" s="1"/>
  <c r="CA296" i="10" s="1"/>
  <c r="BF269" i="10"/>
  <c r="BY269" i="10" s="1"/>
  <c r="CA269" i="10" s="1"/>
  <c r="BF266" i="10"/>
  <c r="BY266" i="10" s="1"/>
  <c r="CA266" i="10" s="1"/>
  <c r="BF264" i="10"/>
  <c r="BY264" i="10" s="1"/>
  <c r="CA264" i="10" s="1"/>
  <c r="BF262" i="10"/>
  <c r="BY262" i="10" s="1"/>
  <c r="CA262" i="10" s="1"/>
  <c r="BF261" i="10"/>
  <c r="BY261" i="10" s="1"/>
  <c r="CA261" i="10" s="1"/>
  <c r="BF256" i="10"/>
  <c r="BY256" i="10" s="1"/>
  <c r="CA256" i="10" s="1"/>
  <c r="BF255" i="10"/>
  <c r="BY255" i="10" s="1"/>
  <c r="CA255" i="10" s="1"/>
  <c r="BF246" i="10"/>
  <c r="BY246" i="10" s="1"/>
  <c r="CA246" i="10" s="1"/>
  <c r="BF42" i="10"/>
  <c r="BY42" i="10" s="1"/>
  <c r="CA42" i="10" s="1"/>
  <c r="BF178" i="10"/>
  <c r="BY178" i="10" s="1"/>
  <c r="CA178" i="10" s="1"/>
  <c r="BF151" i="10"/>
  <c r="BY151" i="10" s="1"/>
  <c r="CA151" i="10" s="1"/>
  <c r="BF46" i="10"/>
  <c r="BY46" i="10" s="1"/>
  <c r="CA46" i="10" s="1"/>
  <c r="BF39" i="10"/>
  <c r="BY39" i="10" s="1"/>
  <c r="CA39" i="10" s="1"/>
  <c r="BF171" i="10"/>
  <c r="BY171" i="10" s="1"/>
  <c r="CA171" i="10" s="1"/>
  <c r="BF150" i="10"/>
  <c r="BY150" i="10" s="1"/>
  <c r="CA150" i="10" s="1"/>
  <c r="BF47" i="10"/>
  <c r="BY47" i="10" s="1"/>
  <c r="CA47" i="10" s="1"/>
  <c r="BF49" i="10"/>
  <c r="BY49" i="10" s="1"/>
  <c r="CA49" i="10" s="1"/>
  <c r="BF170" i="10"/>
  <c r="BY170" i="10" s="1"/>
  <c r="CA170" i="10" s="1"/>
  <c r="BF139" i="10"/>
  <c r="BY139" i="10" s="1"/>
  <c r="CA139" i="10" s="1"/>
  <c r="BF152" i="10"/>
  <c r="BY152" i="10" s="1"/>
  <c r="CA152" i="10" s="1"/>
  <c r="BF41" i="10"/>
  <c r="BY41" i="10" s="1"/>
  <c r="CA41" i="10" s="1"/>
  <c r="BF54" i="10"/>
  <c r="BY54" i="10" s="1"/>
  <c r="CA54" i="10" s="1"/>
  <c r="BF50" i="10"/>
  <c r="BY50" i="10" s="1"/>
  <c r="CA50" i="10" s="1"/>
  <c r="BF230" i="10"/>
  <c r="BY230" i="10" s="1"/>
  <c r="CA230" i="10" s="1"/>
  <c r="BF56" i="10"/>
  <c r="BY56" i="10" s="1"/>
  <c r="CA56" i="10" s="1"/>
  <c r="BF57" i="10"/>
  <c r="BY57" i="10" s="1"/>
  <c r="CA57" i="10" s="1"/>
  <c r="BF53" i="10"/>
  <c r="BY53" i="10" s="1"/>
  <c r="CA53" i="10" s="1"/>
  <c r="BE42" i="12"/>
  <c r="BI50" i="10"/>
  <c r="BE271" i="10"/>
  <c r="BI261" i="10"/>
  <c r="BE258" i="10"/>
  <c r="BI253" i="10"/>
  <c r="BE417" i="10"/>
  <c r="BI417" i="10" s="1"/>
  <c r="BI407" i="10"/>
  <c r="E45" i="12"/>
  <c r="E44" i="14"/>
  <c r="H40" i="12"/>
  <c r="BI35" i="10"/>
  <c r="BE40" i="12"/>
  <c r="BD36" i="12"/>
  <c r="BD35" i="12"/>
  <c r="BE32" i="10"/>
  <c r="BE27" i="10"/>
  <c r="BF24" i="10"/>
  <c r="BY24" i="10" s="1"/>
  <c r="CA24" i="10" s="1"/>
  <c r="BF35" i="10"/>
  <c r="BF59" i="10"/>
  <c r="BY59" i="10" s="1"/>
  <c r="CA59" i="10" s="1"/>
  <c r="BF25" i="10"/>
  <c r="BY25" i="10" s="1"/>
  <c r="CA25" i="10" s="1"/>
  <c r="BF60" i="10"/>
  <c r="BY60" i="10" s="1"/>
  <c r="CA60" i="10" s="1"/>
  <c r="BF61" i="10"/>
  <c r="BY61" i="10" s="1"/>
  <c r="CA61" i="10" s="1"/>
  <c r="BF30" i="10"/>
  <c r="BY30" i="10" s="1"/>
  <c r="CA30" i="10" s="1"/>
  <c r="BY26" i="10"/>
  <c r="CA26" i="10" s="1"/>
  <c r="BF31" i="10"/>
  <c r="BY31" i="10" s="1"/>
  <c r="CA31" i="10" s="1"/>
  <c r="BF58" i="10"/>
  <c r="BY58" i="10" s="1"/>
  <c r="CA58" i="10" s="1"/>
  <c r="BK257" i="10" l="1"/>
  <c r="BJ257" i="10"/>
  <c r="BK245" i="10"/>
  <c r="BJ245" i="10"/>
  <c r="BY391" i="10"/>
  <c r="CA391" i="10" s="1"/>
  <c r="BK391" i="10"/>
  <c r="BJ391" i="10"/>
  <c r="BK326" i="10"/>
  <c r="BJ326" i="10"/>
  <c r="BY245" i="10"/>
  <c r="CA245" i="10" s="1"/>
  <c r="BF40" i="12"/>
  <c r="J40" i="12" s="1"/>
  <c r="BY35" i="10"/>
  <c r="CA35" i="10" s="1"/>
  <c r="BI32" i="10"/>
  <c r="T87" i="16"/>
  <c r="V87" i="16" s="1"/>
  <c r="BI271" i="10"/>
  <c r="T129" i="16"/>
  <c r="V129" i="16" s="1"/>
  <c r="T80" i="15"/>
  <c r="V80" i="15" s="1"/>
  <c r="BI27" i="10"/>
  <c r="T86" i="16"/>
  <c r="V86" i="16" s="1"/>
  <c r="BI258" i="10"/>
  <c r="T128" i="16"/>
  <c r="V128" i="16" s="1"/>
  <c r="BK57" i="10"/>
  <c r="BJ57" i="10"/>
  <c r="BK54" i="10"/>
  <c r="BJ54" i="10"/>
  <c r="BK170" i="10"/>
  <c r="BJ170" i="10"/>
  <c r="BK171" i="10"/>
  <c r="BJ171" i="10"/>
  <c r="BK178" i="10"/>
  <c r="BJ178" i="10"/>
  <c r="BK255" i="10"/>
  <c r="BJ255" i="10"/>
  <c r="BK264" i="10"/>
  <c r="BJ264" i="10"/>
  <c r="BK408" i="10"/>
  <c r="BJ408" i="10"/>
  <c r="BK307" i="10"/>
  <c r="BJ307" i="10"/>
  <c r="BK38" i="10"/>
  <c r="BJ38" i="10"/>
  <c r="BK56" i="10"/>
  <c r="BJ56" i="10"/>
  <c r="BK41" i="10"/>
  <c r="BJ41" i="10"/>
  <c r="BK49" i="10"/>
  <c r="BJ49" i="10"/>
  <c r="BK39" i="10"/>
  <c r="BJ39" i="10"/>
  <c r="BK42" i="10"/>
  <c r="BJ42" i="10"/>
  <c r="BK256" i="10"/>
  <c r="BJ256" i="10"/>
  <c r="BK266" i="10"/>
  <c r="BJ266" i="10"/>
  <c r="BF404" i="10"/>
  <c r="BY404" i="10" s="1"/>
  <c r="CA404" i="10" s="1"/>
  <c r="BK399" i="10"/>
  <c r="BJ399" i="10"/>
  <c r="BK308" i="10"/>
  <c r="BJ308" i="10"/>
  <c r="BK377" i="10"/>
  <c r="BJ377" i="10"/>
  <c r="E45" i="14"/>
  <c r="E46" i="12"/>
  <c r="I42" i="12"/>
  <c r="BK230" i="10"/>
  <c r="BJ230" i="10"/>
  <c r="BK152" i="10"/>
  <c r="BJ152" i="10"/>
  <c r="BK47" i="10"/>
  <c r="BJ47" i="10"/>
  <c r="BK46" i="10"/>
  <c r="BJ46" i="10"/>
  <c r="BF271" i="10"/>
  <c r="T200" i="16" s="1"/>
  <c r="V200" i="16" s="1"/>
  <c r="BK261" i="10"/>
  <c r="BJ261" i="10"/>
  <c r="BK269" i="10"/>
  <c r="BJ269" i="10"/>
  <c r="BK401" i="10"/>
  <c r="BJ401" i="10"/>
  <c r="BF258" i="10"/>
  <c r="T199" i="16" s="1"/>
  <c r="V199" i="16" s="1"/>
  <c r="BK253" i="10"/>
  <c r="BJ253" i="10"/>
  <c r="BK400" i="10"/>
  <c r="BJ400" i="10"/>
  <c r="BF43" i="12"/>
  <c r="BK53" i="10"/>
  <c r="BJ53" i="10"/>
  <c r="BF42" i="12"/>
  <c r="BK50" i="10"/>
  <c r="BJ50" i="10"/>
  <c r="BK139" i="10"/>
  <c r="BJ139" i="10"/>
  <c r="BK150" i="10"/>
  <c r="BJ150" i="10"/>
  <c r="BK151" i="10"/>
  <c r="BJ151" i="10"/>
  <c r="BK246" i="10"/>
  <c r="BJ246" i="10"/>
  <c r="BK262" i="10"/>
  <c r="BJ262" i="10"/>
  <c r="BK296" i="10"/>
  <c r="BJ296" i="10"/>
  <c r="BK306" i="10"/>
  <c r="BJ306" i="10"/>
  <c r="BF417" i="10"/>
  <c r="BY417" i="10" s="1"/>
  <c r="CA417" i="10" s="1"/>
  <c r="BK407" i="10"/>
  <c r="BJ407" i="10"/>
  <c r="BK254" i="10"/>
  <c r="BJ254" i="10"/>
  <c r="I43" i="12"/>
  <c r="I40" i="12"/>
  <c r="BK58" i="10"/>
  <c r="BJ58" i="10"/>
  <c r="BK35" i="10"/>
  <c r="BJ35" i="10"/>
  <c r="BK31" i="10"/>
  <c r="BJ31" i="10"/>
  <c r="BK60" i="10"/>
  <c r="BJ60" i="10"/>
  <c r="BK24" i="10"/>
  <c r="BJ24" i="10"/>
  <c r="BK26" i="10"/>
  <c r="BJ26" i="10"/>
  <c r="BK61" i="10"/>
  <c r="BJ61" i="10"/>
  <c r="BK25" i="10"/>
  <c r="BJ25" i="10"/>
  <c r="BK30" i="10"/>
  <c r="BJ30" i="10"/>
  <c r="BK59" i="10"/>
  <c r="BJ59" i="10"/>
  <c r="H36" i="12"/>
  <c r="H35" i="12"/>
  <c r="BE35" i="12"/>
  <c r="BE36" i="12"/>
  <c r="BF32" i="10"/>
  <c r="T158" i="16" s="1"/>
  <c r="V158" i="16" s="1"/>
  <c r="BF27" i="10"/>
  <c r="T157" i="16" s="1"/>
  <c r="V157" i="16" s="1"/>
  <c r="G40" i="12" l="1"/>
  <c r="BF40" i="14" s="1"/>
  <c r="BF387" i="10" s="1"/>
  <c r="BY32" i="10"/>
  <c r="CA32" i="10" s="1"/>
  <c r="BY258" i="10"/>
  <c r="CA258" i="10" s="1"/>
  <c r="BY27" i="10"/>
  <c r="CA27" i="10" s="1"/>
  <c r="BY271" i="10"/>
  <c r="CA271" i="10" s="1"/>
  <c r="T81" i="15"/>
  <c r="BK258" i="10"/>
  <c r="BJ258" i="10"/>
  <c r="E47" i="12"/>
  <c r="E46" i="14"/>
  <c r="BK404" i="10"/>
  <c r="BJ404" i="10"/>
  <c r="BK417" i="10"/>
  <c r="BJ417" i="10"/>
  <c r="G43" i="12"/>
  <c r="J43" i="12"/>
  <c r="G42" i="12"/>
  <c r="J42" i="12"/>
  <c r="BK271" i="10"/>
  <c r="BJ271" i="10"/>
  <c r="BF373" i="10"/>
  <c r="BF35" i="12"/>
  <c r="BK27" i="10"/>
  <c r="BJ27" i="10"/>
  <c r="BF36" i="12"/>
  <c r="BK32" i="10"/>
  <c r="BJ32" i="10"/>
  <c r="I36" i="12"/>
  <c r="I35" i="12"/>
  <c r="AZ40" i="14" l="1"/>
  <c r="AZ373" i="10" s="1"/>
  <c r="Z40" i="14"/>
  <c r="Z241" i="10" s="1"/>
  <c r="AK40" i="14"/>
  <c r="AK387" i="10" s="1"/>
  <c r="AV40" i="14"/>
  <c r="AV372" i="10" s="1"/>
  <c r="AJ40" i="14"/>
  <c r="AJ387" i="10" s="1"/>
  <c r="T40" i="14"/>
  <c r="T387" i="10" s="1"/>
  <c r="I40" i="14"/>
  <c r="AS40" i="14"/>
  <c r="AS387" i="10" s="1"/>
  <c r="AH40" i="14"/>
  <c r="AH373" i="10" s="1"/>
  <c r="P40" i="14"/>
  <c r="P373" i="10" s="1"/>
  <c r="BD40" i="14"/>
  <c r="BD387" i="10" s="1"/>
  <c r="AP40" i="14"/>
  <c r="AP373" i="10" s="1"/>
  <c r="AC40" i="14"/>
  <c r="AC373" i="10" s="1"/>
  <c r="L40" i="14"/>
  <c r="L387" i="10" s="1"/>
  <c r="X40" i="14"/>
  <c r="X387" i="10" s="1"/>
  <c r="BF372" i="10"/>
  <c r="BE40" i="14"/>
  <c r="BE225" i="10" s="1"/>
  <c r="AX40" i="14"/>
  <c r="AX372" i="10" s="1"/>
  <c r="AO40" i="14"/>
  <c r="AO387" i="10" s="1"/>
  <c r="AD40" i="14"/>
  <c r="AD372" i="10" s="1"/>
  <c r="U40" i="14"/>
  <c r="U241" i="10" s="1"/>
  <c r="N40" i="14"/>
  <c r="N387" i="10" s="1"/>
  <c r="BF225" i="10"/>
  <c r="BA40" i="14"/>
  <c r="BA387" i="10" s="1"/>
  <c r="AT40" i="14"/>
  <c r="AT387" i="10" s="1"/>
  <c r="AN40" i="14"/>
  <c r="AN373" i="10" s="1"/>
  <c r="AF40" i="14"/>
  <c r="AF372" i="10" s="1"/>
  <c r="Y40" i="14"/>
  <c r="Y387" i="10" s="1"/>
  <c r="R40" i="14"/>
  <c r="R372" i="10" s="1"/>
  <c r="J40" i="14"/>
  <c r="H40" i="14"/>
  <c r="BB40" i="14"/>
  <c r="BB241" i="10" s="1"/>
  <c r="AW40" i="14"/>
  <c r="AW387" i="10" s="1"/>
  <c r="AR40" i="14"/>
  <c r="AR372" i="10" s="1"/>
  <c r="AL40" i="14"/>
  <c r="AL241" i="10" s="1"/>
  <c r="AG40" i="14"/>
  <c r="AG387" i="10" s="1"/>
  <c r="AB40" i="14"/>
  <c r="AB241" i="10" s="1"/>
  <c r="V40" i="14"/>
  <c r="V387" i="10" s="1"/>
  <c r="Q40" i="14"/>
  <c r="Q226" i="10" s="1"/>
  <c r="M40" i="14"/>
  <c r="M387" i="10" s="1"/>
  <c r="U372" i="10"/>
  <c r="T226" i="10"/>
  <c r="T17" i="15"/>
  <c r="V17" i="15" s="1"/>
  <c r="H81" i="15"/>
  <c r="V81" i="15" s="1"/>
  <c r="J42" i="14"/>
  <c r="J43" i="14"/>
  <c r="E48" i="12"/>
  <c r="E47" i="14"/>
  <c r="AK42" i="14"/>
  <c r="N42" i="14"/>
  <c r="M42" i="14"/>
  <c r="L42" i="14"/>
  <c r="Q42" i="14"/>
  <c r="P42" i="14"/>
  <c r="R42" i="14"/>
  <c r="T42" i="14"/>
  <c r="U42" i="14"/>
  <c r="V42" i="14"/>
  <c r="X42" i="14"/>
  <c r="Y42" i="14"/>
  <c r="Z42" i="14"/>
  <c r="AB42" i="14"/>
  <c r="AC42" i="14"/>
  <c r="AD42" i="14"/>
  <c r="AF42" i="14"/>
  <c r="AG42" i="14"/>
  <c r="AH42" i="14"/>
  <c r="AJ42" i="14"/>
  <c r="AL42" i="14"/>
  <c r="AN42" i="14"/>
  <c r="AO42" i="14"/>
  <c r="AP42" i="14"/>
  <c r="AR42" i="14"/>
  <c r="AS42" i="14"/>
  <c r="AT42" i="14"/>
  <c r="AV42" i="14"/>
  <c r="AW42" i="14"/>
  <c r="AX42" i="14"/>
  <c r="AZ42" i="14"/>
  <c r="BA42" i="14"/>
  <c r="BB42" i="14"/>
  <c r="BD42" i="14"/>
  <c r="H42" i="14"/>
  <c r="BE42" i="14"/>
  <c r="AO43" i="14"/>
  <c r="M43" i="14"/>
  <c r="P43" i="14"/>
  <c r="N43" i="14"/>
  <c r="L43" i="14"/>
  <c r="Q43" i="14"/>
  <c r="R43" i="14"/>
  <c r="T43" i="14"/>
  <c r="U43" i="14"/>
  <c r="V43" i="14"/>
  <c r="X43" i="14"/>
  <c r="Y43" i="14"/>
  <c r="Z43" i="14"/>
  <c r="AB43" i="14"/>
  <c r="AC43" i="14"/>
  <c r="AD43" i="14"/>
  <c r="AF43" i="14"/>
  <c r="AG43" i="14"/>
  <c r="AH43" i="14"/>
  <c r="AJ43" i="14"/>
  <c r="AK43" i="14"/>
  <c r="AL43" i="14"/>
  <c r="AN43" i="14"/>
  <c r="AP43" i="14"/>
  <c r="AR43" i="14"/>
  <c r="AS43" i="14"/>
  <c r="AT43" i="14"/>
  <c r="AV43" i="14"/>
  <c r="AW43" i="14"/>
  <c r="AX43" i="14"/>
  <c r="AZ43" i="14"/>
  <c r="BA43" i="14"/>
  <c r="BB43" i="14"/>
  <c r="BD43" i="14"/>
  <c r="H43" i="14"/>
  <c r="BE43" i="14"/>
  <c r="BF42" i="14"/>
  <c r="BF43" i="14"/>
  <c r="I42" i="14"/>
  <c r="I43" i="14"/>
  <c r="AZ387" i="10"/>
  <c r="G36" i="12"/>
  <c r="BF36" i="14" s="1"/>
  <c r="G35" i="12"/>
  <c r="BF35" i="14" s="1"/>
  <c r="BF226" i="10"/>
  <c r="BF241" i="10"/>
  <c r="J36" i="12"/>
  <c r="J35" i="12"/>
  <c r="X225" i="10" l="1"/>
  <c r="AJ226" i="10"/>
  <c r="R373" i="10"/>
  <c r="AH372" i="10"/>
  <c r="AH225" i="10"/>
  <c r="AJ241" i="10"/>
  <c r="BD225" i="10"/>
  <c r="BY225" i="10" s="1"/>
  <c r="X373" i="10"/>
  <c r="AF373" i="10"/>
  <c r="AK241" i="10"/>
  <c r="AB225" i="10"/>
  <c r="AH226" i="10"/>
  <c r="AZ225" i="10"/>
  <c r="AH387" i="10"/>
  <c r="AT241" i="10"/>
  <c r="AZ241" i="10"/>
  <c r="AZ226" i="10"/>
  <c r="AC372" i="10"/>
  <c r="AJ372" i="10"/>
  <c r="AZ372" i="10"/>
  <c r="AC225" i="10"/>
  <c r="AJ225" i="10"/>
  <c r="AK226" i="10"/>
  <c r="AC241" i="10"/>
  <c r="AJ373" i="10"/>
  <c r="AK372" i="10"/>
  <c r="R225" i="10"/>
  <c r="AT225" i="10"/>
  <c r="BE241" i="10"/>
  <c r="AC387" i="10"/>
  <c r="AH241" i="10"/>
  <c r="AO241" i="10"/>
  <c r="BE226" i="10"/>
  <c r="Q387" i="10"/>
  <c r="Z225" i="10"/>
  <c r="L372" i="10"/>
  <c r="Z372" i="10"/>
  <c r="U373" i="10"/>
  <c r="AV226" i="10"/>
  <c r="N241" i="10"/>
  <c r="Z373" i="10"/>
  <c r="U387" i="10"/>
  <c r="BP387" i="10" s="1"/>
  <c r="AO226" i="10"/>
  <c r="AK225" i="10"/>
  <c r="AK373" i="10"/>
  <c r="BD372" i="10"/>
  <c r="Z226" i="10"/>
  <c r="Z387" i="10"/>
  <c r="BQ387" i="10" s="1"/>
  <c r="P225" i="10"/>
  <c r="AS241" i="10"/>
  <c r="AP387" i="10"/>
  <c r="AV373" i="10"/>
  <c r="AP226" i="10"/>
  <c r="AS226" i="10"/>
  <c r="P241" i="10"/>
  <c r="AD225" i="10"/>
  <c r="AS373" i="10"/>
  <c r="AD373" i="10"/>
  <c r="AV387" i="10"/>
  <c r="AV241" i="10"/>
  <c r="AV225" i="10"/>
  <c r="AS225" i="10"/>
  <c r="AS372" i="10"/>
  <c r="AD241" i="10"/>
  <c r="BR241" i="10" s="1"/>
  <c r="AP372" i="10"/>
  <c r="AP241" i="10"/>
  <c r="T225" i="10"/>
  <c r="AP225" i="10"/>
  <c r="BB373" i="10"/>
  <c r="L373" i="10"/>
  <c r="P387" i="10"/>
  <c r="AF225" i="10"/>
  <c r="AL226" i="10"/>
  <c r="X226" i="10"/>
  <c r="BD226" i="10"/>
  <c r="AL387" i="10"/>
  <c r="BT387" i="10" s="1"/>
  <c r="X241" i="10"/>
  <c r="BD373" i="10"/>
  <c r="AO373" i="10"/>
  <c r="BU373" i="10" s="1"/>
  <c r="AF241" i="10"/>
  <c r="P226" i="10"/>
  <c r="AF226" i="10"/>
  <c r="L225" i="10"/>
  <c r="AL373" i="10"/>
  <c r="X372" i="10"/>
  <c r="AX241" i="10"/>
  <c r="BD241" i="10"/>
  <c r="L241" i="10"/>
  <c r="AO372" i="10"/>
  <c r="P372" i="10"/>
  <c r="AF387" i="10"/>
  <c r="T373" i="10"/>
  <c r="T372" i="10"/>
  <c r="Q225" i="10"/>
  <c r="R226" i="10"/>
  <c r="AC226" i="10"/>
  <c r="L226" i="10"/>
  <c r="AO225" i="10"/>
  <c r="Q372" i="10"/>
  <c r="BE387" i="10"/>
  <c r="BY387" i="10" s="1"/>
  <c r="T241" i="10"/>
  <c r="AX225" i="10"/>
  <c r="R241" i="10"/>
  <c r="BE372" i="10"/>
  <c r="U226" i="10"/>
  <c r="N225" i="10"/>
  <c r="N372" i="10"/>
  <c r="AX373" i="10"/>
  <c r="AT373" i="10"/>
  <c r="BE373" i="10"/>
  <c r="U225" i="10"/>
  <c r="AD226" i="10"/>
  <c r="N373" i="10"/>
  <c r="AX387" i="10"/>
  <c r="AD387" i="10"/>
  <c r="N226" i="10"/>
  <c r="AX226" i="10"/>
  <c r="BA226" i="10"/>
  <c r="AN225" i="10"/>
  <c r="Y241" i="10"/>
  <c r="BA372" i="10"/>
  <c r="Y226" i="10"/>
  <c r="Y373" i="10"/>
  <c r="BA373" i="10"/>
  <c r="AN372" i="10"/>
  <c r="BU372" i="10" s="1"/>
  <c r="AT226" i="10"/>
  <c r="R387" i="10"/>
  <c r="AN241" i="10"/>
  <c r="AT372" i="10"/>
  <c r="AN226" i="10"/>
  <c r="BA225" i="10"/>
  <c r="AB226" i="10"/>
  <c r="BR226" i="10" s="1"/>
  <c r="Y225" i="10"/>
  <c r="Q373" i="10"/>
  <c r="AL372" i="10"/>
  <c r="AN387" i="10"/>
  <c r="Y372" i="10"/>
  <c r="Q241" i="10"/>
  <c r="BA241" i="10"/>
  <c r="AL225" i="10"/>
  <c r="AB372" i="10"/>
  <c r="AW372" i="10"/>
  <c r="BW372" i="10" s="1"/>
  <c r="AR241" i="10"/>
  <c r="AG226" i="10"/>
  <c r="AG373" i="10"/>
  <c r="BS373" i="10" s="1"/>
  <c r="AR225" i="10"/>
  <c r="AR387" i="10"/>
  <c r="BV387" i="10" s="1"/>
  <c r="V226" i="10"/>
  <c r="AW225" i="10"/>
  <c r="AB373" i="10"/>
  <c r="BR373" i="10" s="1"/>
  <c r="AW373" i="10"/>
  <c r="AW241" i="10"/>
  <c r="AW226" i="10"/>
  <c r="AB387" i="10"/>
  <c r="M226" i="10"/>
  <c r="AR226" i="10"/>
  <c r="BB226" i="10"/>
  <c r="M373" i="10"/>
  <c r="AG372" i="10"/>
  <c r="AR373" i="10"/>
  <c r="V373" i="10"/>
  <c r="BB387" i="10"/>
  <c r="BX387" i="10" s="1"/>
  <c r="V225" i="10"/>
  <c r="AG241" i="10"/>
  <c r="M225" i="10"/>
  <c r="G40" i="14"/>
  <c r="M372" i="10"/>
  <c r="M241" i="10"/>
  <c r="V241" i="10"/>
  <c r="V372" i="10"/>
  <c r="AG225" i="10"/>
  <c r="BB225" i="10"/>
  <c r="BB372" i="10"/>
  <c r="BN387" i="10"/>
  <c r="BF325" i="10"/>
  <c r="BF105" i="10"/>
  <c r="T185" i="16" s="1"/>
  <c r="AZ228" i="10"/>
  <c r="AZ375" i="10"/>
  <c r="AT228" i="10"/>
  <c r="AT375" i="10"/>
  <c r="AO228" i="10"/>
  <c r="AO375" i="10"/>
  <c r="AH228" i="10"/>
  <c r="AH375" i="10"/>
  <c r="AC228" i="10"/>
  <c r="AC375" i="10"/>
  <c r="X228" i="10"/>
  <c r="X375" i="10"/>
  <c r="R228" i="10"/>
  <c r="R375" i="10"/>
  <c r="M228" i="10"/>
  <c r="M375" i="10"/>
  <c r="BD228" i="10"/>
  <c r="BD375" i="10"/>
  <c r="AX228" i="10"/>
  <c r="AX375" i="10"/>
  <c r="AS228" i="10"/>
  <c r="AS375" i="10"/>
  <c r="AN228" i="10"/>
  <c r="AN375" i="10"/>
  <c r="AG228" i="10"/>
  <c r="AG375" i="10"/>
  <c r="AB228" i="10"/>
  <c r="AB375" i="10"/>
  <c r="V228" i="10"/>
  <c r="V375" i="10"/>
  <c r="P228" i="10"/>
  <c r="P375" i="10"/>
  <c r="N228" i="10"/>
  <c r="N375" i="10"/>
  <c r="BF228" i="10"/>
  <c r="BF375" i="10"/>
  <c r="BB228" i="10"/>
  <c r="BB375" i="10"/>
  <c r="AW228" i="10"/>
  <c r="AW375" i="10"/>
  <c r="AR228" i="10"/>
  <c r="AR375" i="10"/>
  <c r="AL228" i="10"/>
  <c r="AL375" i="10"/>
  <c r="AF228" i="10"/>
  <c r="AF375" i="10"/>
  <c r="Z228" i="10"/>
  <c r="Z375" i="10"/>
  <c r="U228" i="10"/>
  <c r="U375" i="10"/>
  <c r="Q228" i="10"/>
  <c r="Q375" i="10"/>
  <c r="AK228" i="10"/>
  <c r="AK375" i="10"/>
  <c r="BE228" i="10"/>
  <c r="BE375" i="10"/>
  <c r="BA228" i="10"/>
  <c r="BA375" i="10"/>
  <c r="AV228" i="10"/>
  <c r="BW228" i="10" s="1"/>
  <c r="AV375" i="10"/>
  <c r="BW375" i="10" s="1"/>
  <c r="AP228" i="10"/>
  <c r="AP375" i="10"/>
  <c r="AJ228" i="10"/>
  <c r="AJ375" i="10"/>
  <c r="AD228" i="10"/>
  <c r="AD375" i="10"/>
  <c r="Y228" i="10"/>
  <c r="Y375" i="10"/>
  <c r="T228" i="10"/>
  <c r="BP228" i="10" s="1"/>
  <c r="T375" i="10"/>
  <c r="BP375" i="10" s="1"/>
  <c r="L228" i="10"/>
  <c r="L375" i="10"/>
  <c r="BF318" i="10"/>
  <c r="BF317" i="10"/>
  <c r="BF163" i="10"/>
  <c r="BF314" i="10"/>
  <c r="BF161" i="10"/>
  <c r="BF159" i="10"/>
  <c r="BF158" i="10"/>
  <c r="V390" i="10"/>
  <c r="V244" i="10"/>
  <c r="V389" i="10"/>
  <c r="V243" i="10"/>
  <c r="U390" i="10"/>
  <c r="U244" i="10"/>
  <c r="U389" i="10"/>
  <c r="U243" i="10"/>
  <c r="T244" i="10"/>
  <c r="T390" i="10"/>
  <c r="T389" i="10"/>
  <c r="T243" i="10"/>
  <c r="BE244" i="10"/>
  <c r="BE390" i="10"/>
  <c r="BA390" i="10"/>
  <c r="BA244" i="10"/>
  <c r="AV244" i="10"/>
  <c r="AV390" i="10"/>
  <c r="AP390" i="10"/>
  <c r="AP244" i="10"/>
  <c r="AJ390" i="10"/>
  <c r="AJ244" i="10"/>
  <c r="AD244" i="10"/>
  <c r="AD390" i="10"/>
  <c r="Y390" i="10"/>
  <c r="Y244" i="10"/>
  <c r="N390" i="10"/>
  <c r="N244" i="10"/>
  <c r="BE389" i="10"/>
  <c r="BE243" i="10"/>
  <c r="BA389" i="10"/>
  <c r="BA243" i="10"/>
  <c r="AV243" i="10"/>
  <c r="AV389" i="10"/>
  <c r="AP243" i="10"/>
  <c r="AP389" i="10"/>
  <c r="AJ389" i="10"/>
  <c r="AJ243" i="10"/>
  <c r="AD389" i="10"/>
  <c r="AD243" i="10"/>
  <c r="Y389" i="10"/>
  <c r="Y243" i="10"/>
  <c r="L389" i="10"/>
  <c r="L243" i="10"/>
  <c r="G42" i="14"/>
  <c r="AZ390" i="10"/>
  <c r="AZ244" i="10"/>
  <c r="AT244" i="10"/>
  <c r="AT390" i="10"/>
  <c r="AN390" i="10"/>
  <c r="AN244" i="10"/>
  <c r="AH390" i="10"/>
  <c r="AH244" i="10"/>
  <c r="AC390" i="10"/>
  <c r="AC244" i="10"/>
  <c r="X390" i="10"/>
  <c r="X244" i="10"/>
  <c r="R244" i="10"/>
  <c r="R390" i="10"/>
  <c r="P244" i="10"/>
  <c r="P390" i="10"/>
  <c r="AZ389" i="10"/>
  <c r="AZ243" i="10"/>
  <c r="AT243" i="10"/>
  <c r="AT389" i="10"/>
  <c r="AO389" i="10"/>
  <c r="AO243" i="10"/>
  <c r="AH243" i="10"/>
  <c r="AH389" i="10"/>
  <c r="AC389" i="10"/>
  <c r="AC243" i="10"/>
  <c r="X389" i="10"/>
  <c r="X243" i="10"/>
  <c r="R389" i="10"/>
  <c r="R243" i="10"/>
  <c r="M389" i="10"/>
  <c r="M243" i="10"/>
  <c r="E49" i="12"/>
  <c r="E48" i="14"/>
  <c r="BF390" i="10"/>
  <c r="BF244" i="10"/>
  <c r="BD390" i="10"/>
  <c r="BD244" i="10"/>
  <c r="AX390" i="10"/>
  <c r="AX244" i="10"/>
  <c r="AS390" i="10"/>
  <c r="AS244" i="10"/>
  <c r="AL390" i="10"/>
  <c r="AL244" i="10"/>
  <c r="AG390" i="10"/>
  <c r="AG244" i="10"/>
  <c r="AB244" i="10"/>
  <c r="AB390" i="10"/>
  <c r="Q390" i="10"/>
  <c r="Q244" i="10"/>
  <c r="M390" i="10"/>
  <c r="M244" i="10"/>
  <c r="BD389" i="10"/>
  <c r="BD243" i="10"/>
  <c r="AX389" i="10"/>
  <c r="AX243" i="10"/>
  <c r="AS389" i="10"/>
  <c r="AS243" i="10"/>
  <c r="AN389" i="10"/>
  <c r="AN243" i="10"/>
  <c r="AG243" i="10"/>
  <c r="AG389" i="10"/>
  <c r="AB243" i="10"/>
  <c r="AB389" i="10"/>
  <c r="P243" i="10"/>
  <c r="P389" i="10"/>
  <c r="N243" i="10"/>
  <c r="N389" i="10"/>
  <c r="BF389" i="10"/>
  <c r="BF243" i="10"/>
  <c r="BB390" i="10"/>
  <c r="BB244" i="10"/>
  <c r="AW390" i="10"/>
  <c r="AW244" i="10"/>
  <c r="AR390" i="10"/>
  <c r="AR244" i="10"/>
  <c r="AK390" i="10"/>
  <c r="AK244" i="10"/>
  <c r="AF390" i="10"/>
  <c r="AF244" i="10"/>
  <c r="Z390" i="10"/>
  <c r="Z244" i="10"/>
  <c r="L390" i="10"/>
  <c r="G43" i="14"/>
  <c r="L244" i="10"/>
  <c r="AO390" i="10"/>
  <c r="AO244" i="10"/>
  <c r="BB389" i="10"/>
  <c r="BB243" i="10"/>
  <c r="AW389" i="10"/>
  <c r="AW243" i="10"/>
  <c r="AR389" i="10"/>
  <c r="AR243" i="10"/>
  <c r="AL389" i="10"/>
  <c r="AL243" i="10"/>
  <c r="AF389" i="10"/>
  <c r="AF243" i="10"/>
  <c r="Z389" i="10"/>
  <c r="Z243" i="10"/>
  <c r="Q389" i="10"/>
  <c r="Q243" i="10"/>
  <c r="AK389" i="10"/>
  <c r="AK243" i="10"/>
  <c r="BF72" i="12"/>
  <c r="BF323" i="10"/>
  <c r="J36" i="14"/>
  <c r="BF440" i="10"/>
  <c r="BF439" i="10"/>
  <c r="BF441" i="10"/>
  <c r="BF443" i="10"/>
  <c r="BF442" i="10"/>
  <c r="BF324" i="10"/>
  <c r="BF344" i="10"/>
  <c r="BF335" i="10"/>
  <c r="BF336" i="10"/>
  <c r="BF305" i="10"/>
  <c r="BF343" i="10"/>
  <c r="BF353" i="10"/>
  <c r="BF355" i="10" s="1"/>
  <c r="BF341" i="10"/>
  <c r="BF299" i="10"/>
  <c r="BF298" i="10"/>
  <c r="BF297" i="10"/>
  <c r="BF333" i="10"/>
  <c r="BF365" i="10"/>
  <c r="BF364" i="10"/>
  <c r="BF362" i="10"/>
  <c r="BF360" i="10"/>
  <c r="BF359" i="10"/>
  <c r="BF358" i="10"/>
  <c r="J35" i="14"/>
  <c r="I36" i="14"/>
  <c r="Q35" i="14"/>
  <c r="R35" i="14"/>
  <c r="P35" i="14"/>
  <c r="M35" i="14"/>
  <c r="T35" i="14"/>
  <c r="L35" i="14"/>
  <c r="N35" i="14"/>
  <c r="U35" i="14"/>
  <c r="V35" i="14"/>
  <c r="X35" i="14"/>
  <c r="Y35" i="14"/>
  <c r="Z35" i="14"/>
  <c r="AB35" i="14"/>
  <c r="AC35" i="14"/>
  <c r="AD35" i="14"/>
  <c r="AF35" i="14"/>
  <c r="AG35" i="14"/>
  <c r="AH35" i="14"/>
  <c r="AJ35" i="14"/>
  <c r="AK35" i="14"/>
  <c r="AL35" i="14"/>
  <c r="AN35" i="14"/>
  <c r="AO35" i="14"/>
  <c r="AP35" i="14"/>
  <c r="AR35" i="14"/>
  <c r="AS35" i="14"/>
  <c r="AT35" i="14"/>
  <c r="AV35" i="14"/>
  <c r="AV181" i="10" s="1"/>
  <c r="AW35" i="14"/>
  <c r="AX35" i="14"/>
  <c r="AZ35" i="14"/>
  <c r="BA35" i="14"/>
  <c r="BB35" i="14"/>
  <c r="BD35" i="14"/>
  <c r="H35" i="14"/>
  <c r="BE35" i="14"/>
  <c r="Q36" i="14"/>
  <c r="R36" i="14"/>
  <c r="P36" i="14"/>
  <c r="L36" i="14"/>
  <c r="T36" i="14"/>
  <c r="M36" i="14"/>
  <c r="N36" i="14"/>
  <c r="U36" i="14"/>
  <c r="V36" i="14"/>
  <c r="X36" i="14"/>
  <c r="Y36" i="14"/>
  <c r="Z36" i="14"/>
  <c r="AB36" i="14"/>
  <c r="AC36" i="14"/>
  <c r="AD36" i="14"/>
  <c r="AF36" i="14"/>
  <c r="AG36" i="14"/>
  <c r="AH36" i="14"/>
  <c r="AJ36" i="14"/>
  <c r="AK36" i="14"/>
  <c r="AL36" i="14"/>
  <c r="AN36" i="14"/>
  <c r="AO36" i="14"/>
  <c r="AP36" i="14"/>
  <c r="AR36" i="14"/>
  <c r="AS36" i="14"/>
  <c r="AT36" i="14"/>
  <c r="AV36" i="14"/>
  <c r="AW36" i="14"/>
  <c r="AX36" i="14"/>
  <c r="AZ36" i="14"/>
  <c r="BA36" i="14"/>
  <c r="BB36" i="14"/>
  <c r="BD36" i="14"/>
  <c r="BE36" i="14"/>
  <c r="H36" i="14"/>
  <c r="I35" i="14"/>
  <c r="BF201" i="10"/>
  <c r="BF200" i="10"/>
  <c r="BF181" i="10"/>
  <c r="BF180" i="10"/>
  <c r="BF188" i="10"/>
  <c r="BF187" i="10"/>
  <c r="BF186" i="10"/>
  <c r="BF185" i="10"/>
  <c r="BF179" i="10"/>
  <c r="BF169" i="10"/>
  <c r="BF168" i="10"/>
  <c r="BF162" i="10"/>
  <c r="BF149" i="10"/>
  <c r="BF142" i="10"/>
  <c r="BF81" i="10"/>
  <c r="T167" i="16" s="1"/>
  <c r="BF219" i="10"/>
  <c r="BF217" i="10"/>
  <c r="BF216" i="10"/>
  <c r="BF213" i="10"/>
  <c r="BF212" i="10"/>
  <c r="BF211" i="10"/>
  <c r="BF210" i="10"/>
  <c r="BF208" i="10"/>
  <c r="BF209" i="10"/>
  <c r="BF207" i="10"/>
  <c r="BF121" i="10"/>
  <c r="BF127" i="10" s="1"/>
  <c r="T190" i="16" s="1"/>
  <c r="BF93" i="10"/>
  <c r="BF92" i="10"/>
  <c r="BF91" i="10"/>
  <c r="BF90" i="10"/>
  <c r="BF72" i="10"/>
  <c r="BF80" i="10"/>
  <c r="T166" i="16" s="1"/>
  <c r="BV225" i="10" l="1"/>
  <c r="BT241" i="10"/>
  <c r="BS372" i="10"/>
  <c r="BO373" i="10"/>
  <c r="BT226" i="10"/>
  <c r="BX241" i="10"/>
  <c r="BR225" i="10"/>
  <c r="BR372" i="10"/>
  <c r="BT225" i="10"/>
  <c r="BT372" i="10"/>
  <c r="BS387" i="10"/>
  <c r="BY241" i="10"/>
  <c r="BY226" i="10"/>
  <c r="BQ225" i="10"/>
  <c r="BP225" i="10"/>
  <c r="BO387" i="10"/>
  <c r="BW387" i="10"/>
  <c r="BO225" i="10"/>
  <c r="BU387" i="10"/>
  <c r="BQ373" i="10"/>
  <c r="BP243" i="10"/>
  <c r="BP389" i="10"/>
  <c r="BY372" i="10"/>
  <c r="BT373" i="10"/>
  <c r="BU241" i="10"/>
  <c r="BV241" i="10"/>
  <c r="BP226" i="10"/>
  <c r="BX373" i="10"/>
  <c r="BP372" i="10"/>
  <c r="BO226" i="10"/>
  <c r="BU226" i="10"/>
  <c r="BN241" i="10"/>
  <c r="BS241" i="10"/>
  <c r="BI387" i="10"/>
  <c r="BS225" i="10"/>
  <c r="BW373" i="10"/>
  <c r="BU225" i="10"/>
  <c r="BO372" i="10"/>
  <c r="BY373" i="10"/>
  <c r="BQ226" i="10"/>
  <c r="BW225" i="10"/>
  <c r="BV372" i="10"/>
  <c r="BP241" i="10"/>
  <c r="BO241" i="10"/>
  <c r="BN372" i="10"/>
  <c r="BW241" i="10"/>
  <c r="BH372" i="10"/>
  <c r="BJ241" i="10"/>
  <c r="BX226" i="10"/>
  <c r="BR387" i="10"/>
  <c r="BS226" i="10"/>
  <c r="BQ241" i="10"/>
  <c r="BS243" i="10"/>
  <c r="BV373" i="10"/>
  <c r="BX372" i="10"/>
  <c r="BN373" i="10"/>
  <c r="BN226" i="10"/>
  <c r="BJ373" i="10"/>
  <c r="BW226" i="10"/>
  <c r="BV226" i="10"/>
  <c r="BH241" i="10"/>
  <c r="BS375" i="10"/>
  <c r="BV375" i="10"/>
  <c r="BI372" i="10"/>
  <c r="BQ372" i="10"/>
  <c r="BH225" i="10"/>
  <c r="BJ225" i="10"/>
  <c r="BH373" i="10"/>
  <c r="BX225" i="10"/>
  <c r="BI226" i="10"/>
  <c r="BH226" i="10"/>
  <c r="BN228" i="10"/>
  <c r="BT228" i="10"/>
  <c r="BI373" i="10"/>
  <c r="BK226" i="10"/>
  <c r="BI225" i="10"/>
  <c r="BH387" i="10"/>
  <c r="BS389" i="10"/>
  <c r="BS244" i="10"/>
  <c r="BU243" i="10"/>
  <c r="BK225" i="10"/>
  <c r="BK387" i="10"/>
  <c r="BK373" i="10"/>
  <c r="BS390" i="10"/>
  <c r="BU389" i="10"/>
  <c r="BJ226" i="10"/>
  <c r="BI241" i="10"/>
  <c r="BN390" i="10"/>
  <c r="BR243" i="10"/>
  <c r="BR244" i="10"/>
  <c r="BN225" i="10"/>
  <c r="BP373" i="10"/>
  <c r="BJ387" i="10"/>
  <c r="BK372" i="10"/>
  <c r="BV243" i="10"/>
  <c r="BY390" i="10"/>
  <c r="BY375" i="10"/>
  <c r="BK241" i="10"/>
  <c r="BV389" i="10"/>
  <c r="BV244" i="10"/>
  <c r="BR389" i="10"/>
  <c r="BR390" i="10"/>
  <c r="BQ243" i="10"/>
  <c r="BO390" i="10"/>
  <c r="BQ244" i="10"/>
  <c r="BT389" i="10"/>
  <c r="BT390" i="10"/>
  <c r="BP390" i="10"/>
  <c r="BJ372" i="10"/>
  <c r="BR228" i="10"/>
  <c r="BU228" i="10"/>
  <c r="BI228" i="10"/>
  <c r="BW243" i="10"/>
  <c r="BW244" i="10"/>
  <c r="BX375" i="10"/>
  <c r="BV390" i="10"/>
  <c r="BQ389" i="10"/>
  <c r="BO244" i="10"/>
  <c r="BQ390" i="10"/>
  <c r="BN243" i="10"/>
  <c r="BP244" i="10"/>
  <c r="BJ228" i="10"/>
  <c r="BS228" i="10"/>
  <c r="BV228" i="10"/>
  <c r="BY228" i="10"/>
  <c r="BX228" i="10"/>
  <c r="BO389" i="10"/>
  <c r="BY243" i="10"/>
  <c r="BY244" i="10"/>
  <c r="BX243" i="10"/>
  <c r="BU244" i="10"/>
  <c r="BX244" i="10"/>
  <c r="BN389" i="10"/>
  <c r="BN375" i="10"/>
  <c r="BT375" i="10"/>
  <c r="BO375" i="10"/>
  <c r="BR375" i="10"/>
  <c r="BU375" i="10"/>
  <c r="BQ375" i="10"/>
  <c r="BN244" i="10"/>
  <c r="BO243" i="10"/>
  <c r="BY389" i="10"/>
  <c r="BX389" i="10"/>
  <c r="BU390" i="10"/>
  <c r="BX390" i="10"/>
  <c r="BT243" i="10"/>
  <c r="BW389" i="10"/>
  <c r="BT244" i="10"/>
  <c r="BW390" i="10"/>
  <c r="BO228" i="10"/>
  <c r="BQ228" i="10"/>
  <c r="BF164" i="10"/>
  <c r="BH228" i="10"/>
  <c r="BK228" i="10"/>
  <c r="BB325" i="10"/>
  <c r="BB105" i="10"/>
  <c r="S185" i="16" s="1"/>
  <c r="AW325" i="10"/>
  <c r="AW105" i="10"/>
  <c r="R114" i="16" s="1"/>
  <c r="AR325" i="10"/>
  <c r="AR105" i="10"/>
  <c r="AL325" i="10"/>
  <c r="AL105" i="10"/>
  <c r="O185" i="16" s="1"/>
  <c r="AG325" i="10"/>
  <c r="AG105" i="10"/>
  <c r="N114" i="16" s="1"/>
  <c r="AB325" i="10"/>
  <c r="AB105" i="10"/>
  <c r="V325" i="10"/>
  <c r="V105" i="10"/>
  <c r="K185" i="16" s="1"/>
  <c r="T325" i="10"/>
  <c r="T105" i="10"/>
  <c r="Q325" i="10"/>
  <c r="Q105" i="10"/>
  <c r="J114" i="16" s="1"/>
  <c r="BE325" i="10"/>
  <c r="BE105" i="10"/>
  <c r="T114" i="16" s="1"/>
  <c r="BA325" i="10"/>
  <c r="BA105" i="10"/>
  <c r="S114" i="16" s="1"/>
  <c r="AV325" i="10"/>
  <c r="AV105" i="10"/>
  <c r="AP325" i="10"/>
  <c r="AP105" i="10"/>
  <c r="P185" i="16" s="1"/>
  <c r="AK325" i="10"/>
  <c r="AK105" i="10"/>
  <c r="O114" i="16" s="1"/>
  <c r="AF325" i="10"/>
  <c r="AF105" i="10"/>
  <c r="Z325" i="10"/>
  <c r="Z105" i="10"/>
  <c r="L185" i="16" s="1"/>
  <c r="U325" i="10"/>
  <c r="U105" i="10"/>
  <c r="K114" i="16" s="1"/>
  <c r="M325" i="10"/>
  <c r="M105" i="10"/>
  <c r="AZ325" i="10"/>
  <c r="BX325" i="10" s="1"/>
  <c r="AZ105" i="10"/>
  <c r="AT325" i="10"/>
  <c r="AT105" i="10"/>
  <c r="Q185" i="16" s="1"/>
  <c r="AO325" i="10"/>
  <c r="AO105" i="10"/>
  <c r="P114" i="16" s="1"/>
  <c r="AJ325" i="10"/>
  <c r="BT325" i="10" s="1"/>
  <c r="AJ105" i="10"/>
  <c r="AD325" i="10"/>
  <c r="AD105" i="10"/>
  <c r="M185" i="16" s="1"/>
  <c r="Y325" i="10"/>
  <c r="Y105" i="10"/>
  <c r="L114" i="16" s="1"/>
  <c r="N325" i="10"/>
  <c r="N105" i="10"/>
  <c r="P325" i="10"/>
  <c r="P105" i="10"/>
  <c r="BD325" i="10"/>
  <c r="BD105" i="10"/>
  <c r="AX325" i="10"/>
  <c r="AX105" i="10"/>
  <c r="R185" i="16" s="1"/>
  <c r="AS325" i="10"/>
  <c r="AS105" i="10"/>
  <c r="Q114" i="16" s="1"/>
  <c r="AN325" i="10"/>
  <c r="AN105" i="10"/>
  <c r="AH325" i="10"/>
  <c r="AH105" i="10"/>
  <c r="N185" i="16" s="1"/>
  <c r="AC325" i="10"/>
  <c r="AC105" i="10"/>
  <c r="M114" i="16" s="1"/>
  <c r="X325" i="10"/>
  <c r="X105" i="10"/>
  <c r="L325" i="10"/>
  <c r="L105" i="10"/>
  <c r="R325" i="10"/>
  <c r="R105" i="10"/>
  <c r="J185" i="16" s="1"/>
  <c r="BK375" i="10"/>
  <c r="BH375" i="10"/>
  <c r="BI375" i="10"/>
  <c r="BJ375" i="10"/>
  <c r="BF320" i="10"/>
  <c r="BD318" i="10"/>
  <c r="BD317" i="10"/>
  <c r="AS318" i="10"/>
  <c r="AS317" i="10"/>
  <c r="AH318" i="10"/>
  <c r="AH317" i="10"/>
  <c r="X318" i="10"/>
  <c r="X317" i="10"/>
  <c r="R318" i="10"/>
  <c r="R317" i="10"/>
  <c r="BB318" i="10"/>
  <c r="BB317" i="10"/>
  <c r="AW318" i="10"/>
  <c r="AW317" i="10"/>
  <c r="AR318" i="10"/>
  <c r="AR317" i="10"/>
  <c r="AL318" i="10"/>
  <c r="AL317" i="10"/>
  <c r="AG318" i="10"/>
  <c r="AG317" i="10"/>
  <c r="AB318" i="10"/>
  <c r="AB317" i="10"/>
  <c r="V318" i="10"/>
  <c r="V317" i="10"/>
  <c r="T318" i="10"/>
  <c r="T317" i="10"/>
  <c r="Q318" i="10"/>
  <c r="Q317" i="10"/>
  <c r="BE318" i="10"/>
  <c r="BE317" i="10"/>
  <c r="BA318" i="10"/>
  <c r="BA317" i="10"/>
  <c r="AV318" i="10"/>
  <c r="AV317" i="10"/>
  <c r="AP318" i="10"/>
  <c r="AP317" i="10"/>
  <c r="AK318" i="10"/>
  <c r="AK317" i="10"/>
  <c r="AF318" i="10"/>
  <c r="AF317" i="10"/>
  <c r="Z318" i="10"/>
  <c r="Z317" i="10"/>
  <c r="U318" i="10"/>
  <c r="U317" i="10"/>
  <c r="M318" i="10"/>
  <c r="M317" i="10"/>
  <c r="AX318" i="10"/>
  <c r="AX317" i="10"/>
  <c r="AN318" i="10"/>
  <c r="AN317" i="10"/>
  <c r="AC318" i="10"/>
  <c r="AC317" i="10"/>
  <c r="L318" i="10"/>
  <c r="L317" i="10"/>
  <c r="AZ318" i="10"/>
  <c r="BX318" i="10" s="1"/>
  <c r="AZ317" i="10"/>
  <c r="BX317" i="10" s="1"/>
  <c r="AT318" i="10"/>
  <c r="AT317" i="10"/>
  <c r="AO318" i="10"/>
  <c r="AO317" i="10"/>
  <c r="AJ318" i="10"/>
  <c r="BT318" i="10" s="1"/>
  <c r="AJ317" i="10"/>
  <c r="BT317" i="10" s="1"/>
  <c r="AD318" i="10"/>
  <c r="AD317" i="10"/>
  <c r="Y318" i="10"/>
  <c r="Y317" i="10"/>
  <c r="N318" i="10"/>
  <c r="N317" i="10"/>
  <c r="P318" i="10"/>
  <c r="P317" i="10"/>
  <c r="BE163" i="10"/>
  <c r="BE314" i="10"/>
  <c r="BA163" i="10"/>
  <c r="BA314" i="10"/>
  <c r="AV163" i="10"/>
  <c r="AV314" i="10"/>
  <c r="AP163" i="10"/>
  <c r="AP314" i="10"/>
  <c r="AK163" i="10"/>
  <c r="AK314" i="10"/>
  <c r="AF163" i="10"/>
  <c r="AF314" i="10"/>
  <c r="Z163" i="10"/>
  <c r="Z314" i="10"/>
  <c r="U163" i="10"/>
  <c r="U314" i="10"/>
  <c r="M163" i="10"/>
  <c r="M314" i="10"/>
  <c r="AO163" i="10"/>
  <c r="AO314" i="10"/>
  <c r="AD163" i="10"/>
  <c r="AD314" i="10"/>
  <c r="P163" i="10"/>
  <c r="P314" i="10"/>
  <c r="AZ163" i="10"/>
  <c r="AZ314" i="10"/>
  <c r="AJ163" i="10"/>
  <c r="AJ314" i="10"/>
  <c r="Y163" i="10"/>
  <c r="Y314" i="10"/>
  <c r="BD163" i="10"/>
  <c r="BD314" i="10"/>
  <c r="AX163" i="10"/>
  <c r="AX314" i="10"/>
  <c r="AS163" i="10"/>
  <c r="AS314" i="10"/>
  <c r="AN163" i="10"/>
  <c r="AN314" i="10"/>
  <c r="AH163" i="10"/>
  <c r="AH314" i="10"/>
  <c r="AC163" i="10"/>
  <c r="AC314" i="10"/>
  <c r="X163" i="10"/>
  <c r="X314" i="10"/>
  <c r="L163" i="10"/>
  <c r="L314" i="10"/>
  <c r="R163" i="10"/>
  <c r="R314" i="10"/>
  <c r="AT163" i="10"/>
  <c r="AT314" i="10"/>
  <c r="N163" i="10"/>
  <c r="N314" i="10"/>
  <c r="BB163" i="10"/>
  <c r="BB314" i="10"/>
  <c r="AW163" i="10"/>
  <c r="AW314" i="10"/>
  <c r="AR163" i="10"/>
  <c r="AR314" i="10"/>
  <c r="AL163" i="10"/>
  <c r="AL314" i="10"/>
  <c r="AG163" i="10"/>
  <c r="AG314" i="10"/>
  <c r="AB163" i="10"/>
  <c r="AB314" i="10"/>
  <c r="V163" i="10"/>
  <c r="V314" i="10"/>
  <c r="T163" i="10"/>
  <c r="T314" i="10"/>
  <c r="Q163" i="10"/>
  <c r="Q314" i="10"/>
  <c r="BD161" i="10"/>
  <c r="BD159" i="10"/>
  <c r="BD158" i="10"/>
  <c r="AN161" i="10"/>
  <c r="AN159" i="10"/>
  <c r="AN158" i="10"/>
  <c r="X161" i="10"/>
  <c r="X159" i="10"/>
  <c r="X158" i="10"/>
  <c r="BB161" i="10"/>
  <c r="BB159" i="10"/>
  <c r="BB158" i="10"/>
  <c r="AW161" i="10"/>
  <c r="AW159" i="10"/>
  <c r="AW158" i="10"/>
  <c r="AR161" i="10"/>
  <c r="AR159" i="10"/>
  <c r="AR158" i="10"/>
  <c r="AL161" i="10"/>
  <c r="AL159" i="10"/>
  <c r="AL158" i="10"/>
  <c r="AG161" i="10"/>
  <c r="AG159" i="10"/>
  <c r="AG158" i="10"/>
  <c r="AB161" i="10"/>
  <c r="AB159" i="10"/>
  <c r="AB158" i="10"/>
  <c r="V161" i="10"/>
  <c r="V159" i="10"/>
  <c r="V158" i="10"/>
  <c r="T161" i="10"/>
  <c r="T159" i="10"/>
  <c r="T158" i="10"/>
  <c r="Q161" i="10"/>
  <c r="Q159" i="10"/>
  <c r="Q158" i="10"/>
  <c r="AS161" i="10"/>
  <c r="AS159" i="10"/>
  <c r="AS158" i="10"/>
  <c r="AC161" i="10"/>
  <c r="AC159" i="10"/>
  <c r="AC158" i="10"/>
  <c r="R161" i="10"/>
  <c r="R159" i="10"/>
  <c r="R158" i="10"/>
  <c r="BE161" i="10"/>
  <c r="BE159" i="10"/>
  <c r="BE158" i="10"/>
  <c r="BA161" i="10"/>
  <c r="BA159" i="10"/>
  <c r="BA158" i="10"/>
  <c r="AV161" i="10"/>
  <c r="AV159" i="10"/>
  <c r="AV158" i="10"/>
  <c r="AP161" i="10"/>
  <c r="AP159" i="10"/>
  <c r="AP158" i="10"/>
  <c r="AK161" i="10"/>
  <c r="AK159" i="10"/>
  <c r="AK158" i="10"/>
  <c r="AF161" i="10"/>
  <c r="AF159" i="10"/>
  <c r="AF158" i="10"/>
  <c r="Z159" i="10"/>
  <c r="Z158" i="10"/>
  <c r="U161" i="10"/>
  <c r="U159" i="10"/>
  <c r="U158" i="10"/>
  <c r="M161" i="10"/>
  <c r="M159" i="10"/>
  <c r="M158" i="10"/>
  <c r="AX161" i="10"/>
  <c r="AX159" i="10"/>
  <c r="AX158" i="10"/>
  <c r="AH161" i="10"/>
  <c r="AH159" i="10"/>
  <c r="AH158" i="10"/>
  <c r="L161" i="10"/>
  <c r="L159" i="10"/>
  <c r="L158" i="10"/>
  <c r="AZ161" i="10"/>
  <c r="AZ159" i="10"/>
  <c r="AZ158" i="10"/>
  <c r="AT161" i="10"/>
  <c r="AT159" i="10"/>
  <c r="AT158" i="10"/>
  <c r="AO161" i="10"/>
  <c r="AO159" i="10"/>
  <c r="AO158" i="10"/>
  <c r="AJ161" i="10"/>
  <c r="AJ159" i="10"/>
  <c r="AJ158" i="10"/>
  <c r="AD161" i="10"/>
  <c r="AD159" i="10"/>
  <c r="AD158" i="10"/>
  <c r="Y161" i="10"/>
  <c r="Y159" i="10"/>
  <c r="Y158" i="10"/>
  <c r="N161" i="10"/>
  <c r="N159" i="10"/>
  <c r="N158" i="10"/>
  <c r="P161" i="10"/>
  <c r="P159" i="10"/>
  <c r="P158" i="10"/>
  <c r="Z200" i="10"/>
  <c r="Z161" i="10"/>
  <c r="V364" i="10"/>
  <c r="V358" i="10"/>
  <c r="V365" i="10"/>
  <c r="V359" i="10"/>
  <c r="V442" i="10"/>
  <c r="V360" i="10"/>
  <c r="V219" i="10"/>
  <c r="V212" i="10"/>
  <c r="V208" i="10"/>
  <c r="V211" i="10"/>
  <c r="V209" i="10"/>
  <c r="V216" i="10"/>
  <c r="V207" i="10"/>
  <c r="V443" i="10"/>
  <c r="V210" i="10"/>
  <c r="V362" i="10"/>
  <c r="V213" i="10"/>
  <c r="V217" i="10"/>
  <c r="V93" i="10"/>
  <c r="V81" i="10"/>
  <c r="K167" i="16" s="1"/>
  <c r="T442" i="10"/>
  <c r="T360" i="10"/>
  <c r="T443" i="10"/>
  <c r="T362" i="10"/>
  <c r="T364" i="10"/>
  <c r="T358" i="10"/>
  <c r="T216" i="10"/>
  <c r="T210" i="10"/>
  <c r="T217" i="10"/>
  <c r="T208" i="10"/>
  <c r="T359" i="10"/>
  <c r="T213" i="10"/>
  <c r="T211" i="10"/>
  <c r="T93" i="10"/>
  <c r="T81" i="10"/>
  <c r="T365" i="10"/>
  <c r="T219" i="10"/>
  <c r="T209" i="10"/>
  <c r="T207" i="10"/>
  <c r="T212" i="10"/>
  <c r="V440" i="10"/>
  <c r="V341" i="10"/>
  <c r="V333" i="10"/>
  <c r="V323" i="10"/>
  <c r="V297" i="10"/>
  <c r="V441" i="10"/>
  <c r="V343" i="10"/>
  <c r="V335" i="10"/>
  <c r="V324" i="10"/>
  <c r="V305" i="10"/>
  <c r="V298" i="10"/>
  <c r="V353" i="10"/>
  <c r="V355" i="10" s="1"/>
  <c r="V344" i="10"/>
  <c r="V336" i="10"/>
  <c r="V299" i="10"/>
  <c r="V201" i="10"/>
  <c r="V185" i="10"/>
  <c r="V179" i="10"/>
  <c r="V168" i="10"/>
  <c r="V142" i="10"/>
  <c r="V90" i="10"/>
  <c r="V439" i="10"/>
  <c r="V186" i="10"/>
  <c r="V180" i="10"/>
  <c r="V169" i="10"/>
  <c r="V162" i="10"/>
  <c r="V91" i="10"/>
  <c r="V200" i="10"/>
  <c r="V187" i="10"/>
  <c r="V181" i="10"/>
  <c r="V92" i="10"/>
  <c r="V188" i="10"/>
  <c r="V72" i="10"/>
  <c r="V121" i="10"/>
  <c r="V127" i="10" s="1"/>
  <c r="K190" i="16" s="1"/>
  <c r="V149" i="10"/>
  <c r="V80" i="10"/>
  <c r="K166" i="16" s="1"/>
  <c r="T353" i="10"/>
  <c r="T344" i="10"/>
  <c r="T336" i="10"/>
  <c r="T299" i="10"/>
  <c r="T439" i="10"/>
  <c r="T440" i="10"/>
  <c r="T341" i="10"/>
  <c r="T333" i="10"/>
  <c r="T323" i="10"/>
  <c r="T297" i="10"/>
  <c r="T441" i="10"/>
  <c r="T305" i="10"/>
  <c r="T187" i="10"/>
  <c r="T181" i="10"/>
  <c r="T92" i="10"/>
  <c r="T80" i="10"/>
  <c r="T324" i="10"/>
  <c r="T201" i="10"/>
  <c r="T188" i="10"/>
  <c r="T149" i="10"/>
  <c r="T121" i="10"/>
  <c r="T72" i="10"/>
  <c r="T335" i="10"/>
  <c r="T185" i="10"/>
  <c r="T179" i="10"/>
  <c r="T168" i="10"/>
  <c r="T142" i="10"/>
  <c r="T90" i="10"/>
  <c r="T343" i="10"/>
  <c r="T162" i="10"/>
  <c r="T91" i="10"/>
  <c r="T200" i="10"/>
  <c r="T180" i="10"/>
  <c r="T169" i="10"/>
  <c r="T298" i="10"/>
  <c r="T186" i="10"/>
  <c r="U443" i="10"/>
  <c r="U362" i="10"/>
  <c r="U364" i="10"/>
  <c r="U358" i="10"/>
  <c r="U365" i="10"/>
  <c r="U359" i="10"/>
  <c r="U217" i="10"/>
  <c r="U211" i="10"/>
  <c r="U207" i="10"/>
  <c r="U360" i="10"/>
  <c r="U213" i="10"/>
  <c r="U93" i="10"/>
  <c r="U81" i="10"/>
  <c r="K96" i="16" s="1"/>
  <c r="U219" i="10"/>
  <c r="U209" i="10"/>
  <c r="U216" i="10"/>
  <c r="U212" i="10"/>
  <c r="U208" i="10"/>
  <c r="U442" i="10"/>
  <c r="U210" i="10"/>
  <c r="U439" i="10"/>
  <c r="U440" i="10"/>
  <c r="U341" i="10"/>
  <c r="U333" i="10"/>
  <c r="U323" i="10"/>
  <c r="U297" i="10"/>
  <c r="U441" i="10"/>
  <c r="U343" i="10"/>
  <c r="U335" i="10"/>
  <c r="U324" i="10"/>
  <c r="U305" i="10"/>
  <c r="U298" i="10"/>
  <c r="U200" i="10"/>
  <c r="U201" i="10"/>
  <c r="U188" i="10"/>
  <c r="U149" i="10"/>
  <c r="U121" i="10"/>
  <c r="U127" i="10" s="1"/>
  <c r="K119" i="16" s="1"/>
  <c r="U72" i="10"/>
  <c r="U336" i="10"/>
  <c r="U185" i="10"/>
  <c r="U179" i="10"/>
  <c r="U168" i="10"/>
  <c r="U142" i="10"/>
  <c r="U90" i="10"/>
  <c r="U344" i="10"/>
  <c r="U299" i="10"/>
  <c r="U186" i="10"/>
  <c r="U180" i="10"/>
  <c r="U169" i="10"/>
  <c r="U162" i="10"/>
  <c r="U91" i="10"/>
  <c r="U181" i="10"/>
  <c r="U80" i="10"/>
  <c r="K95" i="16" s="1"/>
  <c r="U353" i="10"/>
  <c r="U355" i="10" s="1"/>
  <c r="U187" i="10"/>
  <c r="U92" i="10"/>
  <c r="T174" i="16"/>
  <c r="T175" i="16"/>
  <c r="T207" i="16"/>
  <c r="T208" i="16"/>
  <c r="AS213" i="10"/>
  <c r="AN207" i="10"/>
  <c r="X207" i="10"/>
  <c r="M210" i="10"/>
  <c r="R219" i="10"/>
  <c r="BD77" i="12"/>
  <c r="BD59" i="12" s="1"/>
  <c r="AX77" i="12"/>
  <c r="AX59" i="12" s="1"/>
  <c r="AS75" i="14"/>
  <c r="AN77" i="12"/>
  <c r="AN59" i="12" s="1"/>
  <c r="AH75" i="14"/>
  <c r="AC75" i="14"/>
  <c r="X77" i="12"/>
  <c r="X59" i="12" s="1"/>
  <c r="L77" i="12"/>
  <c r="L59" i="12" s="1"/>
  <c r="R75" i="14"/>
  <c r="V75" i="14"/>
  <c r="BA219" i="10"/>
  <c r="AV211" i="10"/>
  <c r="AF212" i="10"/>
  <c r="Z207" i="10"/>
  <c r="AP91" i="10"/>
  <c r="BK244" i="10"/>
  <c r="BH244" i="10"/>
  <c r="BJ243" i="10"/>
  <c r="BI389" i="10"/>
  <c r="BH243" i="10"/>
  <c r="BK243" i="10"/>
  <c r="BI244" i="10"/>
  <c r="BH389" i="10"/>
  <c r="BK389" i="10"/>
  <c r="BK390" i="10"/>
  <c r="BH390" i="10"/>
  <c r="BI390" i="10"/>
  <c r="E50" i="12"/>
  <c r="E49" i="14"/>
  <c r="BJ244" i="10"/>
  <c r="BJ389" i="10"/>
  <c r="BI243" i="10"/>
  <c r="BJ390" i="10"/>
  <c r="AK81" i="10"/>
  <c r="O96" i="16" s="1"/>
  <c r="BF328" i="10"/>
  <c r="BF70" i="14"/>
  <c r="BF75" i="14"/>
  <c r="BF77" i="12"/>
  <c r="BF59" i="12" s="1"/>
  <c r="AZ72" i="12"/>
  <c r="AJ70" i="14"/>
  <c r="N72" i="12"/>
  <c r="AO70" i="14"/>
  <c r="Y70" i="14"/>
  <c r="BB70" i="14"/>
  <c r="AW70" i="14"/>
  <c r="AR70" i="14"/>
  <c r="AL72" i="12"/>
  <c r="AG70" i="14"/>
  <c r="AB72" i="12"/>
  <c r="T72" i="12"/>
  <c r="Q72" i="12"/>
  <c r="AT70" i="14"/>
  <c r="AD72" i="12"/>
  <c r="P72" i="12"/>
  <c r="BE72" i="12"/>
  <c r="BA70" i="14"/>
  <c r="AV70" i="14"/>
  <c r="AP70" i="14"/>
  <c r="AK72" i="12"/>
  <c r="AF70" i="14"/>
  <c r="Z72" i="12"/>
  <c r="U70" i="14"/>
  <c r="M72" i="12"/>
  <c r="L72" i="12"/>
  <c r="L58" i="12" s="1"/>
  <c r="BF72" i="14"/>
  <c r="BF58" i="12"/>
  <c r="V65" i="14"/>
  <c r="BD65" i="14"/>
  <c r="AX65" i="14"/>
  <c r="AS65" i="14"/>
  <c r="AN65" i="14"/>
  <c r="AH65" i="14"/>
  <c r="AC65" i="14"/>
  <c r="X65" i="14"/>
  <c r="R67" i="12"/>
  <c r="AZ323" i="10"/>
  <c r="AT323" i="10"/>
  <c r="AO323" i="10"/>
  <c r="AJ323" i="10"/>
  <c r="AD323" i="10"/>
  <c r="Y323" i="10"/>
  <c r="N323" i="10"/>
  <c r="P323" i="10"/>
  <c r="BB323" i="10"/>
  <c r="AW323" i="10"/>
  <c r="AR323" i="10"/>
  <c r="AL323" i="10"/>
  <c r="AG323" i="10"/>
  <c r="AB323" i="10"/>
  <c r="Q323" i="10"/>
  <c r="BF67" i="12"/>
  <c r="BF65" i="14"/>
  <c r="BE162" i="10"/>
  <c r="BA188" i="10"/>
  <c r="AV186" i="10"/>
  <c r="AP180" i="10"/>
  <c r="AK168" i="10"/>
  <c r="AF185" i="10"/>
  <c r="Z181" i="10"/>
  <c r="M187" i="10"/>
  <c r="BA208" i="10"/>
  <c r="BF47" i="12"/>
  <c r="AK93" i="10"/>
  <c r="BA92" i="10"/>
  <c r="AF187" i="10"/>
  <c r="BA201" i="10"/>
  <c r="AK121" i="10"/>
  <c r="AK127" i="10" s="1"/>
  <c r="O119" i="16" s="1"/>
  <c r="AK185" i="10"/>
  <c r="AF90" i="10"/>
  <c r="Z149" i="10"/>
  <c r="AP187" i="10"/>
  <c r="BF50" i="12"/>
  <c r="AK209" i="10"/>
  <c r="AF201" i="10"/>
  <c r="Z211" i="10"/>
  <c r="AP92" i="10"/>
  <c r="AP121" i="10"/>
  <c r="AP127" i="10" s="1"/>
  <c r="P190" i="16" s="1"/>
  <c r="AF179" i="10"/>
  <c r="AV142" i="10"/>
  <c r="BE186" i="10"/>
  <c r="AP210" i="10"/>
  <c r="M80" i="10"/>
  <c r="I95" i="16" s="1"/>
  <c r="Z90" i="10"/>
  <c r="AK91" i="10"/>
  <c r="AV91" i="10"/>
  <c r="BE91" i="10"/>
  <c r="BA121" i="10"/>
  <c r="BA127" i="10" s="1"/>
  <c r="S119" i="16" s="1"/>
  <c r="Z185" i="10"/>
  <c r="AF162" i="10"/>
  <c r="AK142" i="10"/>
  <c r="AP149" i="10"/>
  <c r="AV162" i="10"/>
  <c r="BA169" i="10"/>
  <c r="BE181" i="10"/>
  <c r="L209" i="10"/>
  <c r="M162" i="10"/>
  <c r="Z217" i="10"/>
  <c r="AP216" i="10"/>
  <c r="L81" i="10"/>
  <c r="AF92" i="10"/>
  <c r="BE72" i="10"/>
  <c r="Z169" i="10"/>
  <c r="AK200" i="10"/>
  <c r="BA179" i="10"/>
  <c r="M90" i="10"/>
  <c r="BA93" i="10"/>
  <c r="Z91" i="10"/>
  <c r="AK92" i="10"/>
  <c r="BA72" i="10"/>
  <c r="AF93" i="10"/>
  <c r="Z121" i="10"/>
  <c r="Z127" i="10" s="1"/>
  <c r="L190" i="16" s="1"/>
  <c r="Z142" i="10"/>
  <c r="L210" i="10"/>
  <c r="M201" i="10"/>
  <c r="AF217" i="10"/>
  <c r="AV216" i="10"/>
  <c r="BF49" i="12"/>
  <c r="M181" i="10"/>
  <c r="AF207" i="10"/>
  <c r="AK212" i="10"/>
  <c r="BA211" i="10"/>
  <c r="AT168" i="10"/>
  <c r="BA216" i="10"/>
  <c r="BA209" i="10"/>
  <c r="BA81" i="10"/>
  <c r="S96" i="16" s="1"/>
  <c r="BA213" i="10"/>
  <c r="BA210" i="10"/>
  <c r="AV213" i="10"/>
  <c r="AV209" i="10"/>
  <c r="AV219" i="10"/>
  <c r="AV212" i="10"/>
  <c r="AV208" i="10"/>
  <c r="AP219" i="10"/>
  <c r="AP212" i="10"/>
  <c r="AP208" i="10"/>
  <c r="AP93" i="10"/>
  <c r="AP217" i="10"/>
  <c r="AP211" i="10"/>
  <c r="AP207" i="10"/>
  <c r="AK217" i="10"/>
  <c r="AK211" i="10"/>
  <c r="AK207" i="10"/>
  <c r="AK216" i="10"/>
  <c r="AK210" i="10"/>
  <c r="AF216" i="10"/>
  <c r="AF209" i="10"/>
  <c r="AF81" i="10"/>
  <c r="AF213" i="10"/>
  <c r="AF210" i="10"/>
  <c r="Z213" i="10"/>
  <c r="Z209" i="10"/>
  <c r="Z93" i="10"/>
  <c r="Z219" i="10"/>
  <c r="Z212" i="10"/>
  <c r="Z208" i="10"/>
  <c r="L219" i="10"/>
  <c r="L212" i="10"/>
  <c r="L208" i="10"/>
  <c r="L217" i="10"/>
  <c r="L211" i="10"/>
  <c r="L207" i="10"/>
  <c r="BE323" i="10"/>
  <c r="BE179" i="10"/>
  <c r="BE185" i="10"/>
  <c r="BE168" i="10"/>
  <c r="BE121" i="10"/>
  <c r="BE127" i="10" s="1"/>
  <c r="T119" i="16" s="1"/>
  <c r="BE92" i="10"/>
  <c r="BE201" i="10"/>
  <c r="BE188" i="10"/>
  <c r="BE200" i="10"/>
  <c r="BE149" i="10"/>
  <c r="BA323" i="10"/>
  <c r="BA200" i="10"/>
  <c r="BA186" i="10"/>
  <c r="BA168" i="10"/>
  <c r="BA142" i="10"/>
  <c r="BA91" i="10"/>
  <c r="BA181" i="10"/>
  <c r="BA185" i="10"/>
  <c r="BA162" i="10"/>
  <c r="AV323" i="10"/>
  <c r="AV188" i="10"/>
  <c r="AV179" i="10"/>
  <c r="AV180" i="10"/>
  <c r="AV92" i="10"/>
  <c r="AV80" i="10"/>
  <c r="AV201" i="10"/>
  <c r="AV187" i="10"/>
  <c r="AV169" i="10"/>
  <c r="AV149" i="10"/>
  <c r="AP323" i="10"/>
  <c r="AP200" i="10"/>
  <c r="AP186" i="10"/>
  <c r="AP168" i="10"/>
  <c r="AP142" i="10"/>
  <c r="AP80" i="10"/>
  <c r="P166" i="16" s="1"/>
  <c r="AP181" i="10"/>
  <c r="AP185" i="10"/>
  <c r="AP162" i="10"/>
  <c r="AK323" i="10"/>
  <c r="AK188" i="10"/>
  <c r="AK179" i="10"/>
  <c r="AK180" i="10"/>
  <c r="AK90" i="10"/>
  <c r="O103" i="16" s="1"/>
  <c r="AK201" i="10"/>
  <c r="AK187" i="10"/>
  <c r="AK169" i="10"/>
  <c r="AF323" i="10"/>
  <c r="AF200" i="10"/>
  <c r="AF186" i="10"/>
  <c r="AF168" i="10"/>
  <c r="AF142" i="10"/>
  <c r="AF91" i="10"/>
  <c r="Z323" i="10"/>
  <c r="Z188" i="10"/>
  <c r="Z179" i="10"/>
  <c r="Z180" i="10"/>
  <c r="Z92" i="10"/>
  <c r="Z80" i="10"/>
  <c r="L166" i="16" s="1"/>
  <c r="M323" i="10"/>
  <c r="M200" i="10"/>
  <c r="M185" i="10"/>
  <c r="M169" i="10"/>
  <c r="M142" i="10"/>
  <c r="M121" i="10"/>
  <c r="M127" i="10" s="1"/>
  <c r="I119" i="16" s="1"/>
  <c r="M91" i="10"/>
  <c r="M188" i="10"/>
  <c r="M180" i="10"/>
  <c r="M168" i="10"/>
  <c r="M92" i="10"/>
  <c r="Z81" i="10"/>
  <c r="L167" i="16" s="1"/>
  <c r="AK80" i="10"/>
  <c r="O95" i="16" s="1"/>
  <c r="AV72" i="10"/>
  <c r="BE90" i="10"/>
  <c r="AF121" i="10"/>
  <c r="Z162" i="10"/>
  <c r="AK149" i="10"/>
  <c r="L93" i="10"/>
  <c r="AV81" i="10"/>
  <c r="AF72" i="10"/>
  <c r="AP72" i="10"/>
  <c r="BA80" i="10"/>
  <c r="S95" i="16" s="1"/>
  <c r="Z186" i="10"/>
  <c r="Z201" i="10"/>
  <c r="AF169" i="10"/>
  <c r="AF188" i="10"/>
  <c r="AK186" i="10"/>
  <c r="AP179" i="10"/>
  <c r="AP188" i="10"/>
  <c r="AV168" i="10"/>
  <c r="AV200" i="10"/>
  <c r="BA180" i="10"/>
  <c r="BE142" i="10"/>
  <c r="BE187" i="10"/>
  <c r="L213" i="10"/>
  <c r="M179" i="10"/>
  <c r="Z210" i="10"/>
  <c r="AF208" i="10"/>
  <c r="AF219" i="10"/>
  <c r="AK213" i="10"/>
  <c r="AP209" i="10"/>
  <c r="AV207" i="10"/>
  <c r="AV217" i="10"/>
  <c r="BA212" i="10"/>
  <c r="M72" i="10"/>
  <c r="AV93" i="10"/>
  <c r="Z72" i="10"/>
  <c r="AF80" i="10"/>
  <c r="AK72" i="10"/>
  <c r="AP90" i="10"/>
  <c r="AV90" i="10"/>
  <c r="BA90" i="10"/>
  <c r="BE80" i="10"/>
  <c r="T95" i="16" s="1"/>
  <c r="AP81" i="10"/>
  <c r="P167" i="16" s="1"/>
  <c r="AV121" i="10"/>
  <c r="Z168" i="10"/>
  <c r="Z187" i="10"/>
  <c r="AF149" i="10"/>
  <c r="AF180" i="10"/>
  <c r="AF181" i="10"/>
  <c r="AK162" i="10"/>
  <c r="AK181" i="10"/>
  <c r="AP169" i="10"/>
  <c r="AP201" i="10"/>
  <c r="AV185" i="10"/>
  <c r="BA149" i="10"/>
  <c r="BA187" i="10"/>
  <c r="BE169" i="10"/>
  <c r="BE180" i="10"/>
  <c r="L216" i="10"/>
  <c r="M149" i="10"/>
  <c r="M186" i="10"/>
  <c r="Z216" i="10"/>
  <c r="AF211" i="10"/>
  <c r="AK208" i="10"/>
  <c r="AK219" i="10"/>
  <c r="AP213" i="10"/>
  <c r="AV210" i="10"/>
  <c r="BA207" i="10"/>
  <c r="BA217" i="10"/>
  <c r="BD323" i="10"/>
  <c r="AX201" i="10"/>
  <c r="AX323" i="10"/>
  <c r="AS181" i="10"/>
  <c r="AS323" i="10"/>
  <c r="AN187" i="10"/>
  <c r="AN323" i="10"/>
  <c r="AH80" i="10"/>
  <c r="N166" i="16" s="1"/>
  <c r="AH323" i="10"/>
  <c r="AC169" i="10"/>
  <c r="AC323" i="10"/>
  <c r="X121" i="10"/>
  <c r="X323" i="10"/>
  <c r="L168" i="10"/>
  <c r="L323" i="10"/>
  <c r="R90" i="10"/>
  <c r="R323" i="10"/>
  <c r="BF54" i="12"/>
  <c r="BF53" i="12"/>
  <c r="AN92" i="10"/>
  <c r="BD90" i="10"/>
  <c r="X168" i="10"/>
  <c r="X91" i="10"/>
  <c r="R142" i="10"/>
  <c r="AH185" i="10"/>
  <c r="AC93" i="10"/>
  <c r="AC216" i="10"/>
  <c r="AH211" i="10"/>
  <c r="AH443" i="10"/>
  <c r="AH442" i="10"/>
  <c r="AC80" i="10"/>
  <c r="M95" i="16" s="1"/>
  <c r="X81" i="10"/>
  <c r="AN209" i="10"/>
  <c r="AN186" i="10"/>
  <c r="AX200" i="10"/>
  <c r="BB443" i="10"/>
  <c r="BB442" i="10"/>
  <c r="AW443" i="10"/>
  <c r="AW442" i="10"/>
  <c r="AR443" i="10"/>
  <c r="AR442" i="10"/>
  <c r="AL443" i="10"/>
  <c r="AL442" i="10"/>
  <c r="AG443" i="10"/>
  <c r="AG442" i="10"/>
  <c r="AB443" i="10"/>
  <c r="AB442" i="10"/>
  <c r="Q443" i="10"/>
  <c r="Q442" i="10"/>
  <c r="BB441" i="10"/>
  <c r="BB440" i="10"/>
  <c r="BB439" i="10"/>
  <c r="AW441" i="10"/>
  <c r="AW440" i="10"/>
  <c r="AW439" i="10"/>
  <c r="AR200" i="10"/>
  <c r="AR439" i="10"/>
  <c r="AR440" i="10"/>
  <c r="AR441" i="10"/>
  <c r="AL440" i="10"/>
  <c r="AL441" i="10"/>
  <c r="AL439" i="10"/>
  <c r="AG441" i="10"/>
  <c r="AG440" i="10"/>
  <c r="AG439" i="10"/>
  <c r="AB441" i="10"/>
  <c r="AB439" i="10"/>
  <c r="AB440" i="10"/>
  <c r="Q72" i="10"/>
  <c r="Q440" i="10"/>
  <c r="Q439" i="10"/>
  <c r="Q441" i="10"/>
  <c r="BD217" i="10"/>
  <c r="BD443" i="10"/>
  <c r="BD442" i="10"/>
  <c r="AS443" i="10"/>
  <c r="AS442" i="10"/>
  <c r="X443" i="10"/>
  <c r="X442" i="10"/>
  <c r="M217" i="10"/>
  <c r="M443" i="10"/>
  <c r="M442" i="10"/>
  <c r="BD185" i="10"/>
  <c r="BD441" i="10"/>
  <c r="BD440" i="10"/>
  <c r="BD439" i="10"/>
  <c r="AS168" i="10"/>
  <c r="AS441" i="10"/>
  <c r="AS440" i="10"/>
  <c r="AS439" i="10"/>
  <c r="AC201" i="10"/>
  <c r="AC441" i="10"/>
  <c r="AC440" i="10"/>
  <c r="AC439" i="10"/>
  <c r="L121" i="10"/>
  <c r="L441" i="10"/>
  <c r="L440" i="10"/>
  <c r="L439" i="10"/>
  <c r="AX90" i="10"/>
  <c r="AC90" i="10"/>
  <c r="AN72" i="10"/>
  <c r="AX91" i="10"/>
  <c r="BD81" i="10"/>
  <c r="L181" i="10"/>
  <c r="X208" i="10"/>
  <c r="BD208" i="10"/>
  <c r="AC180" i="10"/>
  <c r="BA443" i="10"/>
  <c r="BA442" i="10"/>
  <c r="AV442" i="10"/>
  <c r="AV443" i="10"/>
  <c r="AP443" i="10"/>
  <c r="AP442" i="10"/>
  <c r="AK443" i="10"/>
  <c r="AK442" i="10"/>
  <c r="AF443" i="10"/>
  <c r="AF442" i="10"/>
  <c r="Z442" i="10"/>
  <c r="Z443" i="10"/>
  <c r="L443" i="10"/>
  <c r="L442" i="10"/>
  <c r="BE441" i="10"/>
  <c r="BE440" i="10"/>
  <c r="BE439" i="10"/>
  <c r="BA441" i="10"/>
  <c r="BA440" i="10"/>
  <c r="BA439" i="10"/>
  <c r="AV441" i="10"/>
  <c r="AV440" i="10"/>
  <c r="AV439" i="10"/>
  <c r="AP441" i="10"/>
  <c r="AP440" i="10"/>
  <c r="AP439" i="10"/>
  <c r="AK441" i="10"/>
  <c r="AK440" i="10"/>
  <c r="AK439" i="10"/>
  <c r="AF441" i="10"/>
  <c r="AF440" i="10"/>
  <c r="AF439" i="10"/>
  <c r="Z441" i="10"/>
  <c r="Z440" i="10"/>
  <c r="Z439" i="10"/>
  <c r="M441" i="10"/>
  <c r="M440" i="10"/>
  <c r="M439" i="10"/>
  <c r="AX210" i="10"/>
  <c r="AX443" i="10"/>
  <c r="AX442" i="10"/>
  <c r="AN219" i="10"/>
  <c r="AN443" i="10"/>
  <c r="AN442" i="10"/>
  <c r="AC81" i="10"/>
  <c r="M96" i="16" s="1"/>
  <c r="AC443" i="10"/>
  <c r="AC442" i="10"/>
  <c r="R211" i="10"/>
  <c r="R443" i="10"/>
  <c r="R442" i="10"/>
  <c r="AX180" i="10"/>
  <c r="AX441" i="10"/>
  <c r="AX440" i="10"/>
  <c r="AX439" i="10"/>
  <c r="AN149" i="10"/>
  <c r="AN441" i="10"/>
  <c r="AN440" i="10"/>
  <c r="AN439" i="10"/>
  <c r="AH91" i="10"/>
  <c r="AH441" i="10"/>
  <c r="AH440" i="10"/>
  <c r="AH439" i="10"/>
  <c r="X188" i="10"/>
  <c r="X441" i="10"/>
  <c r="X440" i="10"/>
  <c r="X439" i="10"/>
  <c r="R185" i="10"/>
  <c r="R441" i="10"/>
  <c r="R440" i="10"/>
  <c r="R439" i="10"/>
  <c r="AH92" i="10"/>
  <c r="X90" i="10"/>
  <c r="AH72" i="10"/>
  <c r="AN91" i="10"/>
  <c r="BD80" i="10"/>
  <c r="R121" i="10"/>
  <c r="R127" i="10" s="1"/>
  <c r="J190" i="16" s="1"/>
  <c r="R213" i="10"/>
  <c r="AC213" i="10"/>
  <c r="AS212" i="10"/>
  <c r="X162" i="10"/>
  <c r="AH180" i="10"/>
  <c r="AS188" i="10"/>
  <c r="BE443" i="10"/>
  <c r="BE442" i="10"/>
  <c r="AZ443" i="10"/>
  <c r="BX443" i="10" s="1"/>
  <c r="AZ442" i="10"/>
  <c r="BX442" i="10" s="1"/>
  <c r="AT443" i="10"/>
  <c r="AT442" i="10"/>
  <c r="AO443" i="10"/>
  <c r="AO442" i="10"/>
  <c r="AJ443" i="10"/>
  <c r="BT443" i="10" s="1"/>
  <c r="AJ442" i="10"/>
  <c r="BT442" i="10" s="1"/>
  <c r="AD443" i="10"/>
  <c r="AD442" i="10"/>
  <c r="Y443" i="10"/>
  <c r="Y442" i="10"/>
  <c r="N443" i="10"/>
  <c r="N442" i="10"/>
  <c r="P443" i="10"/>
  <c r="P442" i="10"/>
  <c r="AZ441" i="10"/>
  <c r="AZ440" i="10"/>
  <c r="AZ439" i="10"/>
  <c r="AT441" i="10"/>
  <c r="AT440" i="10"/>
  <c r="AT439" i="10"/>
  <c r="AO441" i="10"/>
  <c r="AO440" i="10"/>
  <c r="AO439" i="10"/>
  <c r="AJ441" i="10"/>
  <c r="AJ440" i="10"/>
  <c r="AJ439" i="10"/>
  <c r="AD80" i="10"/>
  <c r="M166" i="16" s="1"/>
  <c r="AD441" i="10"/>
  <c r="AD440" i="10"/>
  <c r="AD439" i="10"/>
  <c r="Y441" i="10"/>
  <c r="Y440" i="10"/>
  <c r="Y439" i="10"/>
  <c r="N441" i="10"/>
  <c r="N440" i="10"/>
  <c r="N439" i="10"/>
  <c r="P72" i="10"/>
  <c r="P441" i="10"/>
  <c r="P440" i="10"/>
  <c r="P439" i="10"/>
  <c r="X72" i="10"/>
  <c r="X92" i="10"/>
  <c r="AC91" i="10"/>
  <c r="AH90" i="10"/>
  <c r="AN80" i="10"/>
  <c r="AX72" i="10"/>
  <c r="AX92" i="10"/>
  <c r="BD91" i="10"/>
  <c r="AS93" i="10"/>
  <c r="L72" i="10"/>
  <c r="AS72" i="10"/>
  <c r="L188" i="10"/>
  <c r="R179" i="10"/>
  <c r="X219" i="10"/>
  <c r="AH209" i="10"/>
  <c r="AN217" i="10"/>
  <c r="AX208" i="10"/>
  <c r="BD216" i="10"/>
  <c r="X187" i="10"/>
  <c r="AC200" i="10"/>
  <c r="AN142" i="10"/>
  <c r="AS162" i="10"/>
  <c r="AX169" i="10"/>
  <c r="BD180" i="10"/>
  <c r="BY180" i="10" s="1"/>
  <c r="M212" i="10"/>
  <c r="BF345" i="10"/>
  <c r="X80" i="10"/>
  <c r="AC72" i="10"/>
  <c r="AC92" i="10"/>
  <c r="AN90" i="10"/>
  <c r="AX80" i="10"/>
  <c r="R166" i="16" s="1"/>
  <c r="BD72" i="10"/>
  <c r="BY72" i="10" s="1"/>
  <c r="BD92" i="10"/>
  <c r="L90" i="10"/>
  <c r="R80" i="10"/>
  <c r="J166" i="16" s="1"/>
  <c r="AS91" i="10"/>
  <c r="AS121" i="10"/>
  <c r="AS127" i="10" s="1"/>
  <c r="Q119" i="16" s="1"/>
  <c r="BF368" i="10"/>
  <c r="BD364" i="10"/>
  <c r="BD360" i="10"/>
  <c r="BD358" i="10"/>
  <c r="BD365" i="10"/>
  <c r="BD362" i="10"/>
  <c r="BD359" i="10"/>
  <c r="AX365" i="10"/>
  <c r="AX362" i="10"/>
  <c r="AX358" i="10"/>
  <c r="AX359" i="10"/>
  <c r="AX364" i="10"/>
  <c r="AX360" i="10"/>
  <c r="AS364" i="10"/>
  <c r="AS359" i="10"/>
  <c r="AS360" i="10"/>
  <c r="AS358" i="10"/>
  <c r="AS365" i="10"/>
  <c r="AS362" i="10"/>
  <c r="AN365" i="10"/>
  <c r="AN362" i="10"/>
  <c r="AN360" i="10"/>
  <c r="AN359" i="10"/>
  <c r="AN364" i="10"/>
  <c r="AN358" i="10"/>
  <c r="AH364" i="10"/>
  <c r="AH358" i="10"/>
  <c r="AH360" i="10"/>
  <c r="AH362" i="10"/>
  <c r="AH359" i="10"/>
  <c r="AH365" i="10"/>
  <c r="AC365" i="10"/>
  <c r="AC362" i="10"/>
  <c r="AC358" i="10"/>
  <c r="AC359" i="10"/>
  <c r="AC364" i="10"/>
  <c r="AC360" i="10"/>
  <c r="X364" i="10"/>
  <c r="X359" i="10"/>
  <c r="X360" i="10"/>
  <c r="X358" i="10"/>
  <c r="X362" i="10"/>
  <c r="X365" i="10"/>
  <c r="M364" i="10"/>
  <c r="M358" i="10"/>
  <c r="M360" i="10"/>
  <c r="M362" i="10"/>
  <c r="M365" i="10"/>
  <c r="M359" i="10"/>
  <c r="R365" i="10"/>
  <c r="R362" i="10"/>
  <c r="R360" i="10"/>
  <c r="R364" i="10"/>
  <c r="R358" i="10"/>
  <c r="R359" i="10"/>
  <c r="BD344" i="10"/>
  <c r="BD336" i="10"/>
  <c r="BD335" i="10"/>
  <c r="BD333" i="10"/>
  <c r="BD343" i="10"/>
  <c r="BD341" i="10"/>
  <c r="BD305" i="10"/>
  <c r="BD353" i="10"/>
  <c r="BD324" i="10"/>
  <c r="BD299" i="10"/>
  <c r="BD298" i="10"/>
  <c r="BD297" i="10"/>
  <c r="AX344" i="10"/>
  <c r="AX336" i="10"/>
  <c r="AX335" i="10"/>
  <c r="AX333" i="10"/>
  <c r="AX343" i="10"/>
  <c r="AX341" i="10"/>
  <c r="AX305" i="10"/>
  <c r="AX324" i="10"/>
  <c r="AX299" i="10"/>
  <c r="AX298" i="10"/>
  <c r="AX353" i="10"/>
  <c r="AX355" i="10" s="1"/>
  <c r="AX297" i="10"/>
  <c r="AS336" i="10"/>
  <c r="AS335" i="10"/>
  <c r="AS333" i="10"/>
  <c r="AS353" i="10"/>
  <c r="AS355" i="10" s="1"/>
  <c r="AS344" i="10"/>
  <c r="AS343" i="10"/>
  <c r="AS341" i="10"/>
  <c r="AS305" i="10"/>
  <c r="AS298" i="10"/>
  <c r="AS324" i="10"/>
  <c r="AS299" i="10"/>
  <c r="AS297" i="10"/>
  <c r="AN353" i="10"/>
  <c r="AN336" i="10"/>
  <c r="AN335" i="10"/>
  <c r="AN333" i="10"/>
  <c r="AN344" i="10"/>
  <c r="AN343" i="10"/>
  <c r="AN341" i="10"/>
  <c r="AN305" i="10"/>
  <c r="AN324" i="10"/>
  <c r="AN299" i="10"/>
  <c r="AN298" i="10"/>
  <c r="AN297" i="10"/>
  <c r="AH336" i="10"/>
  <c r="AH335" i="10"/>
  <c r="AH333" i="10"/>
  <c r="AH344" i="10"/>
  <c r="AH343" i="10"/>
  <c r="AH341" i="10"/>
  <c r="AH353" i="10"/>
  <c r="AH355" i="10" s="1"/>
  <c r="AH305" i="10"/>
  <c r="AH324" i="10"/>
  <c r="AH299" i="10"/>
  <c r="AH298" i="10"/>
  <c r="AH297" i="10"/>
  <c r="AC336" i="10"/>
  <c r="AC335" i="10"/>
  <c r="AC333" i="10"/>
  <c r="AC344" i="10"/>
  <c r="AC343" i="10"/>
  <c r="AC341" i="10"/>
  <c r="AC305" i="10"/>
  <c r="AC299" i="10"/>
  <c r="AC353" i="10"/>
  <c r="AC355" i="10" s="1"/>
  <c r="AC324" i="10"/>
  <c r="AC298" i="10"/>
  <c r="AC297" i="10"/>
  <c r="X336" i="10"/>
  <c r="X335" i="10"/>
  <c r="X333" i="10"/>
  <c r="X353" i="10"/>
  <c r="X344" i="10"/>
  <c r="X343" i="10"/>
  <c r="X341" i="10"/>
  <c r="X305" i="10"/>
  <c r="X324" i="10"/>
  <c r="X299" i="10"/>
  <c r="X297" i="10"/>
  <c r="X298" i="10"/>
  <c r="L353" i="10"/>
  <c r="L336" i="10"/>
  <c r="L335" i="10"/>
  <c r="L333" i="10"/>
  <c r="L343" i="10"/>
  <c r="L324" i="10"/>
  <c r="L299" i="10"/>
  <c r="L298" i="10"/>
  <c r="L297" i="10"/>
  <c r="L344" i="10"/>
  <c r="L305" i="10"/>
  <c r="L341" i="10"/>
  <c r="R353" i="10"/>
  <c r="R355" i="10" s="1"/>
  <c r="R336" i="10"/>
  <c r="R335" i="10"/>
  <c r="R333" i="10"/>
  <c r="R344" i="10"/>
  <c r="R343" i="10"/>
  <c r="R341" i="10"/>
  <c r="R305" i="10"/>
  <c r="R324" i="10"/>
  <c r="R299" i="10"/>
  <c r="R298" i="10"/>
  <c r="R297" i="10"/>
  <c r="BF338" i="10"/>
  <c r="BB217" i="10"/>
  <c r="BB364" i="10"/>
  <c r="BB360" i="10"/>
  <c r="BB365" i="10"/>
  <c r="BB359" i="10"/>
  <c r="BB362" i="10"/>
  <c r="BB358" i="10"/>
  <c r="AW216" i="10"/>
  <c r="AW365" i="10"/>
  <c r="AW362" i="10"/>
  <c r="AW358" i="10"/>
  <c r="AW360" i="10"/>
  <c r="AW359" i="10"/>
  <c r="AW364" i="10"/>
  <c r="AR358" i="10"/>
  <c r="AR364" i="10"/>
  <c r="AR359" i="10"/>
  <c r="AR362" i="10"/>
  <c r="AR360" i="10"/>
  <c r="AR365" i="10"/>
  <c r="AL219" i="10"/>
  <c r="AL359" i="10"/>
  <c r="AL365" i="10"/>
  <c r="AL362" i="10"/>
  <c r="AL360" i="10"/>
  <c r="AL364" i="10"/>
  <c r="AL358" i="10"/>
  <c r="AG211" i="10"/>
  <c r="AG360" i="10"/>
  <c r="AG364" i="10"/>
  <c r="AG365" i="10"/>
  <c r="AG359" i="10"/>
  <c r="AG358" i="10"/>
  <c r="AG362" i="10"/>
  <c r="AB210" i="10"/>
  <c r="AB365" i="10"/>
  <c r="AB362" i="10"/>
  <c r="AB358" i="10"/>
  <c r="AB359" i="10"/>
  <c r="AB364" i="10"/>
  <c r="AB360" i="10"/>
  <c r="Q216" i="10"/>
  <c r="Q359" i="10"/>
  <c r="Q365" i="10"/>
  <c r="Q362" i="10"/>
  <c r="Q360" i="10"/>
  <c r="Q364" i="10"/>
  <c r="Q358" i="10"/>
  <c r="BB185" i="10"/>
  <c r="BB353" i="10"/>
  <c r="BB355" i="10" s="1"/>
  <c r="BB336" i="10"/>
  <c r="BB335" i="10"/>
  <c r="BB333" i="10"/>
  <c r="BB343" i="10"/>
  <c r="BB324" i="10"/>
  <c r="BB299" i="10"/>
  <c r="BB298" i="10"/>
  <c r="BB297" i="10"/>
  <c r="BB341" i="10"/>
  <c r="BB305" i="10"/>
  <c r="BB344" i="10"/>
  <c r="AW162" i="10"/>
  <c r="AW336" i="10"/>
  <c r="AW335" i="10"/>
  <c r="AW333" i="10"/>
  <c r="AW353" i="10"/>
  <c r="AW355" i="10" s="1"/>
  <c r="AW344" i="10"/>
  <c r="AW341" i="10"/>
  <c r="AW324" i="10"/>
  <c r="AW299" i="10"/>
  <c r="AW298" i="10"/>
  <c r="AW297" i="10"/>
  <c r="AW305" i="10"/>
  <c r="AW343" i="10"/>
  <c r="AR179" i="10"/>
  <c r="AR336" i="10"/>
  <c r="AR335" i="10"/>
  <c r="AR333" i="10"/>
  <c r="AR343" i="10"/>
  <c r="AR324" i="10"/>
  <c r="AR299" i="10"/>
  <c r="AR298" i="10"/>
  <c r="AR297" i="10"/>
  <c r="AR344" i="10"/>
  <c r="AR353" i="10"/>
  <c r="AR305" i="10"/>
  <c r="AR341" i="10"/>
  <c r="AL72" i="10"/>
  <c r="AL353" i="10"/>
  <c r="AL355" i="10" s="1"/>
  <c r="AL336" i="10"/>
  <c r="AL335" i="10"/>
  <c r="AL333" i="10"/>
  <c r="AL344" i="10"/>
  <c r="AL341" i="10"/>
  <c r="AL324" i="10"/>
  <c r="AL299" i="10"/>
  <c r="AL298" i="10"/>
  <c r="AL297" i="10"/>
  <c r="AL343" i="10"/>
  <c r="AL305" i="10"/>
  <c r="AG149" i="10"/>
  <c r="AG353" i="10"/>
  <c r="AG355" i="10" s="1"/>
  <c r="AG336" i="10"/>
  <c r="AG335" i="10"/>
  <c r="AG333" i="10"/>
  <c r="AG343" i="10"/>
  <c r="AG324" i="10"/>
  <c r="AG299" i="10"/>
  <c r="AG298" i="10"/>
  <c r="AG297" i="10"/>
  <c r="AG305" i="10"/>
  <c r="AG341" i="10"/>
  <c r="AG344" i="10"/>
  <c r="AB187" i="10"/>
  <c r="AB336" i="10"/>
  <c r="AB335" i="10"/>
  <c r="AB333" i="10"/>
  <c r="AB344" i="10"/>
  <c r="AB341" i="10"/>
  <c r="AB324" i="10"/>
  <c r="AB299" i="10"/>
  <c r="AB298" i="10"/>
  <c r="AB297" i="10"/>
  <c r="AB305" i="10"/>
  <c r="AB353" i="10"/>
  <c r="AB343" i="10"/>
  <c r="Q91" i="10"/>
  <c r="Q353" i="10"/>
  <c r="Q355" i="10" s="1"/>
  <c r="Q336" i="10"/>
  <c r="Q335" i="10"/>
  <c r="Q333" i="10"/>
  <c r="Q344" i="10"/>
  <c r="Q341" i="10"/>
  <c r="Q324" i="10"/>
  <c r="Q299" i="10"/>
  <c r="Q298" i="10"/>
  <c r="Q297" i="10"/>
  <c r="Q305" i="10"/>
  <c r="Q343" i="10"/>
  <c r="BA365" i="10"/>
  <c r="BA364" i="10"/>
  <c r="BA362" i="10"/>
  <c r="BA360" i="10"/>
  <c r="BA359" i="10"/>
  <c r="BA358" i="10"/>
  <c r="AV365" i="10"/>
  <c r="AV364" i="10"/>
  <c r="AV362" i="10"/>
  <c r="AV360" i="10"/>
  <c r="AV359" i="10"/>
  <c r="AV358" i="10"/>
  <c r="AP365" i="10"/>
  <c r="AP364" i="10"/>
  <c r="AP362" i="10"/>
  <c r="AP360" i="10"/>
  <c r="AP359" i="10"/>
  <c r="AP358" i="10"/>
  <c r="AK365" i="10"/>
  <c r="AK364" i="10"/>
  <c r="AK362" i="10"/>
  <c r="AK360" i="10"/>
  <c r="AK359" i="10"/>
  <c r="AK358" i="10"/>
  <c r="AF365" i="10"/>
  <c r="AF364" i="10"/>
  <c r="AF362" i="10"/>
  <c r="AF360" i="10"/>
  <c r="AF359" i="10"/>
  <c r="AF358" i="10"/>
  <c r="Z365" i="10"/>
  <c r="Z364" i="10"/>
  <c r="Z362" i="10"/>
  <c r="Z360" i="10"/>
  <c r="Z359" i="10"/>
  <c r="Z358" i="10"/>
  <c r="L360" i="10"/>
  <c r="L364" i="10"/>
  <c r="L365" i="10"/>
  <c r="L359" i="10"/>
  <c r="L362" i="10"/>
  <c r="L358" i="10"/>
  <c r="BE353" i="10"/>
  <c r="BE355" i="10" s="1"/>
  <c r="BE343" i="10"/>
  <c r="BE341" i="10"/>
  <c r="BE324" i="10"/>
  <c r="BE297" i="10"/>
  <c r="BE336" i="10"/>
  <c r="BE333" i="10"/>
  <c r="BE335" i="10"/>
  <c r="BE344" i="10"/>
  <c r="BE299" i="10"/>
  <c r="BE298" i="10"/>
  <c r="BE305" i="10"/>
  <c r="BA344" i="10"/>
  <c r="BA353" i="10"/>
  <c r="BA355" i="10" s="1"/>
  <c r="BA336" i="10"/>
  <c r="BA333" i="10"/>
  <c r="BA335" i="10"/>
  <c r="BA343" i="10"/>
  <c r="BA324" i="10"/>
  <c r="BA299" i="10"/>
  <c r="BA298" i="10"/>
  <c r="BA297" i="10"/>
  <c r="BA305" i="10"/>
  <c r="BA341" i="10"/>
  <c r="AV353" i="10"/>
  <c r="AV335" i="10"/>
  <c r="AV344" i="10"/>
  <c r="AV341" i="10"/>
  <c r="AV324" i="10"/>
  <c r="AV299" i="10"/>
  <c r="AV298" i="10"/>
  <c r="AV297" i="10"/>
  <c r="AV336" i="10"/>
  <c r="AV333" i="10"/>
  <c r="AV305" i="10"/>
  <c r="AV343" i="10"/>
  <c r="AP336" i="10"/>
  <c r="AP333" i="10"/>
  <c r="AP305" i="10"/>
  <c r="AP344" i="10"/>
  <c r="AP341" i="10"/>
  <c r="AP343" i="10"/>
  <c r="AP324" i="10"/>
  <c r="AP299" i="10"/>
  <c r="AP298" i="10"/>
  <c r="AP297" i="10"/>
  <c r="AP353" i="10"/>
  <c r="AP355" i="10" s="1"/>
  <c r="AP335" i="10"/>
  <c r="AK335" i="10"/>
  <c r="AK333" i="10"/>
  <c r="AK353" i="10"/>
  <c r="AK355" i="10" s="1"/>
  <c r="AK344" i="10"/>
  <c r="AK341" i="10"/>
  <c r="AK324" i="10"/>
  <c r="AK299" i="10"/>
  <c r="AK298" i="10"/>
  <c r="AK297" i="10"/>
  <c r="AK336" i="10"/>
  <c r="AK305" i="10"/>
  <c r="AK343" i="10"/>
  <c r="AF353" i="10"/>
  <c r="AF336" i="10"/>
  <c r="AF333" i="10"/>
  <c r="AF305" i="10"/>
  <c r="AF343" i="10"/>
  <c r="AF324" i="10"/>
  <c r="AF299" i="10"/>
  <c r="AF298" i="10"/>
  <c r="AF297" i="10"/>
  <c r="AF335" i="10"/>
  <c r="AF344" i="10"/>
  <c r="AF341" i="10"/>
  <c r="Z353" i="10"/>
  <c r="Z355" i="10" s="1"/>
  <c r="Z335" i="10"/>
  <c r="Z336" i="10"/>
  <c r="Z343" i="10"/>
  <c r="Z344" i="10"/>
  <c r="Z341" i="10"/>
  <c r="Z324" i="10"/>
  <c r="Z299" i="10"/>
  <c r="Z298" i="10"/>
  <c r="Z297" i="10"/>
  <c r="Z333" i="10"/>
  <c r="Z305" i="10"/>
  <c r="M336" i="10"/>
  <c r="M335" i="10"/>
  <c r="M333" i="10"/>
  <c r="M344" i="10"/>
  <c r="M343" i="10"/>
  <c r="M341" i="10"/>
  <c r="M305" i="10"/>
  <c r="M54" i="12" s="1"/>
  <c r="M353" i="10"/>
  <c r="M299" i="10"/>
  <c r="M324" i="10"/>
  <c r="M298" i="10"/>
  <c r="M297" i="10"/>
  <c r="BE213" i="10"/>
  <c r="BE365" i="10"/>
  <c r="BE364" i="10"/>
  <c r="BE362" i="10"/>
  <c r="BE360" i="10"/>
  <c r="BE358" i="10"/>
  <c r="BE359" i="10"/>
  <c r="AZ212" i="10"/>
  <c r="AZ365" i="10"/>
  <c r="AZ364" i="10"/>
  <c r="AZ362" i="10"/>
  <c r="AZ360" i="10"/>
  <c r="AZ359" i="10"/>
  <c r="AZ358" i="10"/>
  <c r="AT207" i="10"/>
  <c r="AT365" i="10"/>
  <c r="AT364" i="10"/>
  <c r="AT362" i="10"/>
  <c r="AT360" i="10"/>
  <c r="AT359" i="10"/>
  <c r="AT358" i="10"/>
  <c r="AO210" i="10"/>
  <c r="AO365" i="10"/>
  <c r="AO364" i="10"/>
  <c r="AO362" i="10"/>
  <c r="AO358" i="10"/>
  <c r="AO360" i="10"/>
  <c r="AO359" i="10"/>
  <c r="AJ365" i="10"/>
  <c r="AJ364" i="10"/>
  <c r="AJ362" i="10"/>
  <c r="BT362" i="10" s="1"/>
  <c r="AJ358" i="10"/>
  <c r="AJ359" i="10"/>
  <c r="BT359" i="10" s="1"/>
  <c r="AJ360" i="10"/>
  <c r="AD365" i="10"/>
  <c r="AD364" i="10"/>
  <c r="AD362" i="10"/>
  <c r="AD359" i="10"/>
  <c r="AD360" i="10"/>
  <c r="AD358" i="10"/>
  <c r="Y365" i="10"/>
  <c r="Y364" i="10"/>
  <c r="Y362" i="10"/>
  <c r="Y360" i="10"/>
  <c r="Y359" i="10"/>
  <c r="Y358" i="10"/>
  <c r="N365" i="10"/>
  <c r="N364" i="10"/>
  <c r="N362" i="10"/>
  <c r="N358" i="10"/>
  <c r="N359" i="10"/>
  <c r="N360" i="10"/>
  <c r="P213" i="10"/>
  <c r="P365" i="10"/>
  <c r="P364" i="10"/>
  <c r="P362" i="10"/>
  <c r="P360" i="10"/>
  <c r="P359" i="10"/>
  <c r="BO359" i="10" s="1"/>
  <c r="P358" i="10"/>
  <c r="AZ353" i="10"/>
  <c r="AZ343" i="10"/>
  <c r="AZ341" i="10"/>
  <c r="AZ344" i="10"/>
  <c r="AZ299" i="10"/>
  <c r="AZ298" i="10"/>
  <c r="AZ336" i="10"/>
  <c r="AZ333" i="10"/>
  <c r="AZ324" i="10"/>
  <c r="AZ335" i="10"/>
  <c r="AZ305" i="10"/>
  <c r="AZ297" i="10"/>
  <c r="AT80" i="10"/>
  <c r="Q166" i="16" s="1"/>
  <c r="AT353" i="10"/>
  <c r="AT355" i="10" s="1"/>
  <c r="AT344" i="10"/>
  <c r="AT343" i="10"/>
  <c r="AT341" i="10"/>
  <c r="AT335" i="10"/>
  <c r="AT297" i="10"/>
  <c r="AT333" i="10"/>
  <c r="AT324" i="10"/>
  <c r="AT299" i="10"/>
  <c r="AT298" i="10"/>
  <c r="AT336" i="10"/>
  <c r="AT305" i="10"/>
  <c r="AO187" i="10"/>
  <c r="AO353" i="10"/>
  <c r="AO355" i="10" s="1"/>
  <c r="AO344" i="10"/>
  <c r="AO343" i="10"/>
  <c r="AO341" i="10"/>
  <c r="AO297" i="10"/>
  <c r="AO335" i="10"/>
  <c r="AO305" i="10"/>
  <c r="AO336" i="10"/>
  <c r="AO333" i="10"/>
  <c r="AO324" i="10"/>
  <c r="AO299" i="10"/>
  <c r="AO298" i="10"/>
  <c r="AJ353" i="10"/>
  <c r="AJ344" i="10"/>
  <c r="AJ343" i="10"/>
  <c r="AJ341" i="10"/>
  <c r="BT341" i="10" s="1"/>
  <c r="AJ324" i="10"/>
  <c r="BT324" i="10" s="1"/>
  <c r="AJ299" i="10"/>
  <c r="BT299" i="10" s="1"/>
  <c r="AJ298" i="10"/>
  <c r="BT298" i="10" s="1"/>
  <c r="AJ335" i="10"/>
  <c r="AJ336" i="10"/>
  <c r="AJ305" i="10"/>
  <c r="AJ297" i="10"/>
  <c r="AJ333" i="10"/>
  <c r="AD353" i="10"/>
  <c r="AD355" i="10" s="1"/>
  <c r="AD344" i="10"/>
  <c r="AD343" i="10"/>
  <c r="AD341" i="10"/>
  <c r="AD336" i="10"/>
  <c r="AD333" i="10"/>
  <c r="AD297" i="10"/>
  <c r="AD324" i="10"/>
  <c r="AD299" i="10"/>
  <c r="AD298" i="10"/>
  <c r="AD335" i="10"/>
  <c r="AD305" i="10"/>
  <c r="Y353" i="10"/>
  <c r="Y355" i="10" s="1"/>
  <c r="Y344" i="10"/>
  <c r="Y343" i="10"/>
  <c r="Y341" i="10"/>
  <c r="Y297" i="10"/>
  <c r="Y336" i="10"/>
  <c r="Y333" i="10"/>
  <c r="Y305" i="10"/>
  <c r="Y335" i="10"/>
  <c r="Y324" i="10"/>
  <c r="Y299" i="10"/>
  <c r="Y298" i="10"/>
  <c r="N353" i="10"/>
  <c r="N344" i="10"/>
  <c r="N343" i="10"/>
  <c r="N341" i="10"/>
  <c r="N335" i="10"/>
  <c r="N298" i="10"/>
  <c r="N297" i="10"/>
  <c r="N333" i="10"/>
  <c r="N324" i="10"/>
  <c r="N299" i="10"/>
  <c r="N336" i="10"/>
  <c r="N305" i="10"/>
  <c r="N54" i="12" s="1"/>
  <c r="P168" i="10"/>
  <c r="P335" i="10"/>
  <c r="P333" i="10"/>
  <c r="P305" i="10"/>
  <c r="P353" i="10"/>
  <c r="P344" i="10"/>
  <c r="BO344" i="10" s="1"/>
  <c r="P341" i="10"/>
  <c r="P324" i="10"/>
  <c r="P299" i="10"/>
  <c r="P298" i="10"/>
  <c r="P297" i="10"/>
  <c r="P336" i="10"/>
  <c r="P343" i="10"/>
  <c r="BB211" i="10"/>
  <c r="AB181" i="10"/>
  <c r="BB142" i="10"/>
  <c r="AB72" i="10"/>
  <c r="AG80" i="10"/>
  <c r="N95" i="16" s="1"/>
  <c r="AG207" i="10"/>
  <c r="AG185" i="10"/>
  <c r="Q210" i="10"/>
  <c r="AW90" i="10"/>
  <c r="AW81" i="10"/>
  <c r="R96" i="16" s="1"/>
  <c r="AR121" i="10"/>
  <c r="AL212" i="10"/>
  <c r="AL187" i="10"/>
  <c r="Q201" i="10"/>
  <c r="Q185" i="10"/>
  <c r="Q179" i="10"/>
  <c r="Q142" i="10"/>
  <c r="Q188" i="10"/>
  <c r="Q200" i="10"/>
  <c r="Q169" i="10"/>
  <c r="Q149" i="10"/>
  <c r="Q187" i="10"/>
  <c r="Q181" i="10"/>
  <c r="Q162" i="10"/>
  <c r="Q121" i="10"/>
  <c r="Q127" i="10" s="1"/>
  <c r="J119" i="16" s="1"/>
  <c r="Q80" i="10"/>
  <c r="J95" i="16" s="1"/>
  <c r="AB80" i="10"/>
  <c r="BB80" i="10"/>
  <c r="S166" i="16" s="1"/>
  <c r="AB81" i="10"/>
  <c r="BB93" i="10"/>
  <c r="BB121" i="10"/>
  <c r="BB127" i="10" s="1"/>
  <c r="S190" i="16" s="1"/>
  <c r="AW210" i="10"/>
  <c r="Q168" i="10"/>
  <c r="AG200" i="10"/>
  <c r="AR149" i="10"/>
  <c r="BB179" i="10"/>
  <c r="BB216" i="10"/>
  <c r="BB210" i="10"/>
  <c r="BB81" i="10"/>
  <c r="S167" i="16" s="1"/>
  <c r="BB213" i="10"/>
  <c r="BB209" i="10"/>
  <c r="BB219" i="10"/>
  <c r="BB212" i="10"/>
  <c r="BB208" i="10"/>
  <c r="AR219" i="10"/>
  <c r="AR212" i="10"/>
  <c r="AR208" i="10"/>
  <c r="AR217" i="10"/>
  <c r="AR211" i="10"/>
  <c r="AR207" i="10"/>
  <c r="AR93" i="10"/>
  <c r="AR216" i="10"/>
  <c r="AR210" i="10"/>
  <c r="AR81" i="10"/>
  <c r="AG216" i="10"/>
  <c r="AG210" i="10"/>
  <c r="AG81" i="10"/>
  <c r="N96" i="16" s="1"/>
  <c r="AG213" i="10"/>
  <c r="AG209" i="10"/>
  <c r="AG219" i="10"/>
  <c r="AG212" i="10"/>
  <c r="AG208" i="10"/>
  <c r="Q213" i="10"/>
  <c r="Q209" i="10"/>
  <c r="Q81" i="10"/>
  <c r="J96" i="16" s="1"/>
  <c r="Q219" i="10"/>
  <c r="Q212" i="10"/>
  <c r="Q207" i="10"/>
  <c r="Q217" i="10"/>
  <c r="Q211" i="10"/>
  <c r="Q208" i="10"/>
  <c r="Q93" i="10"/>
  <c r="AW186" i="10"/>
  <c r="AW180" i="10"/>
  <c r="AW168" i="10"/>
  <c r="AW80" i="10"/>
  <c r="R95" i="16" s="1"/>
  <c r="AW201" i="10"/>
  <c r="AW185" i="10"/>
  <c r="AW179" i="10"/>
  <c r="AW149" i="10"/>
  <c r="AW121" i="10"/>
  <c r="AW127" i="10" s="1"/>
  <c r="R119" i="16" s="1"/>
  <c r="AW91" i="10"/>
  <c r="AW72" i="10"/>
  <c r="AW188" i="10"/>
  <c r="AW200" i="10"/>
  <c r="AW169" i="10"/>
  <c r="AW142" i="10"/>
  <c r="AW92" i="10"/>
  <c r="AL186" i="10"/>
  <c r="AL180" i="10"/>
  <c r="AL168" i="10"/>
  <c r="AL92" i="10"/>
  <c r="AL201" i="10"/>
  <c r="AL185" i="10"/>
  <c r="AL179" i="10"/>
  <c r="AL142" i="10"/>
  <c r="AL121" i="10"/>
  <c r="AL127" i="10" s="1"/>
  <c r="O190" i="16" s="1"/>
  <c r="AL90" i="10"/>
  <c r="AL188" i="10"/>
  <c r="AL200" i="10"/>
  <c r="AL169" i="10"/>
  <c r="AL149" i="10"/>
  <c r="AL80" i="10"/>
  <c r="O166" i="16" s="1"/>
  <c r="AB186" i="10"/>
  <c r="AB180" i="10"/>
  <c r="AB168" i="10"/>
  <c r="AB201" i="10"/>
  <c r="AB185" i="10"/>
  <c r="AB179" i="10"/>
  <c r="AB149" i="10"/>
  <c r="AB121" i="10"/>
  <c r="AB91" i="10"/>
  <c r="AB188" i="10"/>
  <c r="AB200" i="10"/>
  <c r="AB169" i="10"/>
  <c r="AB142" i="10"/>
  <c r="AB92" i="10"/>
  <c r="Q90" i="10"/>
  <c r="AB90" i="10"/>
  <c r="AL91" i="10"/>
  <c r="AG93" i="10"/>
  <c r="AG217" i="10"/>
  <c r="AR209" i="10"/>
  <c r="Q180" i="10"/>
  <c r="AL162" i="10"/>
  <c r="AW181" i="10"/>
  <c r="AW213" i="10"/>
  <c r="AW209" i="10"/>
  <c r="AW219" i="10"/>
  <c r="AW212" i="10"/>
  <c r="AW208" i="10"/>
  <c r="AW93" i="10"/>
  <c r="AW217" i="10"/>
  <c r="AW211" i="10"/>
  <c r="AW207" i="10"/>
  <c r="AL217" i="10"/>
  <c r="AL211" i="10"/>
  <c r="AL207" i="10"/>
  <c r="AL216" i="10"/>
  <c r="AL210" i="10"/>
  <c r="AL81" i="10"/>
  <c r="O167" i="16" s="1"/>
  <c r="AL213" i="10"/>
  <c r="AL209" i="10"/>
  <c r="AB213" i="10"/>
  <c r="AB209" i="10"/>
  <c r="AB219" i="10"/>
  <c r="AB212" i="10"/>
  <c r="AB207" i="10"/>
  <c r="AB93" i="10"/>
  <c r="AB217" i="10"/>
  <c r="AB211" i="10"/>
  <c r="AB208" i="10"/>
  <c r="BB188" i="10"/>
  <c r="BB201" i="10"/>
  <c r="BB169" i="10"/>
  <c r="BB149" i="10"/>
  <c r="BB92" i="10"/>
  <c r="BB72" i="10"/>
  <c r="BB187" i="10"/>
  <c r="BB181" i="10"/>
  <c r="BB168" i="10"/>
  <c r="BB90" i="10"/>
  <c r="BB186" i="10"/>
  <c r="BB180" i="10"/>
  <c r="BB162" i="10"/>
  <c r="BB91" i="10"/>
  <c r="AR188" i="10"/>
  <c r="AR201" i="10"/>
  <c r="AR168" i="10"/>
  <c r="AR142" i="10"/>
  <c r="AR91" i="10"/>
  <c r="AR187" i="10"/>
  <c r="AR181" i="10"/>
  <c r="AR169" i="10"/>
  <c r="AR80" i="10"/>
  <c r="AR186" i="10"/>
  <c r="AR180" i="10"/>
  <c r="AR162" i="10"/>
  <c r="AR92" i="10"/>
  <c r="AR72" i="10"/>
  <c r="AG188" i="10"/>
  <c r="AG201" i="10"/>
  <c r="AG168" i="10"/>
  <c r="AG142" i="10"/>
  <c r="AG92" i="10"/>
  <c r="AG187" i="10"/>
  <c r="AG181" i="10"/>
  <c r="AG169" i="10"/>
  <c r="AG90" i="10"/>
  <c r="AG186" i="10"/>
  <c r="AG180" i="10"/>
  <c r="AG162" i="10"/>
  <c r="AG91" i="10"/>
  <c r="Q92" i="10"/>
  <c r="AG72" i="10"/>
  <c r="AR90" i="10"/>
  <c r="AL93" i="10"/>
  <c r="AG121" i="10"/>
  <c r="AG127" i="10" s="1"/>
  <c r="N119" i="16" s="1"/>
  <c r="AB216" i="10"/>
  <c r="AL208" i="10"/>
  <c r="AR213" i="10"/>
  <c r="BB207" i="10"/>
  <c r="Q186" i="10"/>
  <c r="AB162" i="10"/>
  <c r="AG179" i="10"/>
  <c r="AL181" i="10"/>
  <c r="AR185" i="10"/>
  <c r="AW187" i="10"/>
  <c r="BB200" i="10"/>
  <c r="BD213" i="10"/>
  <c r="BD207" i="10"/>
  <c r="BD219" i="10"/>
  <c r="BD212" i="10"/>
  <c r="BD210" i="10"/>
  <c r="AX219" i="10"/>
  <c r="AX212" i="10"/>
  <c r="AX207" i="10"/>
  <c r="AX217" i="10"/>
  <c r="AX211" i="10"/>
  <c r="AX209" i="10"/>
  <c r="AX93" i="10"/>
  <c r="AS217" i="10"/>
  <c r="AS211" i="10"/>
  <c r="AS210" i="10"/>
  <c r="AS216" i="10"/>
  <c r="AS209" i="10"/>
  <c r="AN216" i="10"/>
  <c r="AN210" i="10"/>
  <c r="AN93" i="10"/>
  <c r="AN213" i="10"/>
  <c r="AN208" i="10"/>
  <c r="AN81" i="10"/>
  <c r="AH213" i="10"/>
  <c r="AH208" i="10"/>
  <c r="AH81" i="10"/>
  <c r="N167" i="16" s="1"/>
  <c r="AH219" i="10"/>
  <c r="AH212" i="10"/>
  <c r="AH207" i="10"/>
  <c r="AC219" i="10"/>
  <c r="AC212" i="10"/>
  <c r="AC207" i="10"/>
  <c r="AC217" i="10"/>
  <c r="AC211" i="10"/>
  <c r="AC209" i="10"/>
  <c r="X217" i="10"/>
  <c r="X211" i="10"/>
  <c r="X210" i="10"/>
  <c r="X216" i="10"/>
  <c r="X209" i="10"/>
  <c r="M216" i="10"/>
  <c r="M209" i="10"/>
  <c r="M93" i="10"/>
  <c r="M213" i="10"/>
  <c r="M208" i="10"/>
  <c r="M81" i="10"/>
  <c r="I96" i="16" s="1"/>
  <c r="R217" i="10"/>
  <c r="R210" i="10"/>
  <c r="R209" i="10"/>
  <c r="R93" i="10"/>
  <c r="R216" i="10"/>
  <c r="R208" i="10"/>
  <c r="R81" i="10"/>
  <c r="J167" i="16" s="1"/>
  <c r="BD201" i="10"/>
  <c r="BY201" i="10" s="1"/>
  <c r="BD187" i="10"/>
  <c r="BD179" i="10"/>
  <c r="BD142" i="10"/>
  <c r="BD200" i="10"/>
  <c r="BD186" i="10"/>
  <c r="BD169" i="10"/>
  <c r="BD149" i="10"/>
  <c r="AX181" i="10"/>
  <c r="AX185" i="10"/>
  <c r="AX168" i="10"/>
  <c r="AX121" i="10"/>
  <c r="AX127" i="10" s="1"/>
  <c r="R190" i="16" s="1"/>
  <c r="AX188" i="10"/>
  <c r="AX179" i="10"/>
  <c r="AX162" i="10"/>
  <c r="AS201" i="10"/>
  <c r="AS187" i="10"/>
  <c r="AS179" i="10"/>
  <c r="AS142" i="10"/>
  <c r="AS90" i="10"/>
  <c r="AS200" i="10"/>
  <c r="AS186" i="10"/>
  <c r="AS169" i="10"/>
  <c r="AS149" i="10"/>
  <c r="AS80" i="10"/>
  <c r="Q95" i="16" s="1"/>
  <c r="AN181" i="10"/>
  <c r="AN185" i="10"/>
  <c r="AN168" i="10"/>
  <c r="AN121" i="10"/>
  <c r="AN188" i="10"/>
  <c r="AN179" i="10"/>
  <c r="AN162" i="10"/>
  <c r="AH201" i="10"/>
  <c r="AH187" i="10"/>
  <c r="AH179" i="10"/>
  <c r="AH149" i="10"/>
  <c r="AH200" i="10"/>
  <c r="AH186" i="10"/>
  <c r="AH169" i="10"/>
  <c r="AH142" i="10"/>
  <c r="AC181" i="10"/>
  <c r="AC185" i="10"/>
  <c r="AC168" i="10"/>
  <c r="AC121" i="10"/>
  <c r="AC127" i="10" s="1"/>
  <c r="M119" i="16" s="1"/>
  <c r="AC188" i="10"/>
  <c r="AC179" i="10"/>
  <c r="AC162" i="10"/>
  <c r="X201" i="10"/>
  <c r="X186" i="10"/>
  <c r="X179" i="10"/>
  <c r="X142" i="10"/>
  <c r="X200" i="10"/>
  <c r="X185" i="10"/>
  <c r="X169" i="10"/>
  <c r="X149" i="10"/>
  <c r="L186" i="10"/>
  <c r="L180" i="10"/>
  <c r="L162" i="10"/>
  <c r="L91" i="10"/>
  <c r="L200" i="10"/>
  <c r="L185" i="10"/>
  <c r="L179" i="10"/>
  <c r="L149" i="10"/>
  <c r="L80" i="10"/>
  <c r="R187" i="10"/>
  <c r="R181" i="10"/>
  <c r="R162" i="10"/>
  <c r="R92" i="10"/>
  <c r="R72" i="10"/>
  <c r="R201" i="10"/>
  <c r="R186" i="10"/>
  <c r="R180" i="10"/>
  <c r="R149" i="10"/>
  <c r="R91" i="10"/>
  <c r="AJ213" i="10"/>
  <c r="AD219" i="10"/>
  <c r="AD208" i="10"/>
  <c r="AD93" i="10"/>
  <c r="N209" i="10"/>
  <c r="Y168" i="10"/>
  <c r="Y179" i="10"/>
  <c r="AS92" i="10"/>
  <c r="X93" i="10"/>
  <c r="AX81" i="10"/>
  <c r="R167" i="16" s="1"/>
  <c r="AH121" i="10"/>
  <c r="AH127" i="10" s="1"/>
  <c r="N190" i="16" s="1"/>
  <c r="BD121" i="10"/>
  <c r="L142" i="10"/>
  <c r="L201" i="10"/>
  <c r="R207" i="10"/>
  <c r="R168" i="10"/>
  <c r="R188" i="10"/>
  <c r="X212" i="10"/>
  <c r="AC208" i="10"/>
  <c r="AH216" i="10"/>
  <c r="AN211" i="10"/>
  <c r="AS207" i="10"/>
  <c r="AS219" i="10"/>
  <c r="AX213" i="10"/>
  <c r="BD209" i="10"/>
  <c r="N168" i="10"/>
  <c r="X181" i="10"/>
  <c r="AC142" i="10"/>
  <c r="AC186" i="10"/>
  <c r="AH162" i="10"/>
  <c r="AH188" i="10"/>
  <c r="AN169" i="10"/>
  <c r="AN200" i="10"/>
  <c r="AS180" i="10"/>
  <c r="AX142" i="10"/>
  <c r="AX186" i="10"/>
  <c r="BD162" i="10"/>
  <c r="BD188" i="10"/>
  <c r="M207" i="10"/>
  <c r="M219" i="10"/>
  <c r="AZ181" i="10"/>
  <c r="AZ168" i="10"/>
  <c r="AD168" i="10"/>
  <c r="AD181" i="10"/>
  <c r="AO72" i="10"/>
  <c r="N92" i="10"/>
  <c r="AS81" i="10"/>
  <c r="Q96" i="16" s="1"/>
  <c r="BD93" i="10"/>
  <c r="Y92" i="10"/>
  <c r="L92" i="10"/>
  <c r="AH93" i="10"/>
  <c r="L169" i="10"/>
  <c r="L187" i="10"/>
  <c r="R212" i="10"/>
  <c r="R169" i="10"/>
  <c r="R200" i="10"/>
  <c r="X213" i="10"/>
  <c r="AC210" i="10"/>
  <c r="AH210" i="10"/>
  <c r="AH217" i="10"/>
  <c r="AN212" i="10"/>
  <c r="AS208" i="10"/>
  <c r="AX216" i="10"/>
  <c r="BD211" i="10"/>
  <c r="X180" i="10"/>
  <c r="AC149" i="10"/>
  <c r="AC187" i="10"/>
  <c r="AH168" i="10"/>
  <c r="AH181" i="10"/>
  <c r="AN180" i="10"/>
  <c r="AN201" i="10"/>
  <c r="AS185" i="10"/>
  <c r="AX149" i="10"/>
  <c r="AX187" i="10"/>
  <c r="BD168" i="10"/>
  <c r="BD181" i="10"/>
  <c r="AO142" i="10"/>
  <c r="M211" i="10"/>
  <c r="P181" i="10"/>
  <c r="P185" i="10"/>
  <c r="P162" i="10"/>
  <c r="P188" i="10"/>
  <c r="P179" i="10"/>
  <c r="P180" i="10"/>
  <c r="P201" i="10"/>
  <c r="P187" i="10"/>
  <c r="P169" i="10"/>
  <c r="P149" i="10"/>
  <c r="P90" i="10"/>
  <c r="AD92" i="10"/>
  <c r="P186" i="10"/>
  <c r="AO168" i="10"/>
  <c r="BE219" i="10"/>
  <c r="BE212" i="10"/>
  <c r="BE208" i="10"/>
  <c r="BE93" i="10"/>
  <c r="BE217" i="10"/>
  <c r="BE211" i="10"/>
  <c r="BE207" i="10"/>
  <c r="BE216" i="10"/>
  <c r="BE210" i="10"/>
  <c r="AT216" i="10"/>
  <c r="AT210" i="10"/>
  <c r="AT93" i="10"/>
  <c r="AT213" i="10"/>
  <c r="AT209" i="10"/>
  <c r="AT219" i="10"/>
  <c r="AT212" i="10"/>
  <c r="AT208" i="10"/>
  <c r="AJ219" i="10"/>
  <c r="AJ212" i="10"/>
  <c r="AJ207" i="10"/>
  <c r="AJ217" i="10"/>
  <c r="AJ211" i="10"/>
  <c r="AJ208" i="10"/>
  <c r="AJ216" i="10"/>
  <c r="AJ210" i="10"/>
  <c r="AJ93" i="10"/>
  <c r="Y216" i="10"/>
  <c r="Y210" i="10"/>
  <c r="Y93" i="10"/>
  <c r="Y213" i="10"/>
  <c r="Y209" i="10"/>
  <c r="Y219" i="10"/>
  <c r="Y212" i="10"/>
  <c r="Y207" i="10"/>
  <c r="P219" i="10"/>
  <c r="P212" i="10"/>
  <c r="P208" i="10"/>
  <c r="P81" i="10"/>
  <c r="P217" i="10"/>
  <c r="P210" i="10"/>
  <c r="P207" i="10"/>
  <c r="P216" i="10"/>
  <c r="P211" i="10"/>
  <c r="AT201" i="10"/>
  <c r="AT188" i="10"/>
  <c r="AT200" i="10"/>
  <c r="AT149" i="10"/>
  <c r="AT92" i="10"/>
  <c r="AT181" i="10"/>
  <c r="AT187" i="10"/>
  <c r="AT169" i="10"/>
  <c r="AT142" i="10"/>
  <c r="AT180" i="10"/>
  <c r="AT186" i="10"/>
  <c r="AT162" i="10"/>
  <c r="AT121" i="10"/>
  <c r="AT127" i="10" s="1"/>
  <c r="Q190" i="16" s="1"/>
  <c r="AT91" i="10"/>
  <c r="AT72" i="10"/>
  <c r="AJ201" i="10"/>
  <c r="AJ188" i="10"/>
  <c r="AJ200" i="10"/>
  <c r="AJ149" i="10"/>
  <c r="AJ91" i="10"/>
  <c r="AJ72" i="10"/>
  <c r="AJ181" i="10"/>
  <c r="AJ187" i="10"/>
  <c r="AJ169" i="10"/>
  <c r="AJ142" i="10"/>
  <c r="AJ180" i="10"/>
  <c r="AJ186" i="10"/>
  <c r="AJ162" i="10"/>
  <c r="AJ121" i="10"/>
  <c r="AJ92" i="10"/>
  <c r="N201" i="10"/>
  <c r="N188" i="10"/>
  <c r="N200" i="10"/>
  <c r="N149" i="10"/>
  <c r="N181" i="10"/>
  <c r="N187" i="10"/>
  <c r="N169" i="10"/>
  <c r="N142" i="10"/>
  <c r="N180" i="10"/>
  <c r="N186" i="10"/>
  <c r="N162" i="10"/>
  <c r="N121" i="10"/>
  <c r="N127" i="10" s="1"/>
  <c r="I190" i="16" s="1"/>
  <c r="N80" i="10"/>
  <c r="I166" i="16" s="1"/>
  <c r="AO80" i="10"/>
  <c r="P95" i="16" s="1"/>
  <c r="AT81" i="10"/>
  <c r="Q167" i="16" s="1"/>
  <c r="P121" i="10"/>
  <c r="N213" i="10"/>
  <c r="Y208" i="10"/>
  <c r="AT211" i="10"/>
  <c r="AJ168" i="10"/>
  <c r="AZ187" i="10"/>
  <c r="N72" i="10"/>
  <c r="P91" i="10"/>
  <c r="Y91" i="10"/>
  <c r="AO92" i="10"/>
  <c r="AJ81" i="10"/>
  <c r="N179" i="10"/>
  <c r="P200" i="10"/>
  <c r="Y211" i="10"/>
  <c r="AT217" i="10"/>
  <c r="AJ185" i="10"/>
  <c r="AT179" i="10"/>
  <c r="AZ217" i="10"/>
  <c r="AZ211" i="10"/>
  <c r="AZ207" i="10"/>
  <c r="AZ216" i="10"/>
  <c r="AZ210" i="10"/>
  <c r="AZ213" i="10"/>
  <c r="AZ209" i="10"/>
  <c r="AZ81" i="10"/>
  <c r="AO213" i="10"/>
  <c r="AO209" i="10"/>
  <c r="AO81" i="10"/>
  <c r="P96" i="16" s="1"/>
  <c r="AO219" i="10"/>
  <c r="AO212" i="10"/>
  <c r="AO208" i="10"/>
  <c r="AO217" i="10"/>
  <c r="AO211" i="10"/>
  <c r="AO207" i="10"/>
  <c r="AD217" i="10"/>
  <c r="AD211" i="10"/>
  <c r="AD207" i="10"/>
  <c r="AD216" i="10"/>
  <c r="AD210" i="10"/>
  <c r="AD213" i="10"/>
  <c r="AD209" i="10"/>
  <c r="AD81" i="10"/>
  <c r="M167" i="16" s="1"/>
  <c r="N219" i="10"/>
  <c r="N212" i="10"/>
  <c r="N207" i="10"/>
  <c r="N93" i="10"/>
  <c r="N217" i="10"/>
  <c r="N211" i="10"/>
  <c r="N208" i="10"/>
  <c r="N216" i="10"/>
  <c r="N210" i="10"/>
  <c r="AZ180" i="10"/>
  <c r="AZ186" i="10"/>
  <c r="AZ169" i="10"/>
  <c r="AZ121" i="10"/>
  <c r="AZ91" i="10"/>
  <c r="AZ179" i="10"/>
  <c r="AZ185" i="10"/>
  <c r="AZ162" i="10"/>
  <c r="AZ200" i="10"/>
  <c r="AZ188" i="10"/>
  <c r="AZ201" i="10"/>
  <c r="AZ149" i="10"/>
  <c r="AZ90" i="10"/>
  <c r="AO180" i="10"/>
  <c r="AO186" i="10"/>
  <c r="AO169" i="10"/>
  <c r="AO121" i="10"/>
  <c r="AO127" i="10" s="1"/>
  <c r="P119" i="16" s="1"/>
  <c r="AO90" i="10"/>
  <c r="AO179" i="10"/>
  <c r="AO185" i="10"/>
  <c r="AO162" i="10"/>
  <c r="AO200" i="10"/>
  <c r="AO188" i="10"/>
  <c r="AO201" i="10"/>
  <c r="AO149" i="10"/>
  <c r="AO91" i="10"/>
  <c r="AD180" i="10"/>
  <c r="AD186" i="10"/>
  <c r="AD169" i="10"/>
  <c r="AD121" i="10"/>
  <c r="AD127" i="10" s="1"/>
  <c r="M190" i="16" s="1"/>
  <c r="AD91" i="10"/>
  <c r="AD179" i="10"/>
  <c r="AD185" i="10"/>
  <c r="AD162" i="10"/>
  <c r="AD200" i="10"/>
  <c r="AD188" i="10"/>
  <c r="AD201" i="10"/>
  <c r="AD149" i="10"/>
  <c r="AD90" i="10"/>
  <c r="Y201" i="10"/>
  <c r="Y188" i="10"/>
  <c r="Y200" i="10"/>
  <c r="Y149" i="10"/>
  <c r="Y181" i="10"/>
  <c r="Y187" i="10"/>
  <c r="Y169" i="10"/>
  <c r="Y142" i="10"/>
  <c r="Y180" i="10"/>
  <c r="Y186" i="10"/>
  <c r="Y162" i="10"/>
  <c r="Y121" i="10"/>
  <c r="Y127" i="10" s="1"/>
  <c r="L119" i="16" s="1"/>
  <c r="Y80" i="10"/>
  <c r="L95" i="16" s="1"/>
  <c r="AZ72" i="10"/>
  <c r="N185" i="10"/>
  <c r="AD212" i="10"/>
  <c r="AZ219" i="10"/>
  <c r="AD142" i="10"/>
  <c r="AT185" i="10"/>
  <c r="N91" i="10"/>
  <c r="Y72" i="10"/>
  <c r="AJ90" i="10"/>
  <c r="AZ80" i="10"/>
  <c r="AZ93" i="10"/>
  <c r="BE81" i="10"/>
  <c r="T96" i="16" s="1"/>
  <c r="N90" i="10"/>
  <c r="P80" i="10"/>
  <c r="P92" i="10"/>
  <c r="BO92" i="10" s="1"/>
  <c r="Y90" i="10"/>
  <c r="AD72" i="10"/>
  <c r="AJ80" i="10"/>
  <c r="AT90" i="10"/>
  <c r="AZ92" i="10"/>
  <c r="P93" i="10"/>
  <c r="Y81" i="10"/>
  <c r="L96" i="16" s="1"/>
  <c r="AO93" i="10"/>
  <c r="N81" i="10"/>
  <c r="I167" i="16" s="1"/>
  <c r="P142" i="10"/>
  <c r="P209" i="10"/>
  <c r="Y217" i="10"/>
  <c r="AJ209" i="10"/>
  <c r="AO216" i="10"/>
  <c r="AZ208" i="10"/>
  <c r="Y185" i="10"/>
  <c r="AD187" i="10"/>
  <c r="AJ179" i="10"/>
  <c r="AO181" i="10"/>
  <c r="AZ142" i="10"/>
  <c r="BE209" i="10"/>
  <c r="G35" i="14"/>
  <c r="G36" i="14"/>
  <c r="BF221" i="10"/>
  <c r="T197" i="16" s="1"/>
  <c r="BF189" i="10"/>
  <c r="BT305" i="10" l="1"/>
  <c r="T103" i="16"/>
  <c r="L103" i="16"/>
  <c r="I103" i="16"/>
  <c r="P103" i="16"/>
  <c r="N103" i="16"/>
  <c r="R103" i="16"/>
  <c r="M103" i="16"/>
  <c r="S103" i="16"/>
  <c r="Q103" i="16"/>
  <c r="J103" i="16"/>
  <c r="K103" i="16"/>
  <c r="CA387" i="10"/>
  <c r="BO439" i="10"/>
  <c r="CA241" i="10"/>
  <c r="BO343" i="10"/>
  <c r="BO299" i="10"/>
  <c r="BX92" i="10"/>
  <c r="BX162" i="10"/>
  <c r="BT81" i="10"/>
  <c r="BY200" i="10"/>
  <c r="BO324" i="10"/>
  <c r="BX335" i="10"/>
  <c r="BO360" i="10"/>
  <c r="BX365" i="10"/>
  <c r="BS343" i="10"/>
  <c r="BO440" i="10"/>
  <c r="BX341" i="10"/>
  <c r="BT360" i="10"/>
  <c r="BX358" i="10"/>
  <c r="BW333" i="10"/>
  <c r="CA372" i="10"/>
  <c r="CA373" i="10"/>
  <c r="CA226" i="10"/>
  <c r="BV314" i="10"/>
  <c r="BN314" i="10"/>
  <c r="BU314" i="10"/>
  <c r="BS317" i="10"/>
  <c r="BN325" i="10"/>
  <c r="BU325" i="10"/>
  <c r="BX219" i="10"/>
  <c r="BT169" i="10"/>
  <c r="BO211" i="10"/>
  <c r="BO219" i="10"/>
  <c r="BO186" i="10"/>
  <c r="BV163" i="10"/>
  <c r="BN163" i="10"/>
  <c r="BU163" i="10"/>
  <c r="BS318" i="10"/>
  <c r="BX201" i="10"/>
  <c r="CA225" i="10"/>
  <c r="BT142" i="10"/>
  <c r="BY181" i="10"/>
  <c r="BY91" i="10"/>
  <c r="BO158" i="10"/>
  <c r="BT158" i="10"/>
  <c r="BX142" i="10"/>
  <c r="BT187" i="10"/>
  <c r="BN92" i="10"/>
  <c r="BY213" i="10"/>
  <c r="BY187" i="10"/>
  <c r="BV216" i="10"/>
  <c r="BT336" i="10"/>
  <c r="BX305" i="10"/>
  <c r="BX336" i="10"/>
  <c r="BO365" i="10"/>
  <c r="BT364" i="10"/>
  <c r="BX364" i="10"/>
  <c r="BS335" i="10"/>
  <c r="BS324" i="10"/>
  <c r="BS336" i="10"/>
  <c r="BW299" i="10"/>
  <c r="BW335" i="10"/>
  <c r="BN359" i="10"/>
  <c r="BS360" i="10"/>
  <c r="BW358" i="10"/>
  <c r="BW364" i="10"/>
  <c r="BR297" i="10"/>
  <c r="BR341" i="10"/>
  <c r="BV341" i="10"/>
  <c r="BV343" i="10"/>
  <c r="BV360" i="10"/>
  <c r="BV358" i="10"/>
  <c r="BN298" i="10"/>
  <c r="BN333" i="10"/>
  <c r="BQ298" i="10"/>
  <c r="BY297" i="10"/>
  <c r="BY333" i="10"/>
  <c r="BQ365" i="10"/>
  <c r="BQ359" i="10"/>
  <c r="BY359" i="10"/>
  <c r="BY360" i="10"/>
  <c r="BT441" i="10"/>
  <c r="BX440" i="10"/>
  <c r="BS441" i="10"/>
  <c r="BS442" i="10"/>
  <c r="BY440" i="10"/>
  <c r="BY90" i="10"/>
  <c r="BY323" i="10"/>
  <c r="BP181" i="10"/>
  <c r="BP93" i="10"/>
  <c r="BP358" i="10"/>
  <c r="BV317" i="10"/>
  <c r="BQ317" i="10"/>
  <c r="BO325" i="10"/>
  <c r="BP325" i="10"/>
  <c r="BN185" i="10"/>
  <c r="BR72" i="10"/>
  <c r="BT209" i="10"/>
  <c r="BX149" i="10"/>
  <c r="BX213" i="10"/>
  <c r="BX211" i="10"/>
  <c r="BT162" i="10"/>
  <c r="BT91" i="10"/>
  <c r="BT201" i="10"/>
  <c r="BO217" i="10"/>
  <c r="BT208" i="10"/>
  <c r="BT212" i="10"/>
  <c r="BO169" i="10"/>
  <c r="BO179" i="10"/>
  <c r="BO181" i="10"/>
  <c r="BY168" i="10"/>
  <c r="BN180" i="10"/>
  <c r="BQ185" i="10"/>
  <c r="BQ186" i="10"/>
  <c r="BQ210" i="10"/>
  <c r="BU216" i="10"/>
  <c r="BR216" i="10"/>
  <c r="BV92" i="10"/>
  <c r="BV91" i="10"/>
  <c r="BV188" i="10"/>
  <c r="BR212" i="10"/>
  <c r="BV209" i="10"/>
  <c r="BR90" i="10"/>
  <c r="BR169" i="10"/>
  <c r="BR201" i="10"/>
  <c r="BO168" i="10"/>
  <c r="BU217" i="10"/>
  <c r="BO216" i="10"/>
  <c r="BX216" i="10"/>
  <c r="BT200" i="10"/>
  <c r="BY179" i="10"/>
  <c r="BV168" i="10"/>
  <c r="BT344" i="10"/>
  <c r="BX333" i="10"/>
  <c r="BS299" i="10"/>
  <c r="BY92" i="10"/>
  <c r="BX161" i="10"/>
  <c r="BY161" i="10"/>
  <c r="BV185" i="10"/>
  <c r="BV179" i="10"/>
  <c r="BQ305" i="10"/>
  <c r="BU305" i="10"/>
  <c r="BU359" i="10"/>
  <c r="BX93" i="10"/>
  <c r="BX185" i="10"/>
  <c r="BX210" i="10"/>
  <c r="BX217" i="10"/>
  <c r="BT186" i="10"/>
  <c r="BO81" i="10"/>
  <c r="BT93" i="10"/>
  <c r="BT219" i="10"/>
  <c r="BO188" i="10"/>
  <c r="BX168" i="10"/>
  <c r="BQ212" i="10"/>
  <c r="BQ200" i="10"/>
  <c r="BU162" i="10"/>
  <c r="BU168" i="10"/>
  <c r="BY149" i="10"/>
  <c r="BY210" i="10"/>
  <c r="BV142" i="10"/>
  <c r="BV93" i="10"/>
  <c r="BR80" i="10"/>
  <c r="BO336" i="10"/>
  <c r="BX298" i="10"/>
  <c r="BX359" i="10"/>
  <c r="BN365" i="10"/>
  <c r="BS362" i="10"/>
  <c r="BW365" i="10"/>
  <c r="BR343" i="10"/>
  <c r="BR298" i="10"/>
  <c r="BV333" i="10"/>
  <c r="BR358" i="10"/>
  <c r="BQ333" i="10"/>
  <c r="BU335" i="10"/>
  <c r="BY298" i="10"/>
  <c r="BY305" i="10"/>
  <c r="BY335" i="10"/>
  <c r="BQ362" i="10"/>
  <c r="BY362" i="10"/>
  <c r="BY364" i="10"/>
  <c r="BU440" i="10"/>
  <c r="BN441" i="10"/>
  <c r="BY441" i="10"/>
  <c r="BA164" i="10"/>
  <c r="BS213" i="10"/>
  <c r="BS92" i="10"/>
  <c r="BR323" i="10"/>
  <c r="BP180" i="10"/>
  <c r="BP343" i="10"/>
  <c r="BP187" i="10"/>
  <c r="BP364" i="10"/>
  <c r="BP442" i="10"/>
  <c r="BV318" i="10"/>
  <c r="BQ318" i="10"/>
  <c r="BT211" i="10"/>
  <c r="BY188" i="10"/>
  <c r="BN200" i="10"/>
  <c r="BW441" i="10"/>
  <c r="BS323" i="10"/>
  <c r="BO323" i="10"/>
  <c r="BP324" i="10"/>
  <c r="BP211" i="10"/>
  <c r="BT159" i="10"/>
  <c r="BX158" i="10"/>
  <c r="BS158" i="10"/>
  <c r="BY158" i="10"/>
  <c r="AD164" i="10"/>
  <c r="BX188" i="10"/>
  <c r="BT92" i="10"/>
  <c r="BT210" i="10"/>
  <c r="BT217" i="10"/>
  <c r="BF330" i="10"/>
  <c r="BT149" i="10"/>
  <c r="BU180" i="10"/>
  <c r="BY142" i="10"/>
  <c r="BQ187" i="10"/>
  <c r="BX441" i="10"/>
  <c r="BQ440" i="10"/>
  <c r="BS443" i="10"/>
  <c r="BR440" i="10"/>
  <c r="BP219" i="10"/>
  <c r="BP217" i="10"/>
  <c r="BO159" i="10"/>
  <c r="BN159" i="10"/>
  <c r="BP161" i="10"/>
  <c r="BQ161" i="10"/>
  <c r="BO142" i="10"/>
  <c r="BX200" i="10"/>
  <c r="BX180" i="10"/>
  <c r="BX209" i="10"/>
  <c r="BT72" i="10"/>
  <c r="BY186" i="10"/>
  <c r="BY219" i="10"/>
  <c r="BR335" i="10"/>
  <c r="BV324" i="10"/>
  <c r="BR364" i="10"/>
  <c r="BN297" i="10"/>
  <c r="BY324" i="10"/>
  <c r="BQ360" i="10"/>
  <c r="BU364" i="10"/>
  <c r="BY80" i="10"/>
  <c r="BP298" i="10"/>
  <c r="BP92" i="10"/>
  <c r="BP216" i="10"/>
  <c r="CA228" i="10"/>
  <c r="CA390" i="10"/>
  <c r="BU201" i="10"/>
  <c r="BY207" i="10"/>
  <c r="BR211" i="10"/>
  <c r="BV297" i="10"/>
  <c r="BN188" i="10"/>
  <c r="BX187" i="10"/>
  <c r="BN80" i="10"/>
  <c r="BQ211" i="10"/>
  <c r="BV169" i="10"/>
  <c r="BR219" i="10"/>
  <c r="BW181" i="10"/>
  <c r="BR149" i="10"/>
  <c r="BO305" i="10"/>
  <c r="BT333" i="10"/>
  <c r="BX343" i="10"/>
  <c r="AF355" i="10"/>
  <c r="BS355" i="10" s="1"/>
  <c r="BS353" i="10"/>
  <c r="BW324" i="10"/>
  <c r="BV305" i="10"/>
  <c r="BN299" i="10"/>
  <c r="BN443" i="10"/>
  <c r="BN181" i="10"/>
  <c r="BV200" i="10"/>
  <c r="BV443" i="10"/>
  <c r="BQ81" i="10"/>
  <c r="BU92" i="10"/>
  <c r="X127" i="10"/>
  <c r="BQ127" i="10" s="1"/>
  <c r="BQ121" i="10"/>
  <c r="BS181" i="10"/>
  <c r="BS80" i="10"/>
  <c r="BS72" i="10"/>
  <c r="BS142" i="10"/>
  <c r="BW187" i="10"/>
  <c r="BW180" i="10"/>
  <c r="BN211" i="10"/>
  <c r="BN219" i="10"/>
  <c r="BW208" i="10"/>
  <c r="BW213" i="10"/>
  <c r="BW216" i="10"/>
  <c r="BW162" i="10"/>
  <c r="BT323" i="10"/>
  <c r="BW211" i="10"/>
  <c r="BP179" i="10"/>
  <c r="T127" i="10"/>
  <c r="BP127" i="10" s="1"/>
  <c r="BP121" i="10"/>
  <c r="BP323" i="10"/>
  <c r="BP439" i="10"/>
  <c r="T355" i="10"/>
  <c r="BP355" i="10" s="1"/>
  <c r="BP353" i="10"/>
  <c r="BR158" i="10"/>
  <c r="BX163" i="10"/>
  <c r="BW163" i="10"/>
  <c r="L44" i="16"/>
  <c r="L55" i="15" s="1"/>
  <c r="BQ105" i="10"/>
  <c r="T44" i="16"/>
  <c r="T55" i="15" s="1"/>
  <c r="BY105" i="10"/>
  <c r="S44" i="16"/>
  <c r="S55" i="15" s="1"/>
  <c r="BX105" i="10"/>
  <c r="N44" i="16"/>
  <c r="N55" i="15" s="1"/>
  <c r="BS105" i="10"/>
  <c r="Q44" i="16"/>
  <c r="Q55" i="15" s="1"/>
  <c r="BV105" i="10"/>
  <c r="BQ181" i="10"/>
  <c r="BR336" i="10"/>
  <c r="BR359" i="10"/>
  <c r="BD355" i="10"/>
  <c r="BY355" i="10" s="1"/>
  <c r="BY353" i="10"/>
  <c r="BO187" i="10"/>
  <c r="BQ201" i="10"/>
  <c r="BU213" i="10"/>
  <c r="BV208" i="10"/>
  <c r="BV149" i="10"/>
  <c r="BT365" i="10"/>
  <c r="BW336" i="10"/>
  <c r="BW359" i="10"/>
  <c r="BR187" i="10"/>
  <c r="BV298" i="10"/>
  <c r="BQ297" i="10"/>
  <c r="BU341" i="10"/>
  <c r="BQ364" i="10"/>
  <c r="BU360" i="10"/>
  <c r="BQ80" i="10"/>
  <c r="BX208" i="10"/>
  <c r="BO209" i="10"/>
  <c r="BT80" i="10"/>
  <c r="BO80" i="10"/>
  <c r="BX80" i="10"/>
  <c r="BX179" i="10"/>
  <c r="BX186" i="10"/>
  <c r="BX81" i="10"/>
  <c r="BO200" i="10"/>
  <c r="BT168" i="10"/>
  <c r="P127" i="10"/>
  <c r="BO127" i="10" s="1"/>
  <c r="BO121" i="10"/>
  <c r="BT180" i="10"/>
  <c r="BT181" i="10"/>
  <c r="BO207" i="10"/>
  <c r="BO208" i="10"/>
  <c r="BO90" i="10"/>
  <c r="BO201" i="10"/>
  <c r="BO162" i="10"/>
  <c r="BQ180" i="10"/>
  <c r="BU212" i="10"/>
  <c r="BQ213" i="10"/>
  <c r="BN187" i="10"/>
  <c r="BX181" i="10"/>
  <c r="BD164" i="10"/>
  <c r="BY162" i="10"/>
  <c r="BU200" i="10"/>
  <c r="BY209" i="10"/>
  <c r="BU211" i="10"/>
  <c r="BN142" i="10"/>
  <c r="BQ93" i="10"/>
  <c r="BT213" i="10"/>
  <c r="BN149" i="10"/>
  <c r="BN91" i="10"/>
  <c r="BQ149" i="10"/>
  <c r="BQ142" i="10"/>
  <c r="BU179" i="10"/>
  <c r="BU185" i="10"/>
  <c r="BY169" i="10"/>
  <c r="BQ209" i="10"/>
  <c r="BQ217" i="10"/>
  <c r="BU93" i="10"/>
  <c r="BY212" i="10"/>
  <c r="BV213" i="10"/>
  <c r="BV180" i="10"/>
  <c r="BV181" i="10"/>
  <c r="BR93" i="10"/>
  <c r="BR209" i="10"/>
  <c r="BR92" i="10"/>
  <c r="BR188" i="10"/>
  <c r="BR179" i="10"/>
  <c r="BR180" i="10"/>
  <c r="BV81" i="10"/>
  <c r="BV207" i="10"/>
  <c r="BV212" i="10"/>
  <c r="BR181" i="10"/>
  <c r="BO297" i="10"/>
  <c r="BO341" i="10"/>
  <c r="BO333" i="10"/>
  <c r="BT297" i="10"/>
  <c r="BT343" i="10"/>
  <c r="BX324" i="10"/>
  <c r="BX299" i="10"/>
  <c r="AZ355" i="10"/>
  <c r="BX355" i="10" s="1"/>
  <c r="BX353" i="10"/>
  <c r="BO362" i="10"/>
  <c r="BT358" i="10"/>
  <c r="AZ127" i="10"/>
  <c r="BX127" i="10" s="1"/>
  <c r="BX121" i="10"/>
  <c r="AN127" i="10"/>
  <c r="BU127" i="10" s="1"/>
  <c r="BU121" i="10"/>
  <c r="BU208" i="10"/>
  <c r="BV80" i="10"/>
  <c r="AB127" i="10"/>
  <c r="BR127" i="10" s="1"/>
  <c r="BR121" i="10"/>
  <c r="BV217" i="10"/>
  <c r="P355" i="10"/>
  <c r="BO355" i="10" s="1"/>
  <c r="BO353" i="10"/>
  <c r="AJ355" i="10"/>
  <c r="BT355" i="10" s="1"/>
  <c r="BT353" i="10"/>
  <c r="BR210" i="10"/>
  <c r="BN341" i="10"/>
  <c r="X355" i="10"/>
  <c r="BQ355" i="10" s="1"/>
  <c r="BQ353" i="10"/>
  <c r="BU297" i="10"/>
  <c r="BU333" i="10"/>
  <c r="BX169" i="10"/>
  <c r="BN201" i="10"/>
  <c r="BN186" i="10"/>
  <c r="BV162" i="10"/>
  <c r="BR217" i="10"/>
  <c r="BR200" i="10"/>
  <c r="BR168" i="10"/>
  <c r="AR127" i="10"/>
  <c r="BV127" i="10" s="1"/>
  <c r="BV121" i="10"/>
  <c r="BT335" i="10"/>
  <c r="BO213" i="10"/>
  <c r="BS297" i="10"/>
  <c r="AV355" i="10"/>
  <c r="BW355" i="10" s="1"/>
  <c r="BW353" i="10"/>
  <c r="BR344" i="10"/>
  <c r="BV362" i="10"/>
  <c r="L54" i="12"/>
  <c r="BN305" i="10"/>
  <c r="BN335" i="10"/>
  <c r="BQ341" i="10"/>
  <c r="BU298" i="10"/>
  <c r="BT179" i="10"/>
  <c r="BO93" i="10"/>
  <c r="BT90" i="10"/>
  <c r="BX72" i="10"/>
  <c r="BX90" i="10"/>
  <c r="BX91" i="10"/>
  <c r="BX207" i="10"/>
  <c r="BT185" i="10"/>
  <c r="BO91" i="10"/>
  <c r="AJ127" i="10"/>
  <c r="BT127" i="10" s="1"/>
  <c r="BT121" i="10"/>
  <c r="BT188" i="10"/>
  <c r="BO210" i="10"/>
  <c r="BO212" i="10"/>
  <c r="BT216" i="10"/>
  <c r="BT207" i="10"/>
  <c r="BO149" i="10"/>
  <c r="BO180" i="10"/>
  <c r="BO185" i="10"/>
  <c r="BY211" i="10"/>
  <c r="BN169" i="10"/>
  <c r="BY93" i="10"/>
  <c r="BU169" i="10"/>
  <c r="BD127" i="10"/>
  <c r="BY127" i="10" s="1"/>
  <c r="BY121" i="10"/>
  <c r="BN179" i="10"/>
  <c r="BN162" i="10"/>
  <c r="BQ169" i="10"/>
  <c r="BQ179" i="10"/>
  <c r="BU188" i="10"/>
  <c r="BU181" i="10"/>
  <c r="BQ216" i="10"/>
  <c r="BU81" i="10"/>
  <c r="BU210" i="10"/>
  <c r="BR162" i="10"/>
  <c r="BV90" i="10"/>
  <c r="BV72" i="10"/>
  <c r="BV186" i="10"/>
  <c r="BV187" i="10"/>
  <c r="BV201" i="10"/>
  <c r="BR208" i="10"/>
  <c r="BR207" i="10"/>
  <c r="BR213" i="10"/>
  <c r="BR142" i="10"/>
  <c r="BR91" i="10"/>
  <c r="BR185" i="10"/>
  <c r="BR186" i="10"/>
  <c r="BV210" i="10"/>
  <c r="BV211" i="10"/>
  <c r="BV219" i="10"/>
  <c r="BR81" i="10"/>
  <c r="BO298" i="10"/>
  <c r="BO335" i="10"/>
  <c r="BX297" i="10"/>
  <c r="BX344" i="10"/>
  <c r="BO358" i="10"/>
  <c r="BO364" i="10"/>
  <c r="BX362" i="10"/>
  <c r="BS344" i="10"/>
  <c r="BS333" i="10"/>
  <c r="BW305" i="10"/>
  <c r="BW298" i="10"/>
  <c r="BW344" i="10"/>
  <c r="BN362" i="10"/>
  <c r="BN360" i="10"/>
  <c r="BS359" i="10"/>
  <c r="BS365" i="10"/>
  <c r="BW362" i="10"/>
  <c r="BR305" i="10"/>
  <c r="BR324" i="10"/>
  <c r="BV344" i="10"/>
  <c r="BV336" i="10"/>
  <c r="BR365" i="10"/>
  <c r="BV365" i="10"/>
  <c r="BV364" i="10"/>
  <c r="BN343" i="10"/>
  <c r="BN353" i="10"/>
  <c r="BQ324" i="10"/>
  <c r="BQ344" i="10"/>
  <c r="BQ336" i="10"/>
  <c r="BU324" i="10"/>
  <c r="BU344" i="10"/>
  <c r="AN355" i="10"/>
  <c r="BU355" i="10" s="1"/>
  <c r="BU353" i="10"/>
  <c r="BY343" i="10"/>
  <c r="BY344" i="10"/>
  <c r="BU365" i="10"/>
  <c r="BY358" i="10"/>
  <c r="BU142" i="10"/>
  <c r="BX360" i="10"/>
  <c r="BX212" i="10"/>
  <c r="BS341" i="10"/>
  <c r="BS298" i="10"/>
  <c r="BS305" i="10"/>
  <c r="BW343" i="10"/>
  <c r="BW297" i="10"/>
  <c r="BW341" i="10"/>
  <c r="BN358" i="10"/>
  <c r="BN364" i="10"/>
  <c r="BS358" i="10"/>
  <c r="BS364" i="10"/>
  <c r="BW360" i="10"/>
  <c r="AB355" i="10"/>
  <c r="BR355" i="10" s="1"/>
  <c r="BR353" i="10"/>
  <c r="BR299" i="10"/>
  <c r="BR333" i="10"/>
  <c r="AR355" i="10"/>
  <c r="BV355" i="10" s="1"/>
  <c r="BV353" i="10"/>
  <c r="BV299" i="10"/>
  <c r="BV335" i="10"/>
  <c r="BR360" i="10"/>
  <c r="BR362" i="10"/>
  <c r="BV359" i="10"/>
  <c r="BN344" i="10"/>
  <c r="BN324" i="10"/>
  <c r="BN336" i="10"/>
  <c r="BQ299" i="10"/>
  <c r="BQ343" i="10"/>
  <c r="BQ335" i="10"/>
  <c r="BU299" i="10"/>
  <c r="BU343" i="10"/>
  <c r="BU336" i="10"/>
  <c r="BY299" i="10"/>
  <c r="BY341" i="10"/>
  <c r="BY336" i="10"/>
  <c r="BQ358" i="10"/>
  <c r="BU358" i="10"/>
  <c r="BU362" i="10"/>
  <c r="BY365" i="10"/>
  <c r="BN90" i="10"/>
  <c r="BU90" i="10"/>
  <c r="AS164" i="10"/>
  <c r="BY216" i="10"/>
  <c r="BQ219" i="10"/>
  <c r="BN72" i="10"/>
  <c r="BQ92" i="10"/>
  <c r="BO441" i="10"/>
  <c r="BT439" i="10"/>
  <c r="BO442" i="10"/>
  <c r="BQ162" i="10"/>
  <c r="BQ90" i="10"/>
  <c r="BQ441" i="10"/>
  <c r="BU441" i="10"/>
  <c r="BU442" i="10"/>
  <c r="BS439" i="10"/>
  <c r="BW443" i="10"/>
  <c r="BY81" i="10"/>
  <c r="L127" i="10"/>
  <c r="BN127" i="10" s="1"/>
  <c r="BN121" i="10"/>
  <c r="BY185" i="10"/>
  <c r="BQ442" i="10"/>
  <c r="BY442" i="10"/>
  <c r="BR439" i="10"/>
  <c r="BV441" i="10"/>
  <c r="BR442" i="10"/>
  <c r="BQ91" i="10"/>
  <c r="BN323" i="10"/>
  <c r="BU323" i="10"/>
  <c r="BS180" i="10"/>
  <c r="AV127" i="10"/>
  <c r="BW127" i="10" s="1"/>
  <c r="BW121" i="10"/>
  <c r="BW90" i="10"/>
  <c r="BW217" i="10"/>
  <c r="BS219" i="10"/>
  <c r="BN213" i="10"/>
  <c r="BW200" i="10"/>
  <c r="BW81" i="10"/>
  <c r="AF127" i="10"/>
  <c r="BS127" i="10" s="1"/>
  <c r="BS121" i="10"/>
  <c r="BS168" i="10"/>
  <c r="BW201" i="10"/>
  <c r="BW179" i="10"/>
  <c r="BN217" i="10"/>
  <c r="BS81" i="10"/>
  <c r="BW212" i="10"/>
  <c r="BS207" i="10"/>
  <c r="BS217" i="10"/>
  <c r="BN81" i="10"/>
  <c r="BN209" i="10"/>
  <c r="BW142" i="10"/>
  <c r="BW186" i="10"/>
  <c r="BP186" i="10"/>
  <c r="BP200" i="10"/>
  <c r="BP90" i="10"/>
  <c r="BP185" i="10"/>
  <c r="BP149" i="10"/>
  <c r="BP80" i="10"/>
  <c r="BP305" i="10"/>
  <c r="BP333" i="10"/>
  <c r="BP299" i="10"/>
  <c r="BP212" i="10"/>
  <c r="BP365" i="10"/>
  <c r="BP213" i="10"/>
  <c r="BP210" i="10"/>
  <c r="BP362" i="10"/>
  <c r="BO161" i="10"/>
  <c r="BT161" i="10"/>
  <c r="BX159" i="10"/>
  <c r="BN161" i="10"/>
  <c r="BS159" i="10"/>
  <c r="BW158" i="10"/>
  <c r="BR159" i="10"/>
  <c r="BV158" i="10"/>
  <c r="BU158" i="10"/>
  <c r="BY159" i="10"/>
  <c r="T320" i="10"/>
  <c r="BP314" i="10"/>
  <c r="AB320" i="10"/>
  <c r="BR314" i="10"/>
  <c r="AL320" i="10"/>
  <c r="AW320" i="10"/>
  <c r="R320" i="10"/>
  <c r="BQ314" i="10"/>
  <c r="AH320" i="10"/>
  <c r="BD320" i="10"/>
  <c r="BY314" i="10"/>
  <c r="BT314" i="10"/>
  <c r="BO314" i="10"/>
  <c r="BS314" i="10"/>
  <c r="BO317" i="10"/>
  <c r="BN317" i="10"/>
  <c r="BU317" i="10"/>
  <c r="BW317" i="10"/>
  <c r="BP317" i="10"/>
  <c r="BR317" i="10"/>
  <c r="BY317" i="10"/>
  <c r="BQ325" i="10"/>
  <c r="BY325" i="10"/>
  <c r="BS325" i="10"/>
  <c r="BV325" i="10"/>
  <c r="CA375" i="10"/>
  <c r="BU80" i="10"/>
  <c r="BQ72" i="10"/>
  <c r="BO72" i="10"/>
  <c r="BT440" i="10"/>
  <c r="BX439" i="10"/>
  <c r="BO443" i="10"/>
  <c r="BQ188" i="10"/>
  <c r="BU149" i="10"/>
  <c r="BU443" i="10"/>
  <c r="BS440" i="10"/>
  <c r="BW439" i="10"/>
  <c r="BW442" i="10"/>
  <c r="BY208" i="10"/>
  <c r="BN439" i="10"/>
  <c r="BY439" i="10"/>
  <c r="BQ443" i="10"/>
  <c r="BY443" i="10"/>
  <c r="BR441" i="10"/>
  <c r="BV440" i="10"/>
  <c r="BR443" i="10"/>
  <c r="BU186" i="10"/>
  <c r="BQ168" i="10"/>
  <c r="BN168" i="10"/>
  <c r="BU187" i="10"/>
  <c r="BW210" i="10"/>
  <c r="BS211" i="10"/>
  <c r="BN216" i="10"/>
  <c r="BS149" i="10"/>
  <c r="BW93" i="10"/>
  <c r="BW207" i="10"/>
  <c r="BS208" i="10"/>
  <c r="BW168" i="10"/>
  <c r="BS188" i="10"/>
  <c r="BN93" i="10"/>
  <c r="BS186" i="10"/>
  <c r="BW149" i="10"/>
  <c r="BW80" i="10"/>
  <c r="BW188" i="10"/>
  <c r="BN208" i="10"/>
  <c r="BS209" i="10"/>
  <c r="BW219" i="10"/>
  <c r="BS93" i="10"/>
  <c r="BS179" i="10"/>
  <c r="BS201" i="10"/>
  <c r="BV323" i="10"/>
  <c r="BX323" i="10"/>
  <c r="BQ207" i="10"/>
  <c r="BP91" i="10"/>
  <c r="BP142" i="10"/>
  <c r="BP335" i="10"/>
  <c r="BP188" i="10"/>
  <c r="BP441" i="10"/>
  <c r="BP341" i="10"/>
  <c r="BP336" i="10"/>
  <c r="BP207" i="10"/>
  <c r="BP81" i="10"/>
  <c r="BP359" i="10"/>
  <c r="BP443" i="10"/>
  <c r="BS161" i="10"/>
  <c r="BW159" i="10"/>
  <c r="BP158" i="10"/>
  <c r="BR161" i="10"/>
  <c r="BV159" i="10"/>
  <c r="BQ158" i="10"/>
  <c r="BU159" i="10"/>
  <c r="BP163" i="10"/>
  <c r="BR163" i="10"/>
  <c r="BQ163" i="10"/>
  <c r="BY163" i="10"/>
  <c r="BT163" i="10"/>
  <c r="BO163" i="10"/>
  <c r="BS163" i="10"/>
  <c r="BO318" i="10"/>
  <c r="BN318" i="10"/>
  <c r="BU318" i="10"/>
  <c r="BW318" i="10"/>
  <c r="BP318" i="10"/>
  <c r="BR318" i="10"/>
  <c r="BY318" i="10"/>
  <c r="BN105" i="10"/>
  <c r="P44" i="16"/>
  <c r="P55" i="15" s="1"/>
  <c r="BU105" i="10"/>
  <c r="J44" i="16"/>
  <c r="J55" i="15" s="1"/>
  <c r="BO105" i="10"/>
  <c r="O44" i="16"/>
  <c r="O55" i="15" s="1"/>
  <c r="BT105" i="10"/>
  <c r="R44" i="16"/>
  <c r="R55" i="15" s="1"/>
  <c r="BW105" i="10"/>
  <c r="K44" i="16"/>
  <c r="K55" i="15" s="1"/>
  <c r="BP105" i="10"/>
  <c r="M44" i="16"/>
  <c r="M55" i="15" s="1"/>
  <c r="BR105" i="10"/>
  <c r="CA244" i="10"/>
  <c r="CA389" i="10"/>
  <c r="BU91" i="10"/>
  <c r="BQ439" i="10"/>
  <c r="BU439" i="10"/>
  <c r="BU219" i="10"/>
  <c r="BW440" i="10"/>
  <c r="BN442" i="10"/>
  <c r="BQ208" i="10"/>
  <c r="BU72" i="10"/>
  <c r="BN440" i="10"/>
  <c r="BY217" i="10"/>
  <c r="BV439" i="10"/>
  <c r="BV442" i="10"/>
  <c r="BU209" i="10"/>
  <c r="BQ323" i="10"/>
  <c r="BW185" i="10"/>
  <c r="BS169" i="10"/>
  <c r="BW72" i="10"/>
  <c r="BS91" i="10"/>
  <c r="BS200" i="10"/>
  <c r="BW169" i="10"/>
  <c r="BW92" i="10"/>
  <c r="BW323" i="10"/>
  <c r="BN207" i="10"/>
  <c r="BN212" i="10"/>
  <c r="BS210" i="10"/>
  <c r="BS216" i="10"/>
  <c r="BW209" i="10"/>
  <c r="BN210" i="10"/>
  <c r="BS162" i="10"/>
  <c r="BW91" i="10"/>
  <c r="BS90" i="10"/>
  <c r="BS187" i="10"/>
  <c r="BS185" i="10"/>
  <c r="BS212" i="10"/>
  <c r="BU207" i="10"/>
  <c r="BP169" i="10"/>
  <c r="BP162" i="10"/>
  <c r="BP168" i="10"/>
  <c r="BP72" i="10"/>
  <c r="BP201" i="10"/>
  <c r="BP297" i="10"/>
  <c r="BP440" i="10"/>
  <c r="BP344" i="10"/>
  <c r="BP209" i="10"/>
  <c r="BP208" i="10"/>
  <c r="BP360" i="10"/>
  <c r="BN158" i="10"/>
  <c r="BW161" i="10"/>
  <c r="BP159" i="10"/>
  <c r="BV161" i="10"/>
  <c r="BQ159" i="10"/>
  <c r="BU161" i="10"/>
  <c r="BX314" i="10"/>
  <c r="BW314" i="10"/>
  <c r="BW325" i="10"/>
  <c r="BR325" i="10"/>
  <c r="CA243" i="10"/>
  <c r="M164" i="10"/>
  <c r="BI325" i="10"/>
  <c r="AN320" i="10"/>
  <c r="Z320" i="10"/>
  <c r="AK320" i="10"/>
  <c r="AV320" i="10"/>
  <c r="BE320" i="10"/>
  <c r="BK163" i="10"/>
  <c r="BJ163" i="10"/>
  <c r="BJ318" i="10"/>
  <c r="AJ320" i="10"/>
  <c r="P320" i="10"/>
  <c r="BH325" i="10"/>
  <c r="BK325" i="10"/>
  <c r="X320" i="10"/>
  <c r="AS320" i="10"/>
  <c r="AO164" i="10"/>
  <c r="AZ164" i="10"/>
  <c r="N174" i="16"/>
  <c r="BJ325" i="10"/>
  <c r="AB164" i="10"/>
  <c r="AW164" i="10"/>
  <c r="AF164" i="10"/>
  <c r="I44" i="16"/>
  <c r="BK105" i="10"/>
  <c r="BH105" i="10"/>
  <c r="BI105" i="10"/>
  <c r="I114" i="16"/>
  <c r="V114" i="16" s="1"/>
  <c r="I185" i="16"/>
  <c r="V185" i="16" s="1"/>
  <c r="BJ105" i="10"/>
  <c r="BH163" i="10"/>
  <c r="BI163" i="10"/>
  <c r="AO320" i="10"/>
  <c r="U320" i="10"/>
  <c r="AF320" i="10"/>
  <c r="AP320" i="10"/>
  <c r="BA320" i="10"/>
  <c r="Q320" i="10"/>
  <c r="V320" i="10"/>
  <c r="AG320" i="10"/>
  <c r="AR320" i="10"/>
  <c r="BB320" i="10"/>
  <c r="AT320" i="10"/>
  <c r="AC320" i="10"/>
  <c r="AX320" i="10"/>
  <c r="Y320" i="10"/>
  <c r="AZ320" i="10"/>
  <c r="AD320" i="10"/>
  <c r="BJ317" i="10"/>
  <c r="BI161" i="10"/>
  <c r="BK317" i="10"/>
  <c r="BH317" i="10"/>
  <c r="BI317" i="10"/>
  <c r="BK318" i="10"/>
  <c r="BH318" i="10"/>
  <c r="BI318" i="10"/>
  <c r="BJ314" i="10"/>
  <c r="N320" i="10"/>
  <c r="BK314" i="10"/>
  <c r="BH314" i="10"/>
  <c r="L320" i="10"/>
  <c r="BI314" i="10"/>
  <c r="M320" i="10"/>
  <c r="BJ159" i="10"/>
  <c r="P164" i="10"/>
  <c r="AH164" i="10"/>
  <c r="AR164" i="10"/>
  <c r="AJ164" i="10"/>
  <c r="AT164" i="10"/>
  <c r="N164" i="10"/>
  <c r="AN164" i="10"/>
  <c r="BK161" i="10"/>
  <c r="BH161" i="10"/>
  <c r="AK164" i="10"/>
  <c r="AV164" i="10"/>
  <c r="BK158" i="10"/>
  <c r="BH158" i="10"/>
  <c r="AL164" i="10"/>
  <c r="X164" i="10"/>
  <c r="Z164" i="10"/>
  <c r="BK159" i="10"/>
  <c r="BH159" i="10"/>
  <c r="BI158" i="10"/>
  <c r="R164" i="10"/>
  <c r="AC164" i="10"/>
  <c r="AX164" i="10"/>
  <c r="BB164" i="10"/>
  <c r="Q164" i="10"/>
  <c r="BE164" i="10"/>
  <c r="U164" i="10"/>
  <c r="BJ161" i="10"/>
  <c r="BI159" i="10"/>
  <c r="Y164" i="10"/>
  <c r="L164" i="10"/>
  <c r="AG164" i="10"/>
  <c r="AP164" i="10"/>
  <c r="T164" i="10"/>
  <c r="V164" i="10"/>
  <c r="BJ158" i="10"/>
  <c r="U338" i="10"/>
  <c r="T345" i="10"/>
  <c r="V328" i="10"/>
  <c r="T368" i="10"/>
  <c r="K175" i="16"/>
  <c r="U189" i="10"/>
  <c r="U345" i="10"/>
  <c r="U221" i="10"/>
  <c r="K126" i="16" s="1"/>
  <c r="V338" i="10"/>
  <c r="U368" i="10"/>
  <c r="T189" i="10"/>
  <c r="T328" i="10"/>
  <c r="V345" i="10"/>
  <c r="T221" i="10"/>
  <c r="V221" i="10"/>
  <c r="K197" i="16" s="1"/>
  <c r="V368" i="10"/>
  <c r="U328" i="10"/>
  <c r="T338" i="10"/>
  <c r="V189" i="10"/>
  <c r="R175" i="16"/>
  <c r="AO328" i="10"/>
  <c r="I104" i="16"/>
  <c r="O175" i="16"/>
  <c r="Q104" i="16"/>
  <c r="M174" i="16"/>
  <c r="I208" i="16"/>
  <c r="M208" i="16"/>
  <c r="P137" i="16"/>
  <c r="M137" i="16"/>
  <c r="O137" i="16"/>
  <c r="J137" i="16"/>
  <c r="R137" i="16"/>
  <c r="AH77" i="12"/>
  <c r="AH59" i="12" s="1"/>
  <c r="AN75" i="14"/>
  <c r="AC77" i="12"/>
  <c r="AC59" i="12" s="1"/>
  <c r="AS77" i="12"/>
  <c r="AS59" i="12" s="1"/>
  <c r="BD75" i="14"/>
  <c r="K174" i="16"/>
  <c r="I207" i="16"/>
  <c r="Q207" i="16"/>
  <c r="K136" i="16"/>
  <c r="P207" i="16"/>
  <c r="N136" i="16"/>
  <c r="J208" i="16"/>
  <c r="Q137" i="16"/>
  <c r="K208" i="16"/>
  <c r="N137" i="16"/>
  <c r="N208" i="16"/>
  <c r="M104" i="16"/>
  <c r="K104" i="16"/>
  <c r="R77" i="12"/>
  <c r="R59" i="12" s="1"/>
  <c r="P175" i="16"/>
  <c r="P104" i="16"/>
  <c r="Q174" i="16"/>
  <c r="N175" i="16"/>
  <c r="R104" i="16"/>
  <c r="L136" i="16"/>
  <c r="L207" i="16"/>
  <c r="M136" i="16"/>
  <c r="Q136" i="16"/>
  <c r="I137" i="16"/>
  <c r="O207" i="16"/>
  <c r="O208" i="16"/>
  <c r="V119" i="16"/>
  <c r="V77" i="12"/>
  <c r="V59" i="12" s="1"/>
  <c r="AX75" i="14"/>
  <c r="J136" i="16"/>
  <c r="L175" i="16"/>
  <c r="S104" i="16"/>
  <c r="V190" i="16"/>
  <c r="T104" i="16"/>
  <c r="M175" i="16"/>
  <c r="S174" i="16"/>
  <c r="O174" i="16"/>
  <c r="M207" i="16"/>
  <c r="L137" i="16"/>
  <c r="Q208" i="16"/>
  <c r="T137" i="16"/>
  <c r="R208" i="16"/>
  <c r="S136" i="16"/>
  <c r="K137" i="16"/>
  <c r="P208" i="16"/>
  <c r="S137" i="16"/>
  <c r="R174" i="16"/>
  <c r="R136" i="16"/>
  <c r="S208" i="16"/>
  <c r="J174" i="16"/>
  <c r="L174" i="16"/>
  <c r="X75" i="14"/>
  <c r="K207" i="16"/>
  <c r="V95" i="16"/>
  <c r="O104" i="16"/>
  <c r="V167" i="16"/>
  <c r="I174" i="16"/>
  <c r="I175" i="16"/>
  <c r="V166" i="16"/>
  <c r="L104" i="16"/>
  <c r="Q175" i="16"/>
  <c r="J175" i="16"/>
  <c r="V96" i="16"/>
  <c r="N104" i="16"/>
  <c r="J104" i="16"/>
  <c r="S175" i="16"/>
  <c r="P136" i="16"/>
  <c r="J207" i="16"/>
  <c r="N207" i="16"/>
  <c r="R207" i="16"/>
  <c r="I136" i="16"/>
  <c r="O136" i="16"/>
  <c r="T136" i="16"/>
  <c r="L208" i="16"/>
  <c r="S207" i="16"/>
  <c r="P174" i="16"/>
  <c r="Q26" i="16"/>
  <c r="O25" i="16"/>
  <c r="J25" i="16"/>
  <c r="S34" i="16"/>
  <c r="S26" i="16"/>
  <c r="O26" i="16"/>
  <c r="O34" i="16"/>
  <c r="L34" i="16"/>
  <c r="P49" i="16"/>
  <c r="P61" i="15" s="1"/>
  <c r="Q33" i="16"/>
  <c r="Q25" i="16"/>
  <c r="Q34" i="16"/>
  <c r="M25" i="16"/>
  <c r="K34" i="16"/>
  <c r="I33" i="16"/>
  <c r="P33" i="16"/>
  <c r="J66" i="16"/>
  <c r="S67" i="16"/>
  <c r="T25" i="16"/>
  <c r="I67" i="16"/>
  <c r="T67" i="16"/>
  <c r="Q66" i="16"/>
  <c r="R33" i="16"/>
  <c r="N34" i="16"/>
  <c r="N33" i="16"/>
  <c r="L75" i="14"/>
  <c r="S25" i="16"/>
  <c r="Q67" i="16"/>
  <c r="O33" i="16"/>
  <c r="S33" i="16"/>
  <c r="J26" i="16"/>
  <c r="I25" i="16"/>
  <c r="K25" i="16"/>
  <c r="M34" i="16"/>
  <c r="M26" i="16"/>
  <c r="O66" i="16"/>
  <c r="J67" i="16"/>
  <c r="O67" i="16"/>
  <c r="N66" i="16"/>
  <c r="N67" i="16"/>
  <c r="T26" i="16"/>
  <c r="L67" i="16"/>
  <c r="M66" i="16"/>
  <c r="K67" i="16"/>
  <c r="T33" i="16"/>
  <c r="R34" i="16"/>
  <c r="I34" i="16"/>
  <c r="R25" i="16"/>
  <c r="J34" i="16"/>
  <c r="J33" i="16"/>
  <c r="L66" i="16"/>
  <c r="P66" i="16"/>
  <c r="R67" i="16"/>
  <c r="R26" i="16"/>
  <c r="T34" i="16"/>
  <c r="P26" i="16"/>
  <c r="P34" i="16"/>
  <c r="K26" i="16"/>
  <c r="M33" i="16"/>
  <c r="K33" i="16"/>
  <c r="L25" i="16"/>
  <c r="P25" i="16"/>
  <c r="S66" i="16"/>
  <c r="L33" i="16"/>
  <c r="P67" i="16"/>
  <c r="R66" i="16"/>
  <c r="I66" i="16"/>
  <c r="T66" i="16"/>
  <c r="K66" i="16"/>
  <c r="M67" i="16"/>
  <c r="L26" i="16"/>
  <c r="N25" i="16"/>
  <c r="N26" i="16"/>
  <c r="I26" i="16"/>
  <c r="E51" i="12"/>
  <c r="E50" i="14"/>
  <c r="BF347" i="10"/>
  <c r="N189" i="10"/>
  <c r="Z328" i="10"/>
  <c r="AP328" i="10"/>
  <c r="BA328" i="10"/>
  <c r="Q328" i="10"/>
  <c r="AJ72" i="12"/>
  <c r="AJ58" i="12" s="1"/>
  <c r="L72" i="14"/>
  <c r="Q70" i="14"/>
  <c r="AD328" i="10"/>
  <c r="AR328" i="10"/>
  <c r="N49" i="12"/>
  <c r="AZ328" i="10"/>
  <c r="AG328" i="10"/>
  <c r="BB328" i="10"/>
  <c r="AZ70" i="14"/>
  <c r="AL70" i="14"/>
  <c r="AW72" i="12"/>
  <c r="AW58" i="12" s="1"/>
  <c r="Y72" i="12"/>
  <c r="Y72" i="14" s="1"/>
  <c r="AV72" i="12"/>
  <c r="AV58" i="12" s="1"/>
  <c r="AG72" i="12"/>
  <c r="AG72" i="14" s="1"/>
  <c r="P70" i="14"/>
  <c r="AT72" i="12"/>
  <c r="AT72" i="14" s="1"/>
  <c r="BB72" i="12"/>
  <c r="BB58" i="12" s="1"/>
  <c r="AK70" i="14"/>
  <c r="T70" i="14"/>
  <c r="L70" i="14"/>
  <c r="AP72" i="12"/>
  <c r="AP72" i="14" s="1"/>
  <c r="P328" i="10"/>
  <c r="AJ328" i="10"/>
  <c r="AO72" i="12"/>
  <c r="AO72" i="14" s="1"/>
  <c r="U72" i="12"/>
  <c r="U58" i="12" s="1"/>
  <c r="AR72" i="12"/>
  <c r="AR58" i="12" s="1"/>
  <c r="AF72" i="12"/>
  <c r="AF58" i="12" s="1"/>
  <c r="BA72" i="12"/>
  <c r="BA58" i="12" s="1"/>
  <c r="N70" i="14"/>
  <c r="AD70" i="14"/>
  <c r="Z70" i="14"/>
  <c r="AB70" i="14"/>
  <c r="M70" i="14"/>
  <c r="BE70" i="14"/>
  <c r="M75" i="14"/>
  <c r="M77" i="12"/>
  <c r="M59" i="12" s="1"/>
  <c r="Z75" i="14"/>
  <c r="Z77" i="12"/>
  <c r="Z59" i="12" s="1"/>
  <c r="AK75" i="14"/>
  <c r="AK77" i="12"/>
  <c r="AK59" i="12" s="1"/>
  <c r="AV75" i="14"/>
  <c r="AV77" i="12"/>
  <c r="AV59" i="12" s="1"/>
  <c r="BE75" i="14"/>
  <c r="BE77" i="12"/>
  <c r="BE59" i="12" s="1"/>
  <c r="AD75" i="14"/>
  <c r="AD77" i="12"/>
  <c r="AD59" i="12" s="1"/>
  <c r="Q75" i="14"/>
  <c r="Q77" i="12"/>
  <c r="Q59" i="12" s="1"/>
  <c r="AB75" i="14"/>
  <c r="AB77" i="12"/>
  <c r="AB59" i="12" s="1"/>
  <c r="AL75" i="14"/>
  <c r="AL77" i="12"/>
  <c r="AL59" i="12" s="1"/>
  <c r="AW75" i="14"/>
  <c r="AW77" i="12"/>
  <c r="AW59" i="12" s="1"/>
  <c r="Y75" i="14"/>
  <c r="Y77" i="12"/>
  <c r="Y59" i="12" s="1"/>
  <c r="N75" i="14"/>
  <c r="N77" i="12"/>
  <c r="N59" i="12" s="1"/>
  <c r="AZ75" i="14"/>
  <c r="AZ77" i="12"/>
  <c r="AZ59" i="12" s="1"/>
  <c r="U75" i="14"/>
  <c r="U77" i="12"/>
  <c r="U59" i="12" s="1"/>
  <c r="AF75" i="14"/>
  <c r="AF77" i="12"/>
  <c r="AF59" i="12" s="1"/>
  <c r="AP75" i="14"/>
  <c r="AP77" i="12"/>
  <c r="AP59" i="12" s="1"/>
  <c r="BA75" i="14"/>
  <c r="BA77" i="12"/>
  <c r="BA59" i="12" s="1"/>
  <c r="P75" i="14"/>
  <c r="P77" i="12"/>
  <c r="P59" i="12" s="1"/>
  <c r="AT75" i="14"/>
  <c r="AT77" i="12"/>
  <c r="AT59" i="12" s="1"/>
  <c r="T75" i="14"/>
  <c r="T77" i="12"/>
  <c r="T59" i="12" s="1"/>
  <c r="AG75" i="14"/>
  <c r="AG77" i="12"/>
  <c r="AG59" i="12" s="1"/>
  <c r="AR75" i="14"/>
  <c r="AR77" i="12"/>
  <c r="AR59" i="12" s="1"/>
  <c r="BB75" i="14"/>
  <c r="BB77" i="12"/>
  <c r="BB59" i="12" s="1"/>
  <c r="AO75" i="14"/>
  <c r="AO77" i="12"/>
  <c r="AO59" i="12" s="1"/>
  <c r="AJ75" i="14"/>
  <c r="AJ77" i="12"/>
  <c r="AJ59" i="12" s="1"/>
  <c r="N72" i="14"/>
  <c r="N58" i="12"/>
  <c r="AD72" i="14"/>
  <c r="AD58" i="12"/>
  <c r="AZ72" i="14"/>
  <c r="AZ58" i="12"/>
  <c r="Q72" i="14"/>
  <c r="Q58" i="12"/>
  <c r="V67" i="12"/>
  <c r="V57" i="12" s="1"/>
  <c r="AS67" i="12"/>
  <c r="AS67" i="14" s="1"/>
  <c r="P72" i="14"/>
  <c r="P58" i="12"/>
  <c r="M72" i="14"/>
  <c r="M58" i="12"/>
  <c r="Z72" i="14"/>
  <c r="Z58" i="12"/>
  <c r="AK72" i="14"/>
  <c r="AK58" i="12"/>
  <c r="BE72" i="14"/>
  <c r="BE58" i="12"/>
  <c r="T72" i="14"/>
  <c r="T58" i="12"/>
  <c r="AB72" i="14"/>
  <c r="AB58" i="12"/>
  <c r="AL72" i="14"/>
  <c r="AL58" i="12"/>
  <c r="X67" i="12"/>
  <c r="X67" i="14" s="1"/>
  <c r="AN67" i="12"/>
  <c r="AN67" i="14" s="1"/>
  <c r="R65" i="14"/>
  <c r="AC67" i="12"/>
  <c r="AC67" i="14" s="1"/>
  <c r="AX67" i="12"/>
  <c r="AX57" i="12" s="1"/>
  <c r="BD67" i="12"/>
  <c r="BD67" i="14" s="1"/>
  <c r="AH67" i="12"/>
  <c r="AH57" i="12" s="1"/>
  <c r="J73" i="14"/>
  <c r="AC72" i="12"/>
  <c r="AC70" i="14"/>
  <c r="AN72" i="12"/>
  <c r="AN70" i="14"/>
  <c r="AX72" i="12"/>
  <c r="AX70" i="14"/>
  <c r="X72" i="12"/>
  <c r="X70" i="14"/>
  <c r="AH72" i="12"/>
  <c r="AH70" i="14"/>
  <c r="AS72" i="12"/>
  <c r="AS70" i="14"/>
  <c r="BD72" i="12"/>
  <c r="BD70" i="14"/>
  <c r="V72" i="12"/>
  <c r="V70" i="14"/>
  <c r="R72" i="12"/>
  <c r="R70" i="14"/>
  <c r="Y328" i="10"/>
  <c r="AT328" i="10"/>
  <c r="AL328" i="10"/>
  <c r="AW328" i="10"/>
  <c r="AB328" i="10"/>
  <c r="BF67" i="14"/>
  <c r="BF57" i="12"/>
  <c r="R67" i="14"/>
  <c r="R57" i="12"/>
  <c r="Z50" i="12"/>
  <c r="U67" i="12"/>
  <c r="U65" i="14"/>
  <c r="AF67" i="12"/>
  <c r="AF65" i="14"/>
  <c r="AP67" i="12"/>
  <c r="AP65" i="14"/>
  <c r="BA67" i="12"/>
  <c r="BA65" i="14"/>
  <c r="T67" i="12"/>
  <c r="T65" i="14"/>
  <c r="AB67" i="12"/>
  <c r="AB65" i="14"/>
  <c r="AL67" i="12"/>
  <c r="AL65" i="14"/>
  <c r="AW67" i="12"/>
  <c r="AW65" i="14"/>
  <c r="P67" i="12"/>
  <c r="P65" i="14"/>
  <c r="Y67" i="12"/>
  <c r="Y65" i="14"/>
  <c r="AJ67" i="12"/>
  <c r="AJ65" i="14"/>
  <c r="AT67" i="12"/>
  <c r="AT65" i="14"/>
  <c r="M67" i="12"/>
  <c r="M65" i="14"/>
  <c r="Z67" i="12"/>
  <c r="Z65" i="14"/>
  <c r="AK67" i="12"/>
  <c r="AK65" i="14"/>
  <c r="AV67" i="12"/>
  <c r="AV65" i="14"/>
  <c r="BE67" i="12"/>
  <c r="BE65" i="14"/>
  <c r="Q67" i="12"/>
  <c r="Q65" i="14"/>
  <c r="AG67" i="12"/>
  <c r="AG65" i="14"/>
  <c r="AR67" i="12"/>
  <c r="AR65" i="14"/>
  <c r="BB67" i="12"/>
  <c r="BB65" i="14"/>
  <c r="N67" i="12"/>
  <c r="N65" i="14"/>
  <c r="AD67" i="12"/>
  <c r="AD65" i="14"/>
  <c r="AO67" i="12"/>
  <c r="AO65" i="14"/>
  <c r="AZ67" i="12"/>
  <c r="AZ65" i="14"/>
  <c r="M50" i="12"/>
  <c r="L65" i="14"/>
  <c r="L67" i="12"/>
  <c r="L57" i="12" s="1"/>
  <c r="X50" i="12"/>
  <c r="AC50" i="12"/>
  <c r="AH50" i="12"/>
  <c r="AS50" i="12"/>
  <c r="AF50" i="12"/>
  <c r="BE189" i="10"/>
  <c r="AD50" i="12"/>
  <c r="U50" i="12"/>
  <c r="BE50" i="12"/>
  <c r="AF189" i="10"/>
  <c r="AN50" i="12"/>
  <c r="AX50" i="12"/>
  <c r="BD50" i="12"/>
  <c r="AS328" i="10"/>
  <c r="P50" i="12"/>
  <c r="AJ50" i="12"/>
  <c r="AO50" i="12"/>
  <c r="Q50" i="12"/>
  <c r="T50" i="12"/>
  <c r="AB50" i="12"/>
  <c r="AG50" i="12"/>
  <c r="AW50" i="12"/>
  <c r="BB50" i="12"/>
  <c r="R328" i="10"/>
  <c r="X328" i="10"/>
  <c r="AH328" i="10"/>
  <c r="BD328" i="10"/>
  <c r="AK189" i="10"/>
  <c r="N50" i="12"/>
  <c r="AT50" i="12"/>
  <c r="AZ50" i="12"/>
  <c r="AK50" i="12"/>
  <c r="AP50" i="12"/>
  <c r="AV50" i="12"/>
  <c r="V50" i="12"/>
  <c r="AR50" i="12"/>
  <c r="Y50" i="12"/>
  <c r="BA50" i="12"/>
  <c r="AL50" i="12"/>
  <c r="R50" i="12"/>
  <c r="L50" i="12"/>
  <c r="AC49" i="12"/>
  <c r="AZ49" i="12"/>
  <c r="T49" i="12"/>
  <c r="AC47" i="12"/>
  <c r="M49" i="12"/>
  <c r="AK49" i="12"/>
  <c r="AV49" i="12"/>
  <c r="P49" i="12"/>
  <c r="AR49" i="12"/>
  <c r="R49" i="12"/>
  <c r="X49" i="12"/>
  <c r="AH49" i="12"/>
  <c r="AS49" i="12"/>
  <c r="BD49" i="12"/>
  <c r="Z49" i="12"/>
  <c r="AP49" i="12"/>
  <c r="BA49" i="12"/>
  <c r="AB49" i="12"/>
  <c r="AW49" i="12"/>
  <c r="Y49" i="12"/>
  <c r="AK328" i="10"/>
  <c r="BA221" i="10"/>
  <c r="S126" i="16" s="1"/>
  <c r="AK221" i="10"/>
  <c r="O126" i="16" s="1"/>
  <c r="AV189" i="10"/>
  <c r="U49" i="12"/>
  <c r="AG49" i="12"/>
  <c r="BB49" i="12"/>
  <c r="AJ49" i="12"/>
  <c r="AD49" i="12"/>
  <c r="AV328" i="10"/>
  <c r="BJ323" i="10"/>
  <c r="V49" i="12"/>
  <c r="AN49" i="12"/>
  <c r="AX49" i="12"/>
  <c r="AF49" i="12"/>
  <c r="BE49" i="12"/>
  <c r="Q49" i="12"/>
  <c r="AL49" i="12"/>
  <c r="AT49" i="12"/>
  <c r="AO49" i="12"/>
  <c r="P47" i="12"/>
  <c r="N47" i="12"/>
  <c r="AO47" i="12"/>
  <c r="U47" i="12"/>
  <c r="AF47" i="12"/>
  <c r="AK47" i="12"/>
  <c r="L49" i="12"/>
  <c r="T47" i="12"/>
  <c r="R47" i="12"/>
  <c r="Q47" i="12"/>
  <c r="V47" i="12"/>
  <c r="AB47" i="12"/>
  <c r="AR47" i="12"/>
  <c r="X47" i="12"/>
  <c r="Y47" i="12"/>
  <c r="AZ47" i="12"/>
  <c r="Z47" i="12"/>
  <c r="AP47" i="12"/>
  <c r="BA47" i="12"/>
  <c r="AG47" i="12"/>
  <c r="AL47" i="12"/>
  <c r="BB47" i="12"/>
  <c r="AT47" i="12"/>
  <c r="BE47" i="12"/>
  <c r="AD47" i="12"/>
  <c r="AJ47" i="12"/>
  <c r="M47" i="12"/>
  <c r="AV47" i="12"/>
  <c r="AW47" i="12"/>
  <c r="AH47" i="12"/>
  <c r="AN47" i="12"/>
  <c r="AS47" i="12"/>
  <c r="AX47" i="12"/>
  <c r="BD47" i="12"/>
  <c r="L47" i="12"/>
  <c r="AP189" i="10"/>
  <c r="L221" i="10"/>
  <c r="AP221" i="10"/>
  <c r="P197" i="16" s="1"/>
  <c r="AV221" i="10"/>
  <c r="BI323" i="10"/>
  <c r="M189" i="10"/>
  <c r="AF221" i="10"/>
  <c r="Z189" i="10"/>
  <c r="BA189" i="10"/>
  <c r="Z221" i="10"/>
  <c r="L197" i="16" s="1"/>
  <c r="AF328" i="10"/>
  <c r="AC328" i="10"/>
  <c r="AN328" i="10"/>
  <c r="BE328" i="10"/>
  <c r="AX328" i="10"/>
  <c r="BK323" i="10"/>
  <c r="BH323" i="10"/>
  <c r="Z54" i="12"/>
  <c r="AF54" i="12"/>
  <c r="BE54" i="12"/>
  <c r="Q54" i="12"/>
  <c r="AB54" i="12"/>
  <c r="AL54" i="12"/>
  <c r="BB54" i="12"/>
  <c r="R54" i="12"/>
  <c r="X54" i="12"/>
  <c r="AH54" i="12"/>
  <c r="AN54" i="12"/>
  <c r="AS54" i="12"/>
  <c r="AJ54" i="12"/>
  <c r="AO54" i="12"/>
  <c r="AT54" i="12"/>
  <c r="AK54" i="12"/>
  <c r="AP54" i="12"/>
  <c r="AV54" i="12"/>
  <c r="BA54" i="12"/>
  <c r="T54" i="12"/>
  <c r="AG54" i="12"/>
  <c r="AC54" i="12"/>
  <c r="AX54" i="12"/>
  <c r="BD54" i="12"/>
  <c r="P54" i="12"/>
  <c r="U54" i="12"/>
  <c r="AR54" i="12"/>
  <c r="Y54" i="12"/>
  <c r="AD54" i="12"/>
  <c r="AZ54" i="12"/>
  <c r="V54" i="12"/>
  <c r="AW54" i="12"/>
  <c r="X189" i="10"/>
  <c r="BJ442" i="10"/>
  <c r="AD53" i="12"/>
  <c r="AJ53" i="12"/>
  <c r="X53" i="12"/>
  <c r="M53" i="12"/>
  <c r="AV53" i="12"/>
  <c r="L53" i="12"/>
  <c r="BI201" i="10"/>
  <c r="BJ80" i="10"/>
  <c r="T53" i="12"/>
  <c r="AW53" i="12"/>
  <c r="R53" i="12"/>
  <c r="AC53" i="12"/>
  <c r="AH53" i="12"/>
  <c r="AN53" i="12"/>
  <c r="AS53" i="12"/>
  <c r="AX53" i="12"/>
  <c r="BD53" i="12"/>
  <c r="AR189" i="10"/>
  <c r="Y53" i="12"/>
  <c r="AZ53" i="12"/>
  <c r="Z53" i="12"/>
  <c r="AP53" i="12"/>
  <c r="BA53" i="12"/>
  <c r="Q53" i="12"/>
  <c r="V53" i="12"/>
  <c r="AB53" i="12"/>
  <c r="AR53" i="12"/>
  <c r="P53" i="12"/>
  <c r="N53" i="12"/>
  <c r="AO53" i="12"/>
  <c r="AT53" i="12"/>
  <c r="U53" i="12"/>
  <c r="AF53" i="12"/>
  <c r="AK53" i="12"/>
  <c r="BE53" i="12"/>
  <c r="AG53" i="12"/>
  <c r="AL53" i="12"/>
  <c r="BB53" i="12"/>
  <c r="Q189" i="10"/>
  <c r="BB189" i="10"/>
  <c r="L189" i="10"/>
  <c r="R189" i="10"/>
  <c r="BJ439" i="10"/>
  <c r="BI440" i="10"/>
  <c r="BJ440" i="10"/>
  <c r="BJ443" i="10"/>
  <c r="BI441" i="10"/>
  <c r="BK439" i="10"/>
  <c r="BH439" i="10"/>
  <c r="BI442" i="10"/>
  <c r="BJ441" i="10"/>
  <c r="BK442" i="10"/>
  <c r="BH442" i="10"/>
  <c r="BK440" i="10"/>
  <c r="BH440" i="10"/>
  <c r="BI443" i="10"/>
  <c r="BI439" i="10"/>
  <c r="BK443" i="10"/>
  <c r="BH443" i="10"/>
  <c r="BK441" i="10"/>
  <c r="BH441" i="10"/>
  <c r="P189" i="10"/>
  <c r="AL189" i="10"/>
  <c r="BJ359" i="10"/>
  <c r="BJ365" i="10"/>
  <c r="AG345" i="10"/>
  <c r="BJ298" i="10"/>
  <c r="BJ336" i="10"/>
  <c r="BJ343" i="10"/>
  <c r="R345" i="10"/>
  <c r="BI92" i="10"/>
  <c r="AS189" i="10"/>
  <c r="BJ299" i="10"/>
  <c r="BJ344" i="10"/>
  <c r="BK360" i="10"/>
  <c r="BJ362" i="10"/>
  <c r="AR338" i="10"/>
  <c r="BJ179" i="10"/>
  <c r="BJ211" i="10"/>
  <c r="BJ181" i="10"/>
  <c r="AN189" i="10"/>
  <c r="AR221" i="10"/>
  <c r="BJ364" i="10"/>
  <c r="BA345" i="10"/>
  <c r="AB189" i="10"/>
  <c r="X345" i="10"/>
  <c r="X338" i="10"/>
  <c r="AC338" i="10"/>
  <c r="AH338" i="10"/>
  <c r="AN345" i="10"/>
  <c r="AS345" i="10"/>
  <c r="AS338" i="10"/>
  <c r="AF345" i="10"/>
  <c r="BA338" i="10"/>
  <c r="BD368" i="10"/>
  <c r="AL338" i="10"/>
  <c r="Q368" i="10"/>
  <c r="Z345" i="10"/>
  <c r="AV338" i="10"/>
  <c r="AF368" i="10"/>
  <c r="AP368" i="10"/>
  <c r="BA368" i="10"/>
  <c r="R368" i="10"/>
  <c r="AO345" i="10"/>
  <c r="AT368" i="10"/>
  <c r="AL345" i="10"/>
  <c r="P345" i="10"/>
  <c r="P338" i="10"/>
  <c r="BJ297" i="10"/>
  <c r="Y345" i="10"/>
  <c r="AD345" i="10"/>
  <c r="AJ338" i="10"/>
  <c r="AJ345" i="10"/>
  <c r="AO338" i="10"/>
  <c r="AZ345" i="10"/>
  <c r="BK359" i="10"/>
  <c r="BJ358" i="10"/>
  <c r="N368" i="10"/>
  <c r="Y368" i="10"/>
  <c r="AO368" i="10"/>
  <c r="AZ368" i="10"/>
  <c r="BE368" i="10"/>
  <c r="BI299" i="10"/>
  <c r="BI343" i="10"/>
  <c r="BI336" i="10"/>
  <c r="AK345" i="10"/>
  <c r="AP345" i="10"/>
  <c r="BK365" i="10"/>
  <c r="BH365" i="10"/>
  <c r="Q345" i="10"/>
  <c r="AB345" i="10"/>
  <c r="AR345" i="10"/>
  <c r="BB345" i="10"/>
  <c r="AG368" i="10"/>
  <c r="BK344" i="10"/>
  <c r="BH344" i="10"/>
  <c r="BK324" i="10"/>
  <c r="L328" i="10"/>
  <c r="BH324" i="10"/>
  <c r="BK336" i="10"/>
  <c r="BH336" i="10"/>
  <c r="AC345" i="10"/>
  <c r="AH345" i="10"/>
  <c r="AX345" i="10"/>
  <c r="BD345" i="10"/>
  <c r="BI359" i="10"/>
  <c r="BI358" i="10"/>
  <c r="M368" i="10"/>
  <c r="X368" i="10"/>
  <c r="AN368" i="10"/>
  <c r="AS368" i="10"/>
  <c r="BH219" i="10"/>
  <c r="M221" i="10"/>
  <c r="I126" i="16" s="1"/>
  <c r="AW221" i="10"/>
  <c r="R126" i="16" s="1"/>
  <c r="Y338" i="10"/>
  <c r="BI297" i="10"/>
  <c r="BI353" i="10"/>
  <c r="M355" i="10"/>
  <c r="BI355" i="10" s="1"/>
  <c r="BI344" i="10"/>
  <c r="AV345" i="10"/>
  <c r="BH358" i="10"/>
  <c r="L368" i="10"/>
  <c r="BK364" i="10"/>
  <c r="BH364" i="10"/>
  <c r="Z368" i="10"/>
  <c r="AK368" i="10"/>
  <c r="AV368" i="10"/>
  <c r="BK297" i="10"/>
  <c r="BH297" i="10"/>
  <c r="BK343" i="10"/>
  <c r="BH343" i="10"/>
  <c r="BK353" i="10"/>
  <c r="L355" i="10"/>
  <c r="BH353" i="10"/>
  <c r="BI365" i="10"/>
  <c r="BI364" i="10"/>
  <c r="BJ324" i="10"/>
  <c r="N328" i="10"/>
  <c r="BJ335" i="10"/>
  <c r="BJ353" i="10"/>
  <c r="N355" i="10"/>
  <c r="BJ355" i="10" s="1"/>
  <c r="AD338" i="10"/>
  <c r="AT345" i="10"/>
  <c r="BJ360" i="10"/>
  <c r="AD368" i="10"/>
  <c r="AJ368" i="10"/>
  <c r="BI298" i="10"/>
  <c r="BI305" i="10"/>
  <c r="BI333" i="10"/>
  <c r="M338" i="10"/>
  <c r="Z338" i="10"/>
  <c r="AF338" i="10"/>
  <c r="BE338" i="10"/>
  <c r="BE345" i="10"/>
  <c r="BK362" i="10"/>
  <c r="BH362" i="10"/>
  <c r="BH360" i="10"/>
  <c r="Q338" i="10"/>
  <c r="AB338" i="10"/>
  <c r="AG338" i="10"/>
  <c r="AW338" i="10"/>
  <c r="BB338" i="10"/>
  <c r="AL368" i="10"/>
  <c r="AR368" i="10"/>
  <c r="AW368" i="10"/>
  <c r="BB368" i="10"/>
  <c r="R338" i="10"/>
  <c r="BK341" i="10"/>
  <c r="L345" i="10"/>
  <c r="BH341" i="10"/>
  <c r="BK298" i="10"/>
  <c r="BH298" i="10"/>
  <c r="BK333" i="10"/>
  <c r="L338" i="10"/>
  <c r="BH333" i="10"/>
  <c r="AN338" i="10"/>
  <c r="AX338" i="10"/>
  <c r="BD338" i="10"/>
  <c r="BI362" i="10"/>
  <c r="AH368" i="10"/>
  <c r="BJ305" i="10"/>
  <c r="BJ333" i="10"/>
  <c r="N338" i="10"/>
  <c r="BJ341" i="10"/>
  <c r="N345" i="10"/>
  <c r="AT338" i="10"/>
  <c r="AZ338" i="10"/>
  <c r="BK358" i="10"/>
  <c r="P368" i="10"/>
  <c r="BI324" i="10"/>
  <c r="M328" i="10"/>
  <c r="BI341" i="10"/>
  <c r="M345" i="10"/>
  <c r="BI335" i="10"/>
  <c r="AK338" i="10"/>
  <c r="AP338" i="10"/>
  <c r="BH359" i="10"/>
  <c r="AW345" i="10"/>
  <c r="AB368" i="10"/>
  <c r="BK305" i="10"/>
  <c r="BH305" i="10"/>
  <c r="BK299" i="10"/>
  <c r="BH299" i="10"/>
  <c r="BK335" i="10"/>
  <c r="BH335" i="10"/>
  <c r="BI360" i="10"/>
  <c r="AC368" i="10"/>
  <c r="AX368" i="10"/>
  <c r="AD221" i="10"/>
  <c r="M197" i="16" s="1"/>
  <c r="BH162" i="10"/>
  <c r="AH189" i="10"/>
  <c r="AX189" i="10"/>
  <c r="BD189" i="10"/>
  <c r="X221" i="10"/>
  <c r="AH221" i="10"/>
  <c r="N197" i="16" s="1"/>
  <c r="AN221" i="10"/>
  <c r="AX221" i="10"/>
  <c r="R197" i="16" s="1"/>
  <c r="BH210" i="10"/>
  <c r="BH181" i="10"/>
  <c r="AG189" i="10"/>
  <c r="AB221" i="10"/>
  <c r="AL221" i="10"/>
  <c r="O197" i="16" s="1"/>
  <c r="BK91" i="10"/>
  <c r="AW189" i="10"/>
  <c r="Q221" i="10"/>
  <c r="J126" i="16" s="1"/>
  <c r="BJ94" i="10"/>
  <c r="AG221" i="10"/>
  <c r="N126" i="16" s="1"/>
  <c r="BB221" i="10"/>
  <c r="S197" i="16" s="1"/>
  <c r="BH209" i="10"/>
  <c r="AJ189" i="10"/>
  <c r="BH168" i="10"/>
  <c r="BI187" i="10"/>
  <c r="BH213" i="10"/>
  <c r="BH212" i="10"/>
  <c r="BI169" i="10"/>
  <c r="BK121" i="10"/>
  <c r="BH93" i="10"/>
  <c r="BK92" i="10"/>
  <c r="BK200" i="10"/>
  <c r="BJ180" i="10"/>
  <c r="AZ189" i="10"/>
  <c r="BK219" i="10"/>
  <c r="BK211" i="10"/>
  <c r="BH217" i="10"/>
  <c r="BI210" i="10"/>
  <c r="AS221" i="10"/>
  <c r="Q126" i="16" s="1"/>
  <c r="AC221" i="10"/>
  <c r="M126" i="16" s="1"/>
  <c r="AO189" i="10"/>
  <c r="BI81" i="10"/>
  <c r="BH81" i="10"/>
  <c r="BH188" i="10"/>
  <c r="BI207" i="10"/>
  <c r="BJ93" i="10"/>
  <c r="BJ91" i="10"/>
  <c r="BH186" i="10"/>
  <c r="BD221" i="10"/>
  <c r="BI90" i="10"/>
  <c r="AD189" i="10"/>
  <c r="BH90" i="10"/>
  <c r="BI91" i="10"/>
  <c r="BI80" i="10"/>
  <c r="BJ186" i="10"/>
  <c r="BJ188" i="10"/>
  <c r="BH211" i="10"/>
  <c r="BH179" i="10"/>
  <c r="BI142" i="10"/>
  <c r="BK181" i="10"/>
  <c r="BJ212" i="10"/>
  <c r="BH142" i="10"/>
  <c r="BI179" i="10"/>
  <c r="BI181" i="10"/>
  <c r="R221" i="10"/>
  <c r="J197" i="16" s="1"/>
  <c r="BI216" i="10"/>
  <c r="BI219" i="10"/>
  <c r="BH92" i="10"/>
  <c r="BJ168" i="10"/>
  <c r="BJ219" i="10"/>
  <c r="BH180" i="10"/>
  <c r="BJ142" i="10"/>
  <c r="BI149" i="10"/>
  <c r="BH185" i="10"/>
  <c r="BJ149" i="10"/>
  <c r="BI185" i="10"/>
  <c r="Y189" i="10"/>
  <c r="BI217" i="10"/>
  <c r="BI93" i="10"/>
  <c r="BJ72" i="10"/>
  <c r="BJ90" i="10"/>
  <c r="BI72" i="10"/>
  <c r="BI186" i="10"/>
  <c r="BI188" i="10"/>
  <c r="BJ201" i="10"/>
  <c r="BK208" i="10"/>
  <c r="BK207" i="10"/>
  <c r="BJ209" i="10"/>
  <c r="AZ221" i="10"/>
  <c r="BI211" i="10"/>
  <c r="BK186" i="10"/>
  <c r="BK187" i="10"/>
  <c r="BH169" i="10"/>
  <c r="BH91" i="10"/>
  <c r="BK94" i="10"/>
  <c r="BK212" i="10"/>
  <c r="BI212" i="10"/>
  <c r="BI94" i="10"/>
  <c r="BI168" i="10"/>
  <c r="AC189" i="10"/>
  <c r="BJ187" i="10"/>
  <c r="BK209" i="10"/>
  <c r="BK80" i="10"/>
  <c r="AT189" i="10"/>
  <c r="BK216" i="10"/>
  <c r="BK93" i="10"/>
  <c r="BK81" i="10"/>
  <c r="BJ210" i="10"/>
  <c r="BJ217" i="10"/>
  <c r="BI208" i="10"/>
  <c r="BI209" i="10"/>
  <c r="BH216" i="10"/>
  <c r="BH187" i="10"/>
  <c r="BK213" i="10"/>
  <c r="BK169" i="10"/>
  <c r="BK72" i="10"/>
  <c r="BK188" i="10"/>
  <c r="BJ92" i="10"/>
  <c r="P221" i="10"/>
  <c r="BH208" i="10"/>
  <c r="Y221" i="10"/>
  <c r="L126" i="16" s="1"/>
  <c r="BI213" i="10"/>
  <c r="AJ221" i="10"/>
  <c r="AT221" i="10"/>
  <c r="Q197" i="16" s="1"/>
  <c r="BE221" i="10"/>
  <c r="T126" i="16" s="1"/>
  <c r="BK90" i="10"/>
  <c r="BK201" i="10"/>
  <c r="BJ81" i="10"/>
  <c r="BH207" i="10"/>
  <c r="BJ208" i="10"/>
  <c r="AO221" i="10"/>
  <c r="P126" i="16" s="1"/>
  <c r="BK210" i="10"/>
  <c r="BK142" i="10"/>
  <c r="BH80" i="10"/>
  <c r="BH94" i="10"/>
  <c r="BH72" i="10"/>
  <c r="BH121" i="10"/>
  <c r="BJ185" i="10"/>
  <c r="BK162" i="10"/>
  <c r="BJ200" i="10"/>
  <c r="N221" i="10"/>
  <c r="I197" i="16" s="1"/>
  <c r="BK180" i="10"/>
  <c r="BJ169" i="10"/>
  <c r="BK217" i="10"/>
  <c r="BH200" i="10"/>
  <c r="BK185" i="10"/>
  <c r="BK179" i="10"/>
  <c r="BI180" i="10"/>
  <c r="BJ162" i="10"/>
  <c r="BJ216" i="10"/>
  <c r="BH201" i="10"/>
  <c r="BK168" i="10"/>
  <c r="BJ213" i="10"/>
  <c r="BI200" i="10"/>
  <c r="BK149" i="10"/>
  <c r="BJ121" i="10"/>
  <c r="BI121" i="10"/>
  <c r="BI162" i="10"/>
  <c r="BJ207" i="10"/>
  <c r="BH149" i="10"/>
  <c r="BJ127" i="10"/>
  <c r="BI127" i="10"/>
  <c r="Z330" i="10" l="1"/>
  <c r="R49" i="16"/>
  <c r="R61" i="15" s="1"/>
  <c r="AL330" i="10"/>
  <c r="AH330" i="10"/>
  <c r="Q49" i="16"/>
  <c r="Q61" i="15" s="1"/>
  <c r="BX189" i="10"/>
  <c r="S49" i="16"/>
  <c r="S61" i="15" s="1"/>
  <c r="BE330" i="10"/>
  <c r="N49" i="16"/>
  <c r="N61" i="15" s="1"/>
  <c r="J49" i="16"/>
  <c r="J61" i="15" s="1"/>
  <c r="BV320" i="10"/>
  <c r="BT221" i="10"/>
  <c r="BB330" i="10"/>
  <c r="CA185" i="10"/>
  <c r="BO221" i="10"/>
  <c r="BN368" i="10"/>
  <c r="BU368" i="10"/>
  <c r="AK330" i="10"/>
  <c r="V330" i="10"/>
  <c r="BX164" i="10"/>
  <c r="CA92" i="10"/>
  <c r="M49" i="16"/>
  <c r="M61" i="15" s="1"/>
  <c r="BT164" i="10"/>
  <c r="CA180" i="10"/>
  <c r="CA297" i="10"/>
  <c r="BY189" i="10"/>
  <c r="BT345" i="10"/>
  <c r="BN189" i="10"/>
  <c r="CA359" i="10"/>
  <c r="CA365" i="10"/>
  <c r="BY164" i="10"/>
  <c r="AX330" i="10"/>
  <c r="R330" i="10"/>
  <c r="I49" i="16"/>
  <c r="I61" i="15" s="1"/>
  <c r="K49" i="16"/>
  <c r="K61" i="15" s="1"/>
  <c r="CA442" i="10"/>
  <c r="CA325" i="10"/>
  <c r="BY320" i="10"/>
  <c r="CA314" i="10"/>
  <c r="CA72" i="10"/>
  <c r="CA324" i="10"/>
  <c r="CA364" i="10"/>
  <c r="CA298" i="10"/>
  <c r="BW320" i="10"/>
  <c r="CA441" i="10"/>
  <c r="BY345" i="10"/>
  <c r="AO330" i="10"/>
  <c r="CA200" i="10"/>
  <c r="BX338" i="10"/>
  <c r="BR338" i="10"/>
  <c r="BW368" i="10"/>
  <c r="BR345" i="10"/>
  <c r="BX345" i="10"/>
  <c r="BO345" i="10"/>
  <c r="BW338" i="10"/>
  <c r="BY368" i="10"/>
  <c r="BQ189" i="10"/>
  <c r="BO328" i="10"/>
  <c r="BX328" i="10"/>
  <c r="BA330" i="10"/>
  <c r="O49" i="16"/>
  <c r="O61" i="15" s="1"/>
  <c r="BN164" i="10"/>
  <c r="BT320" i="10"/>
  <c r="CA159" i="10"/>
  <c r="CA163" i="10"/>
  <c r="CA333" i="10"/>
  <c r="BS221" i="10"/>
  <c r="CA161" i="10"/>
  <c r="CA209" i="10"/>
  <c r="CA362" i="10"/>
  <c r="CA211" i="10"/>
  <c r="CA299" i="10"/>
  <c r="BT189" i="10"/>
  <c r="BQ221" i="10"/>
  <c r="BY338" i="10"/>
  <c r="BN338" i="10"/>
  <c r="BT368" i="10"/>
  <c r="BN328" i="10"/>
  <c r="BU345" i="10"/>
  <c r="BQ345" i="10"/>
  <c r="BV221" i="10"/>
  <c r="BO189" i="10"/>
  <c r="BV189" i="10"/>
  <c r="AN330" i="10"/>
  <c r="BU328" i="10"/>
  <c r="BN221" i="10"/>
  <c r="BS189" i="10"/>
  <c r="AB330" i="10"/>
  <c r="BR328" i="10"/>
  <c r="T49" i="16"/>
  <c r="T61" i="15" s="1"/>
  <c r="T330" i="10"/>
  <c r="BP328" i="10"/>
  <c r="BP368" i="10"/>
  <c r="BQ164" i="10"/>
  <c r="BW164" i="10"/>
  <c r="BU164" i="10"/>
  <c r="BV164" i="10"/>
  <c r="BX320" i="10"/>
  <c r="BS320" i="10"/>
  <c r="BR164" i="10"/>
  <c r="CA440" i="10"/>
  <c r="CA208" i="10"/>
  <c r="CA216" i="10"/>
  <c r="CA168" i="10"/>
  <c r="BP320" i="10"/>
  <c r="CA81" i="10"/>
  <c r="CA90" i="10"/>
  <c r="CA344" i="10"/>
  <c r="CA358" i="10"/>
  <c r="CA162" i="10"/>
  <c r="CA149" i="10"/>
  <c r="BR221" i="10"/>
  <c r="BO368" i="10"/>
  <c r="BN345" i="10"/>
  <c r="BN355" i="10"/>
  <c r="CA355" i="10" s="1"/>
  <c r="BQ368" i="10"/>
  <c r="BX368" i="10"/>
  <c r="BS345" i="10"/>
  <c r="BR189" i="10"/>
  <c r="BU189" i="10"/>
  <c r="BV338" i="10"/>
  <c r="BW189" i="10"/>
  <c r="X330" i="10"/>
  <c r="BQ328" i="10"/>
  <c r="AW330" i="10"/>
  <c r="AR330" i="10"/>
  <c r="BV328" i="10"/>
  <c r="BP189" i="10"/>
  <c r="BO320" i="10"/>
  <c r="CA210" i="10"/>
  <c r="CA212" i="10"/>
  <c r="CA318" i="10"/>
  <c r="CA93" i="10"/>
  <c r="CA439" i="10"/>
  <c r="CA317" i="10"/>
  <c r="CA217" i="10"/>
  <c r="CA213" i="10"/>
  <c r="CA323" i="10"/>
  <c r="CA121" i="10"/>
  <c r="CA353" i="10"/>
  <c r="CA179" i="10"/>
  <c r="CA335" i="10"/>
  <c r="CA186" i="10"/>
  <c r="CA341" i="10"/>
  <c r="CA187" i="10"/>
  <c r="CA181" i="10"/>
  <c r="CA80" i="10"/>
  <c r="BR368" i="10"/>
  <c r="BQ338" i="10"/>
  <c r="AV330" i="10"/>
  <c r="BW328" i="10"/>
  <c r="BD330" i="10"/>
  <c r="BY330" i="10" s="1"/>
  <c r="BY328" i="10"/>
  <c r="CA105" i="10"/>
  <c r="CA188" i="10"/>
  <c r="BH127" i="10"/>
  <c r="BK127" i="10"/>
  <c r="BX221" i="10"/>
  <c r="BY221" i="10"/>
  <c r="BU221" i="10"/>
  <c r="BU338" i="10"/>
  <c r="BV368" i="10"/>
  <c r="BS338" i="10"/>
  <c r="BW345" i="10"/>
  <c r="BV345" i="10"/>
  <c r="BT338" i="10"/>
  <c r="BO338" i="10"/>
  <c r="BS368" i="10"/>
  <c r="AF330" i="10"/>
  <c r="BS328" i="10"/>
  <c r="BW221" i="10"/>
  <c r="AJ330" i="10"/>
  <c r="BT328" i="10"/>
  <c r="L49" i="16"/>
  <c r="L61" i="15" s="1"/>
  <c r="T347" i="10"/>
  <c r="BP338" i="10"/>
  <c r="BP221" i="10"/>
  <c r="BP345" i="10"/>
  <c r="BP164" i="10"/>
  <c r="BO164" i="10"/>
  <c r="BN320" i="10"/>
  <c r="BS164" i="10"/>
  <c r="BQ320" i="10"/>
  <c r="BU320" i="10"/>
  <c r="CA158" i="10"/>
  <c r="CA207" i="10"/>
  <c r="BR320" i="10"/>
  <c r="CA127" i="10"/>
  <c r="CA336" i="10"/>
  <c r="CA343" i="10"/>
  <c r="CA360" i="10"/>
  <c r="CA169" i="10"/>
  <c r="CA305" i="10"/>
  <c r="CA201" i="10"/>
  <c r="CA91" i="10"/>
  <c r="CA142" i="10"/>
  <c r="CA219" i="10"/>
  <c r="CA443" i="10"/>
  <c r="AT330" i="10"/>
  <c r="P330" i="10"/>
  <c r="AZ330" i="10"/>
  <c r="Q330" i="10"/>
  <c r="U330" i="10"/>
  <c r="AS330" i="10"/>
  <c r="Y330" i="10"/>
  <c r="AP330" i="10"/>
  <c r="AC330" i="10"/>
  <c r="BJ320" i="10"/>
  <c r="AG330" i="10"/>
  <c r="AD330" i="10"/>
  <c r="BI320" i="10"/>
  <c r="I55" i="15"/>
  <c r="V55" i="15" s="1"/>
  <c r="V44" i="16"/>
  <c r="BK320" i="10"/>
  <c r="BH320" i="10"/>
  <c r="BK164" i="10"/>
  <c r="BH164" i="10"/>
  <c r="BI164" i="10"/>
  <c r="BJ164" i="10"/>
  <c r="U347" i="10"/>
  <c r="V347" i="10"/>
  <c r="V208" i="16"/>
  <c r="V137" i="16"/>
  <c r="V207" i="16"/>
  <c r="V104" i="16"/>
  <c r="V25" i="16"/>
  <c r="V33" i="16"/>
  <c r="V26" i="16"/>
  <c r="V174" i="16"/>
  <c r="V103" i="16"/>
  <c r="V136" i="16"/>
  <c r="V66" i="16"/>
  <c r="V197" i="16"/>
  <c r="V126" i="16"/>
  <c r="V34" i="16"/>
  <c r="V67" i="16"/>
  <c r="V175" i="16"/>
  <c r="T56" i="16"/>
  <c r="M56" i="16"/>
  <c r="L56" i="16"/>
  <c r="R56" i="16"/>
  <c r="N56" i="16"/>
  <c r="P56" i="16"/>
  <c r="Q56" i="16"/>
  <c r="I56" i="16"/>
  <c r="S56" i="16"/>
  <c r="O56" i="16"/>
  <c r="J56" i="16"/>
  <c r="K56" i="16"/>
  <c r="E52" i="12"/>
  <c r="E51" i="14"/>
  <c r="AJ72" i="14"/>
  <c r="AT58" i="12"/>
  <c r="Y58" i="12"/>
  <c r="BA72" i="14"/>
  <c r="AG58" i="12"/>
  <c r="U72" i="14"/>
  <c r="V67" i="14"/>
  <c r="AO58" i="12"/>
  <c r="AW72" i="14"/>
  <c r="BB72" i="14"/>
  <c r="AV72" i="14"/>
  <c r="AF72" i="14"/>
  <c r="AR72" i="14"/>
  <c r="AP58" i="12"/>
  <c r="AN57" i="12"/>
  <c r="H59" i="12"/>
  <c r="J59" i="12"/>
  <c r="I59" i="12"/>
  <c r="G59" i="12"/>
  <c r="AR59" i="14" s="1"/>
  <c r="G75" i="14"/>
  <c r="X57" i="12"/>
  <c r="AX67" i="14"/>
  <c r="AS57" i="12"/>
  <c r="AH67" i="14"/>
  <c r="BD57" i="12"/>
  <c r="V72" i="14"/>
  <c r="V58" i="12"/>
  <c r="AS72" i="14"/>
  <c r="AS58" i="12"/>
  <c r="X72" i="14"/>
  <c r="X58" i="12"/>
  <c r="AN72" i="14"/>
  <c r="AN58" i="12"/>
  <c r="R72" i="14"/>
  <c r="R58" i="12"/>
  <c r="BD72" i="14"/>
  <c r="BD58" i="12"/>
  <c r="AH72" i="14"/>
  <c r="AH58" i="12"/>
  <c r="AX72" i="14"/>
  <c r="AX58" i="12"/>
  <c r="AC72" i="14"/>
  <c r="AC58" i="12"/>
  <c r="AC57" i="12"/>
  <c r="G70" i="14"/>
  <c r="AZ67" i="14"/>
  <c r="AZ57" i="12"/>
  <c r="AD67" i="14"/>
  <c r="AD57" i="12"/>
  <c r="BB67" i="14"/>
  <c r="BB57" i="12"/>
  <c r="AG67" i="14"/>
  <c r="AG57" i="12"/>
  <c r="BE67" i="14"/>
  <c r="BE57" i="12"/>
  <c r="AK67" i="14"/>
  <c r="AK57" i="12"/>
  <c r="M67" i="14"/>
  <c r="M57" i="12"/>
  <c r="AJ67" i="14"/>
  <c r="AJ57" i="12"/>
  <c r="P67" i="14"/>
  <c r="P57" i="12"/>
  <c r="AL67" i="14"/>
  <c r="AL57" i="12"/>
  <c r="T67" i="14"/>
  <c r="T57" i="12"/>
  <c r="AP67" i="14"/>
  <c r="AP57" i="12"/>
  <c r="U67" i="14"/>
  <c r="U57" i="12"/>
  <c r="AO67" i="14"/>
  <c r="AO57" i="12"/>
  <c r="N67" i="14"/>
  <c r="N57" i="12"/>
  <c r="AR67" i="14"/>
  <c r="AR57" i="12"/>
  <c r="Q67" i="14"/>
  <c r="Q57" i="12"/>
  <c r="AV67" i="14"/>
  <c r="AV57" i="12"/>
  <c r="Z67" i="14"/>
  <c r="Z57" i="12"/>
  <c r="AT67" i="14"/>
  <c r="AT57" i="12"/>
  <c r="Y67" i="14"/>
  <c r="Y57" i="12"/>
  <c r="AW67" i="14"/>
  <c r="AW57" i="12"/>
  <c r="AB67" i="14"/>
  <c r="AB57" i="12"/>
  <c r="BA67" i="14"/>
  <c r="BA57" i="12"/>
  <c r="AF67" i="14"/>
  <c r="AF57" i="12"/>
  <c r="L67" i="14"/>
  <c r="J68" i="14"/>
  <c r="G65" i="14"/>
  <c r="G50" i="12"/>
  <c r="Y50" i="14" s="1"/>
  <c r="H50" i="12"/>
  <c r="J50" i="12"/>
  <c r="I50" i="12"/>
  <c r="AR347" i="10"/>
  <c r="I49" i="12"/>
  <c r="H49" i="12"/>
  <c r="G49" i="12"/>
  <c r="Y49" i="14" s="1"/>
  <c r="J49" i="12"/>
  <c r="J47" i="12"/>
  <c r="H47" i="12"/>
  <c r="G47" i="12"/>
  <c r="AX47" i="14" s="1"/>
  <c r="I47" i="12"/>
  <c r="BA347" i="10"/>
  <c r="J54" i="12"/>
  <c r="G54" i="12"/>
  <c r="AR54" i="14" s="1"/>
  <c r="I54" i="12"/>
  <c r="H54" i="12"/>
  <c r="AW347" i="10"/>
  <c r="AG347" i="10"/>
  <c r="I53" i="12"/>
  <c r="J53" i="12"/>
  <c r="H53" i="12"/>
  <c r="G53" i="12"/>
  <c r="AR53" i="14" s="1"/>
  <c r="R347" i="10"/>
  <c r="AC347" i="10"/>
  <c r="AL347" i="10"/>
  <c r="Z347" i="10"/>
  <c r="AH347" i="10"/>
  <c r="X347" i="10"/>
  <c r="BI221" i="10"/>
  <c r="AO347" i="10"/>
  <c r="AN347" i="10"/>
  <c r="AS347" i="10"/>
  <c r="BJ189" i="10"/>
  <c r="AF347" i="10"/>
  <c r="AV347" i="10"/>
  <c r="BE347" i="10"/>
  <c r="P347" i="10"/>
  <c r="BK189" i="10"/>
  <c r="M330" i="10"/>
  <c r="BI328" i="10"/>
  <c r="L347" i="10"/>
  <c r="BK345" i="10"/>
  <c r="BH345" i="10"/>
  <c r="BI338" i="10"/>
  <c r="AK347" i="10"/>
  <c r="BJ368" i="10"/>
  <c r="AJ347" i="10"/>
  <c r="Y347" i="10"/>
  <c r="N347" i="10"/>
  <c r="BJ345" i="10"/>
  <c r="AT347" i="10"/>
  <c r="N330" i="10"/>
  <c r="BJ328" i="10"/>
  <c r="BK355" i="10"/>
  <c r="BH355" i="10"/>
  <c r="L330" i="10"/>
  <c r="BK328" i="10"/>
  <c r="BH328" i="10"/>
  <c r="M347" i="10"/>
  <c r="BI345" i="10"/>
  <c r="BK368" i="10"/>
  <c r="BH368" i="10"/>
  <c r="BD347" i="10"/>
  <c r="BB347" i="10"/>
  <c r="AB347" i="10"/>
  <c r="Q347" i="10"/>
  <c r="AD347" i="10"/>
  <c r="BH189" i="10"/>
  <c r="BJ338" i="10"/>
  <c r="BK338" i="10"/>
  <c r="BH338" i="10"/>
  <c r="BI368" i="10"/>
  <c r="AX347" i="10"/>
  <c r="AP347" i="10"/>
  <c r="AZ347" i="10"/>
  <c r="BK221" i="10"/>
  <c r="BH221" i="10"/>
  <c r="BJ221" i="10"/>
  <c r="BI189" i="10"/>
  <c r="V61" i="15" l="1"/>
  <c r="BX330" i="10"/>
  <c r="BT330" i="10"/>
  <c r="BN330" i="10"/>
  <c r="CA368" i="10"/>
  <c r="BT347" i="10"/>
  <c r="BX347" i="10"/>
  <c r="BY347" i="10"/>
  <c r="CA164" i="10"/>
  <c r="CA189" i="10"/>
  <c r="BS347" i="10"/>
  <c r="BP347" i="10"/>
  <c r="V49" i="16"/>
  <c r="BO330" i="10"/>
  <c r="BR347" i="10"/>
  <c r="BN347" i="10"/>
  <c r="BO347" i="10"/>
  <c r="BW330" i="10"/>
  <c r="BQ330" i="10"/>
  <c r="BR330" i="10"/>
  <c r="BU330" i="10"/>
  <c r="BQ347" i="10"/>
  <c r="CA320" i="10"/>
  <c r="BS330" i="10"/>
  <c r="BV330" i="10"/>
  <c r="BP330" i="10"/>
  <c r="CA338" i="10"/>
  <c r="BW347" i="10"/>
  <c r="BU347" i="10"/>
  <c r="BV347" i="10"/>
  <c r="CA345" i="10"/>
  <c r="CA221" i="10"/>
  <c r="CA328" i="10"/>
  <c r="BJ330" i="10"/>
  <c r="BI330" i="10"/>
  <c r="V56" i="16"/>
  <c r="AR295" i="10"/>
  <c r="Y177" i="10"/>
  <c r="Y182" i="10" s="1"/>
  <c r="Y191" i="10" s="1"/>
  <c r="AR141" i="10"/>
  <c r="AR304" i="10"/>
  <c r="Y167" i="10"/>
  <c r="Y172" i="10" s="1"/>
  <c r="Y174" i="10" s="1"/>
  <c r="E53" i="12"/>
  <c r="E52" i="14"/>
  <c r="I59" i="14"/>
  <c r="Q59" i="14"/>
  <c r="AF59" i="14"/>
  <c r="BB59" i="14"/>
  <c r="AD59" i="14"/>
  <c r="N59" i="14"/>
  <c r="P59" i="14"/>
  <c r="M59" i="14"/>
  <c r="AL59" i="14"/>
  <c r="BA59" i="14"/>
  <c r="AJ59" i="14"/>
  <c r="AB59" i="14"/>
  <c r="U59" i="14"/>
  <c r="U141" i="10" s="1"/>
  <c r="T59" i="14"/>
  <c r="T141" i="10" s="1"/>
  <c r="AK59" i="14"/>
  <c r="Y59" i="14"/>
  <c r="AT59" i="14"/>
  <c r="Z59" i="14"/>
  <c r="AW59" i="14"/>
  <c r="AP59" i="14"/>
  <c r="L59" i="14"/>
  <c r="V59" i="14"/>
  <c r="V141" i="10" s="1"/>
  <c r="BF59" i="14"/>
  <c r="AX59" i="14"/>
  <c r="X59" i="14"/>
  <c r="R59" i="14"/>
  <c r="AS59" i="14"/>
  <c r="BD59" i="14"/>
  <c r="AC59" i="14"/>
  <c r="AH59" i="14"/>
  <c r="AN59" i="14"/>
  <c r="BE59" i="14"/>
  <c r="AZ59" i="14"/>
  <c r="AG59" i="14"/>
  <c r="AV59" i="14"/>
  <c r="J59" i="14"/>
  <c r="H59" i="14"/>
  <c r="AO59" i="14"/>
  <c r="G72" i="14"/>
  <c r="G58" i="12"/>
  <c r="AR58" i="14" s="1"/>
  <c r="H58" i="12"/>
  <c r="I58" i="12"/>
  <c r="J58" i="12"/>
  <c r="AX138" i="10"/>
  <c r="G67" i="14"/>
  <c r="AG50" i="14"/>
  <c r="H57" i="12"/>
  <c r="J57" i="12"/>
  <c r="I57" i="12"/>
  <c r="G57" i="12"/>
  <c r="AF57" i="14" s="1"/>
  <c r="V50" i="14"/>
  <c r="V177" i="10" s="1"/>
  <c r="V182" i="10" s="1"/>
  <c r="V191" i="10" s="1"/>
  <c r="AX50" i="14"/>
  <c r="BB50" i="14"/>
  <c r="J50" i="14"/>
  <c r="P50" i="14"/>
  <c r="AB50" i="14"/>
  <c r="I50" i="14"/>
  <c r="AV50" i="14"/>
  <c r="BD50" i="14"/>
  <c r="T50" i="14"/>
  <c r="T177" i="10" s="1"/>
  <c r="BA50" i="14"/>
  <c r="AZ50" i="14"/>
  <c r="AO50" i="14"/>
  <c r="Q50" i="14"/>
  <c r="BB47" i="14"/>
  <c r="AN50" i="14"/>
  <c r="AT50" i="14"/>
  <c r="AJ50" i="14"/>
  <c r="AL50" i="14"/>
  <c r="AK50" i="14"/>
  <c r="H50" i="14"/>
  <c r="R50" i="14"/>
  <c r="N50" i="14"/>
  <c r="L50" i="14"/>
  <c r="AP50" i="14"/>
  <c r="AR50" i="14"/>
  <c r="AW50" i="14"/>
  <c r="X50" i="14"/>
  <c r="Z50" i="14"/>
  <c r="AH50" i="14"/>
  <c r="AD50" i="14"/>
  <c r="AF50" i="14"/>
  <c r="AS50" i="14"/>
  <c r="M50" i="14"/>
  <c r="BE50" i="14"/>
  <c r="U50" i="14"/>
  <c r="U177" i="10" s="1"/>
  <c r="U182" i="10" s="1"/>
  <c r="U191" i="10" s="1"/>
  <c r="BF50" i="14"/>
  <c r="AC50" i="14"/>
  <c r="BB49" i="14"/>
  <c r="AK49" i="14"/>
  <c r="R47" i="14"/>
  <c r="X49" i="14"/>
  <c r="N49" i="14"/>
  <c r="AC49" i="14"/>
  <c r="AZ49" i="14"/>
  <c r="BF49" i="14"/>
  <c r="AV49" i="14"/>
  <c r="AD49" i="14"/>
  <c r="I49" i="14"/>
  <c r="BD49" i="14"/>
  <c r="Z49" i="14"/>
  <c r="AX49" i="14"/>
  <c r="J49" i="14"/>
  <c r="AJ49" i="14"/>
  <c r="H49" i="14"/>
  <c r="AR49" i="14"/>
  <c r="V49" i="14"/>
  <c r="V167" i="10" s="1"/>
  <c r="V172" i="10" s="1"/>
  <c r="V174" i="10" s="1"/>
  <c r="M49" i="14"/>
  <c r="AB49" i="14"/>
  <c r="AW49" i="14"/>
  <c r="AL49" i="14"/>
  <c r="AH49" i="14"/>
  <c r="AF49" i="14"/>
  <c r="L49" i="14"/>
  <c r="AS49" i="14"/>
  <c r="BE49" i="14"/>
  <c r="P49" i="14"/>
  <c r="AG49" i="14"/>
  <c r="Z47" i="14"/>
  <c r="T49" i="14"/>
  <c r="T167" i="10" s="1"/>
  <c r="U49" i="14"/>
  <c r="U167" i="10" s="1"/>
  <c r="U172" i="10" s="1"/>
  <c r="U174" i="10" s="1"/>
  <c r="Q49" i="14"/>
  <c r="AP49" i="14"/>
  <c r="AT49" i="14"/>
  <c r="BA49" i="14"/>
  <c r="AO49" i="14"/>
  <c r="R49" i="14"/>
  <c r="AN49" i="14"/>
  <c r="BE47" i="14"/>
  <c r="T47" i="14"/>
  <c r="T138" i="10" s="1"/>
  <c r="AT47" i="14"/>
  <c r="BF47" i="14"/>
  <c r="P47" i="14"/>
  <c r="U47" i="14"/>
  <c r="U138" i="10" s="1"/>
  <c r="N47" i="14"/>
  <c r="AF47" i="14"/>
  <c r="AC47" i="14"/>
  <c r="AK47" i="14"/>
  <c r="AO47" i="14"/>
  <c r="AB47" i="14"/>
  <c r="AV47" i="14"/>
  <c r="AL47" i="14"/>
  <c r="Q47" i="14"/>
  <c r="AJ47" i="14"/>
  <c r="V47" i="14"/>
  <c r="V138" i="10" s="1"/>
  <c r="I47" i="14"/>
  <c r="H47" i="14"/>
  <c r="AZ47" i="14"/>
  <c r="AS47" i="14"/>
  <c r="AD47" i="14"/>
  <c r="X47" i="14"/>
  <c r="AH47" i="14"/>
  <c r="Y47" i="14"/>
  <c r="M47" i="14"/>
  <c r="L47" i="14"/>
  <c r="AG47" i="14"/>
  <c r="AR47" i="14"/>
  <c r="AW47" i="14"/>
  <c r="AP47" i="14"/>
  <c r="BD47" i="14"/>
  <c r="BA47" i="14"/>
  <c r="AN47" i="14"/>
  <c r="J47" i="14"/>
  <c r="N53" i="14"/>
  <c r="H54" i="14"/>
  <c r="AH54" i="14"/>
  <c r="I54" i="14"/>
  <c r="AV54" i="14"/>
  <c r="U54" i="14"/>
  <c r="U304" i="10" s="1"/>
  <c r="U309" i="10" s="1"/>
  <c r="AF54" i="14"/>
  <c r="Q54" i="14"/>
  <c r="AS54" i="14"/>
  <c r="T54" i="14"/>
  <c r="T304" i="10" s="1"/>
  <c r="Y54" i="14"/>
  <c r="Z54" i="14"/>
  <c r="X54" i="14"/>
  <c r="AP54" i="14"/>
  <c r="P54" i="14"/>
  <c r="AL54" i="14"/>
  <c r="AO54" i="14"/>
  <c r="AC54" i="14"/>
  <c r="AZ54" i="14"/>
  <c r="BE54" i="14"/>
  <c r="AN54" i="14"/>
  <c r="BA54" i="14"/>
  <c r="M54" i="14"/>
  <c r="BF54" i="14"/>
  <c r="N54" i="14"/>
  <c r="L54" i="14"/>
  <c r="R54" i="14"/>
  <c r="AK54" i="14"/>
  <c r="BD54" i="14"/>
  <c r="AW54" i="14"/>
  <c r="AB54" i="14"/>
  <c r="AJ54" i="14"/>
  <c r="AG54" i="14"/>
  <c r="AD54" i="14"/>
  <c r="J54" i="14"/>
  <c r="BB54" i="14"/>
  <c r="AT54" i="14"/>
  <c r="AX54" i="14"/>
  <c r="V54" i="14"/>
  <c r="V304" i="10" s="1"/>
  <c r="V309" i="10" s="1"/>
  <c r="AW53" i="14"/>
  <c r="AN53" i="14"/>
  <c r="AO53" i="14"/>
  <c r="L53" i="14"/>
  <c r="Q53" i="14"/>
  <c r="AC53" i="14"/>
  <c r="V53" i="14"/>
  <c r="V295" i="10" s="1"/>
  <c r="V301" i="10" s="1"/>
  <c r="M53" i="14"/>
  <c r="AP53" i="14"/>
  <c r="AL53" i="14"/>
  <c r="X53" i="14"/>
  <c r="Y53" i="14"/>
  <c r="AK53" i="14"/>
  <c r="R53" i="14"/>
  <c r="AT53" i="14"/>
  <c r="AX53" i="14"/>
  <c r="P53" i="14"/>
  <c r="T53" i="14"/>
  <c r="T295" i="10" s="1"/>
  <c r="AB53" i="14"/>
  <c r="AV53" i="14"/>
  <c r="BA53" i="14"/>
  <c r="BB53" i="14"/>
  <c r="AS53" i="14"/>
  <c r="BE53" i="14"/>
  <c r="U53" i="14"/>
  <c r="U295" i="10" s="1"/>
  <c r="U301" i="10" s="1"/>
  <c r="AH53" i="14"/>
  <c r="I53" i="14"/>
  <c r="H53" i="14"/>
  <c r="J53" i="14"/>
  <c r="AJ53" i="14"/>
  <c r="BF53" i="14"/>
  <c r="AD53" i="14"/>
  <c r="AZ53" i="14"/>
  <c r="Z53" i="14"/>
  <c r="AG53" i="14"/>
  <c r="BD53" i="14"/>
  <c r="AF53" i="14"/>
  <c r="BI347" i="10"/>
  <c r="BK347" i="10"/>
  <c r="BH347" i="10"/>
  <c r="BJ347" i="10"/>
  <c r="BK330" i="10"/>
  <c r="BH330" i="10"/>
  <c r="CA330" i="10" l="1"/>
  <c r="BP138" i="10"/>
  <c r="BP141" i="10"/>
  <c r="AR301" i="10"/>
  <c r="T309" i="10"/>
  <c r="BP309" i="10" s="1"/>
  <c r="BP304" i="10"/>
  <c r="AR309" i="10"/>
  <c r="T301" i="10"/>
  <c r="BP301" i="10" s="1"/>
  <c r="BP295" i="10"/>
  <c r="T172" i="10"/>
  <c r="BP167" i="10"/>
  <c r="T182" i="10"/>
  <c r="BP177" i="10"/>
  <c r="CA347" i="10"/>
  <c r="V311" i="10"/>
  <c r="V349" i="10" s="1"/>
  <c r="U311" i="10"/>
  <c r="U349" i="10" s="1"/>
  <c r="AT295" i="10"/>
  <c r="AT301" i="10" s="1"/>
  <c r="AO295" i="10"/>
  <c r="AO301" i="10" s="1"/>
  <c r="M304" i="10"/>
  <c r="M309" i="10" s="1"/>
  <c r="AO167" i="10"/>
  <c r="AO172" i="10" s="1"/>
  <c r="AO174" i="10" s="1"/>
  <c r="AG167" i="10"/>
  <c r="AG172" i="10" s="1"/>
  <c r="AG174" i="10" s="1"/>
  <c r="AR167" i="10"/>
  <c r="AC167" i="10"/>
  <c r="AC172" i="10" s="1"/>
  <c r="AC174" i="10" s="1"/>
  <c r="AF177" i="10"/>
  <c r="L177" i="10"/>
  <c r="AO177" i="10"/>
  <c r="AO182" i="10" s="1"/>
  <c r="AO191" i="10" s="1"/>
  <c r="AN141" i="10"/>
  <c r="Z295" i="10"/>
  <c r="Z301" i="10" s="1"/>
  <c r="AJ295" i="10"/>
  <c r="AH295" i="10"/>
  <c r="AH301" i="10" s="1"/>
  <c r="BB295" i="10"/>
  <c r="BB301" i="10" s="1"/>
  <c r="R295" i="10"/>
  <c r="R301" i="10" s="1"/>
  <c r="AL295" i="10"/>
  <c r="AL301" i="10" s="1"/>
  <c r="AC295" i="10"/>
  <c r="AC301" i="10" s="1"/>
  <c r="AN295" i="10"/>
  <c r="AX304" i="10"/>
  <c r="AX309" i="10" s="1"/>
  <c r="AX48" i="12" s="1"/>
  <c r="AD304" i="10"/>
  <c r="AD309" i="10" s="1"/>
  <c r="AD48" i="12" s="1"/>
  <c r="AW304" i="10"/>
  <c r="AW309" i="10" s="1"/>
  <c r="AW48" i="12" s="1"/>
  <c r="L304" i="10"/>
  <c r="BA304" i="10"/>
  <c r="BA309" i="10" s="1"/>
  <c r="BA48" i="12" s="1"/>
  <c r="AC304" i="10"/>
  <c r="AC309" i="10" s="1"/>
  <c r="AC48" i="12" s="1"/>
  <c r="AP304" i="10"/>
  <c r="AP309" i="10" s="1"/>
  <c r="AP48" i="12" s="1"/>
  <c r="U48" i="12"/>
  <c r="BA167" i="10"/>
  <c r="BA172" i="10" s="1"/>
  <c r="BA174" i="10" s="1"/>
  <c r="P167" i="10"/>
  <c r="AF167" i="10"/>
  <c r="AB167" i="10"/>
  <c r="Z167" i="10"/>
  <c r="Z172" i="10" s="1"/>
  <c r="Z174" i="10" s="1"/>
  <c r="AV167" i="10"/>
  <c r="N167" i="10"/>
  <c r="N172" i="10" s="1"/>
  <c r="BB167" i="10"/>
  <c r="BB172" i="10" s="1"/>
  <c r="BB174" i="10" s="1"/>
  <c r="BE177" i="10"/>
  <c r="BE182" i="10" s="1"/>
  <c r="BE191" i="10" s="1"/>
  <c r="AD177" i="10"/>
  <c r="AD182" i="10" s="1"/>
  <c r="AD191" i="10" s="1"/>
  <c r="AW177" i="10"/>
  <c r="AW182" i="10" s="1"/>
  <c r="AW191" i="10" s="1"/>
  <c r="N177" i="10"/>
  <c r="N182" i="10" s="1"/>
  <c r="AL177" i="10"/>
  <c r="AL182" i="10" s="1"/>
  <c r="AL191" i="10" s="1"/>
  <c r="AZ177" i="10"/>
  <c r="AV177" i="10"/>
  <c r="AF196" i="10"/>
  <c r="AG177" i="10"/>
  <c r="AG182" i="10" s="1"/>
  <c r="AG191" i="10" s="1"/>
  <c r="AO141" i="10"/>
  <c r="AG141" i="10"/>
  <c r="AH141" i="10"/>
  <c r="R141" i="10"/>
  <c r="Z141" i="10"/>
  <c r="BA141" i="10"/>
  <c r="N141" i="10"/>
  <c r="Q141" i="10"/>
  <c r="AG295" i="10"/>
  <c r="AG301" i="10" s="1"/>
  <c r="AS295" i="10"/>
  <c r="AS301" i="10" s="1"/>
  <c r="X295" i="10"/>
  <c r="V48" i="12"/>
  <c r="R304" i="10"/>
  <c r="R309" i="10" s="1"/>
  <c r="R48" i="12" s="1"/>
  <c r="AZ304" i="10"/>
  <c r="Y304" i="10"/>
  <c r="Y309" i="10" s="1"/>
  <c r="Y48" i="12" s="1"/>
  <c r="AF304" i="10"/>
  <c r="AH304" i="10"/>
  <c r="AH309" i="10" s="1"/>
  <c r="AH48" i="12" s="1"/>
  <c r="AW167" i="10"/>
  <c r="AW172" i="10" s="1"/>
  <c r="AW174" i="10" s="1"/>
  <c r="AK167" i="10"/>
  <c r="AK172" i="10" s="1"/>
  <c r="AK174" i="10" s="1"/>
  <c r="AK177" i="10"/>
  <c r="AK182" i="10" s="1"/>
  <c r="AK191" i="10" s="1"/>
  <c r="AZ295" i="10"/>
  <c r="P295" i="10"/>
  <c r="AK295" i="10"/>
  <c r="AK301" i="10" s="1"/>
  <c r="Q295" i="10"/>
  <c r="Q301" i="10" s="1"/>
  <c r="AT304" i="10"/>
  <c r="AT309" i="10" s="1"/>
  <c r="AT48" i="12" s="1"/>
  <c r="AG304" i="10"/>
  <c r="AG309" i="10" s="1"/>
  <c r="AG48" i="12" s="1"/>
  <c r="BD304" i="10"/>
  <c r="N304" i="10"/>
  <c r="AN304" i="10"/>
  <c r="AO304" i="10"/>
  <c r="AO309" i="10" s="1"/>
  <c r="AO48" i="12" s="1"/>
  <c r="X304" i="10"/>
  <c r="AS304" i="10"/>
  <c r="AS309" i="10" s="1"/>
  <c r="AS48" i="12" s="1"/>
  <c r="AV304" i="10"/>
  <c r="N295" i="10"/>
  <c r="N301" i="10" s="1"/>
  <c r="AN167" i="10"/>
  <c r="AT167" i="10"/>
  <c r="AT172" i="10" s="1"/>
  <c r="AT174" i="10" s="1"/>
  <c r="BE167" i="10"/>
  <c r="BE172" i="10" s="1"/>
  <c r="BE174" i="10" s="1"/>
  <c r="AH167" i="10"/>
  <c r="AH172" i="10" s="1"/>
  <c r="AH174" i="10" s="1"/>
  <c r="M167" i="10"/>
  <c r="M172" i="10" s="1"/>
  <c r="AJ167" i="10"/>
  <c r="BD167" i="10"/>
  <c r="BF167" i="10"/>
  <c r="BF172" i="10" s="1"/>
  <c r="BF174" i="10" s="1"/>
  <c r="X167" i="10"/>
  <c r="AC177" i="10"/>
  <c r="AC182" i="10" s="1"/>
  <c r="AC191" i="10" s="1"/>
  <c r="M177" i="10"/>
  <c r="M182" i="10" s="1"/>
  <c r="AH177" i="10"/>
  <c r="AH182" i="10" s="1"/>
  <c r="AH191" i="10" s="1"/>
  <c r="AR177" i="10"/>
  <c r="R177" i="10"/>
  <c r="R182" i="10" s="1"/>
  <c r="R191" i="10" s="1"/>
  <c r="AJ177" i="10"/>
  <c r="BA177" i="10"/>
  <c r="BA182" i="10" s="1"/>
  <c r="BA191" i="10" s="1"/>
  <c r="BB177" i="10"/>
  <c r="BB182" i="10" s="1"/>
  <c r="BB191" i="10" s="1"/>
  <c r="AZ141" i="10"/>
  <c r="AC141" i="10"/>
  <c r="X141" i="10"/>
  <c r="L141" i="10"/>
  <c r="AT141" i="10"/>
  <c r="AL141" i="10"/>
  <c r="AD141" i="10"/>
  <c r="BF295" i="10"/>
  <c r="BF301" i="10" s="1"/>
  <c r="AB295" i="10"/>
  <c r="AB304" i="10"/>
  <c r="P304" i="10"/>
  <c r="Q167" i="10"/>
  <c r="Q172" i="10" s="1"/>
  <c r="Q174" i="10" s="1"/>
  <c r="L167" i="10"/>
  <c r="AX167" i="10"/>
  <c r="AX172" i="10" s="1"/>
  <c r="AX174" i="10" s="1"/>
  <c r="AD167" i="10"/>
  <c r="AD172" i="10" s="1"/>
  <c r="AD174" i="10" s="1"/>
  <c r="X177" i="10"/>
  <c r="AN177" i="10"/>
  <c r="BD177" i="10"/>
  <c r="P177" i="10"/>
  <c r="AV141" i="10"/>
  <c r="AS141" i="10"/>
  <c r="BV141" i="10" s="1"/>
  <c r="BF141" i="10"/>
  <c r="AW141" i="10"/>
  <c r="AK141" i="10"/>
  <c r="AJ141" i="10"/>
  <c r="P141" i="10"/>
  <c r="AF141" i="10"/>
  <c r="AF295" i="10"/>
  <c r="BA295" i="10"/>
  <c r="BA301" i="10" s="1"/>
  <c r="AP295" i="10"/>
  <c r="AP301" i="10" s="1"/>
  <c r="BD295" i="10"/>
  <c r="AD295" i="10"/>
  <c r="AD301" i="10" s="1"/>
  <c r="BE295" i="10"/>
  <c r="BE301" i="10" s="1"/>
  <c r="AV295" i="10"/>
  <c r="AX295" i="10"/>
  <c r="AX301" i="10" s="1"/>
  <c r="Y295" i="10"/>
  <c r="Y301" i="10" s="1"/>
  <c r="M295" i="10"/>
  <c r="L295" i="10"/>
  <c r="AW295" i="10"/>
  <c r="AW301" i="10" s="1"/>
  <c r="BB304" i="10"/>
  <c r="BB309" i="10" s="1"/>
  <c r="BB48" i="12" s="1"/>
  <c r="AJ304" i="10"/>
  <c r="AK304" i="10"/>
  <c r="AK309" i="10" s="1"/>
  <c r="AK48" i="12" s="1"/>
  <c r="BF304" i="10"/>
  <c r="BF309" i="10" s="1"/>
  <c r="BF48" i="12" s="1"/>
  <c r="BE304" i="10"/>
  <c r="BE309" i="10" s="1"/>
  <c r="BE48" i="12" s="1"/>
  <c r="AL304" i="10"/>
  <c r="AL309" i="10" s="1"/>
  <c r="AL48" i="12" s="1"/>
  <c r="Z304" i="10"/>
  <c r="Z309" i="10" s="1"/>
  <c r="Z48" i="12" s="1"/>
  <c r="Q304" i="10"/>
  <c r="Q309" i="10" s="1"/>
  <c r="Q48" i="12" s="1"/>
  <c r="R167" i="10"/>
  <c r="R172" i="10" s="1"/>
  <c r="R174" i="10" s="1"/>
  <c r="AP167" i="10"/>
  <c r="AP172" i="10" s="1"/>
  <c r="AP174" i="10" s="1"/>
  <c r="AS167" i="10"/>
  <c r="AS172" i="10" s="1"/>
  <c r="AS174" i="10" s="1"/>
  <c r="AL167" i="10"/>
  <c r="AL172" i="10" s="1"/>
  <c r="AL174" i="10" s="1"/>
  <c r="AZ167" i="10"/>
  <c r="BF177" i="10"/>
  <c r="BF182" i="10" s="1"/>
  <c r="BF191" i="10" s="1"/>
  <c r="AS177" i="10"/>
  <c r="AS182" i="10" s="1"/>
  <c r="AS191" i="10" s="1"/>
  <c r="Z177" i="10"/>
  <c r="Z182" i="10" s="1"/>
  <c r="Z191" i="10" s="1"/>
  <c r="AP177" i="10"/>
  <c r="AP182" i="10" s="1"/>
  <c r="AP191" i="10" s="1"/>
  <c r="AT177" i="10"/>
  <c r="AT182" i="10" s="1"/>
  <c r="AT191" i="10" s="1"/>
  <c r="Q177" i="10"/>
  <c r="Q182" i="10" s="1"/>
  <c r="Q191" i="10" s="1"/>
  <c r="AB177" i="10"/>
  <c r="AX177" i="10"/>
  <c r="AX182" i="10" s="1"/>
  <c r="AX191" i="10" s="1"/>
  <c r="AR140" i="10"/>
  <c r="BE141" i="10"/>
  <c r="BD141" i="10"/>
  <c r="AX141" i="10"/>
  <c r="AP141" i="10"/>
  <c r="Y141" i="10"/>
  <c r="AB141" i="10"/>
  <c r="M141" i="10"/>
  <c r="BB141" i="10"/>
  <c r="E54" i="12"/>
  <c r="E53" i="14"/>
  <c r="L58" i="14"/>
  <c r="G59" i="14"/>
  <c r="I58" i="14"/>
  <c r="AP58" i="14"/>
  <c r="AN58" i="14"/>
  <c r="BF58" i="14"/>
  <c r="AK58" i="14"/>
  <c r="M58" i="14"/>
  <c r="AV58" i="14"/>
  <c r="R58" i="14"/>
  <c r="AD58" i="14"/>
  <c r="AX58" i="14"/>
  <c r="AT58" i="14"/>
  <c r="Z58" i="14"/>
  <c r="V58" i="14"/>
  <c r="V140" i="10" s="1"/>
  <c r="V145" i="10" s="1"/>
  <c r="U58" i="14"/>
  <c r="U140" i="10" s="1"/>
  <c r="U145" i="10" s="1"/>
  <c r="AO58" i="14"/>
  <c r="N58" i="14"/>
  <c r="J58" i="14"/>
  <c r="AS58" i="14"/>
  <c r="AW58" i="14"/>
  <c r="AG58" i="14"/>
  <c r="H58" i="14"/>
  <c r="AF58" i="14"/>
  <c r="AH58" i="14"/>
  <c r="BA58" i="14"/>
  <c r="AC58" i="14"/>
  <c r="Q58" i="14"/>
  <c r="BE58" i="14"/>
  <c r="AJ58" i="14"/>
  <c r="BB58" i="14"/>
  <c r="BD58" i="14"/>
  <c r="P58" i="14"/>
  <c r="AB58" i="14"/>
  <c r="AL58" i="14"/>
  <c r="X58" i="14"/>
  <c r="AZ58" i="14"/>
  <c r="Y58" i="14"/>
  <c r="T58" i="14"/>
  <c r="T140" i="10" s="1"/>
  <c r="BD138" i="10"/>
  <c r="AG138" i="10"/>
  <c r="Y138" i="10"/>
  <c r="AS138" i="10"/>
  <c r="AL138" i="10"/>
  <c r="AO138" i="10"/>
  <c r="N138" i="10"/>
  <c r="AT138" i="10"/>
  <c r="AP138" i="10"/>
  <c r="AH138" i="10"/>
  <c r="AZ138" i="10"/>
  <c r="AV138" i="10"/>
  <c r="AK138" i="10"/>
  <c r="Z138" i="10"/>
  <c r="R138" i="10"/>
  <c r="AN138" i="10"/>
  <c r="AW138" i="10"/>
  <c r="L138" i="10"/>
  <c r="X138" i="10"/>
  <c r="AJ138" i="10"/>
  <c r="AB138" i="10"/>
  <c r="AC138" i="10"/>
  <c r="P138" i="10"/>
  <c r="BE138" i="10"/>
  <c r="BB138" i="10"/>
  <c r="BA138" i="10"/>
  <c r="AR138" i="10"/>
  <c r="M138" i="10"/>
  <c r="AD138" i="10"/>
  <c r="Q138" i="10"/>
  <c r="AF138" i="10"/>
  <c r="BF138" i="10"/>
  <c r="AD57" i="14"/>
  <c r="AL57" i="14"/>
  <c r="M57" i="14"/>
  <c r="AV57" i="14"/>
  <c r="J57" i="14"/>
  <c r="AZ57" i="14"/>
  <c r="Y57" i="14"/>
  <c r="AG57" i="14"/>
  <c r="AP57" i="14"/>
  <c r="AT57" i="14"/>
  <c r="BB57" i="14"/>
  <c r="P57" i="14"/>
  <c r="N57" i="14"/>
  <c r="AB57" i="14"/>
  <c r="AK57" i="14"/>
  <c r="AO57" i="14"/>
  <c r="AW57" i="14"/>
  <c r="BE57" i="14"/>
  <c r="T57" i="14"/>
  <c r="T196" i="10" s="1"/>
  <c r="Q57" i="14"/>
  <c r="AX57" i="14"/>
  <c r="AN57" i="14"/>
  <c r="V57" i="14"/>
  <c r="V196" i="10" s="1"/>
  <c r="V202" i="10" s="1"/>
  <c r="R57" i="14"/>
  <c r="AC57" i="14"/>
  <c r="X57" i="14"/>
  <c r="BD57" i="14"/>
  <c r="AS57" i="14"/>
  <c r="L57" i="14"/>
  <c r="AH57" i="14"/>
  <c r="BF57" i="14"/>
  <c r="AJ57" i="14"/>
  <c r="AR57" i="14"/>
  <c r="BA57" i="14"/>
  <c r="I57" i="14"/>
  <c r="U57" i="14"/>
  <c r="U196" i="10" s="1"/>
  <c r="U202" i="10" s="1"/>
  <c r="Z57" i="14"/>
  <c r="H57" i="14"/>
  <c r="G50" i="14"/>
  <c r="G49" i="14"/>
  <c r="G47" i="14"/>
  <c r="G54" i="14"/>
  <c r="G53" i="14"/>
  <c r="BV138" i="10" l="1"/>
  <c r="AR311" i="10"/>
  <c r="AR349" i="10" s="1"/>
  <c r="T311" i="10"/>
  <c r="T349" i="10" s="1"/>
  <c r="BP349" i="10" s="1"/>
  <c r="BT138" i="10"/>
  <c r="BN138" i="10"/>
  <c r="BW138" i="10"/>
  <c r="BO141" i="10"/>
  <c r="BV304" i="10"/>
  <c r="BV295" i="10"/>
  <c r="AZ172" i="10"/>
  <c r="BX167" i="10"/>
  <c r="AF301" i="10"/>
  <c r="BS301" i="10" s="1"/>
  <c r="BS295" i="10"/>
  <c r="BW141" i="10"/>
  <c r="X182" i="10"/>
  <c r="BQ177" i="10"/>
  <c r="BN141" i="10"/>
  <c r="AR182" i="10"/>
  <c r="BV177" i="10"/>
  <c r="X172" i="10"/>
  <c r="BQ167" i="10"/>
  <c r="AN172" i="10"/>
  <c r="BU167" i="10"/>
  <c r="X309" i="10"/>
  <c r="BQ304" i="10"/>
  <c r="BD309" i="10"/>
  <c r="BY304" i="10"/>
  <c r="X301" i="10"/>
  <c r="BQ301" i="10" s="1"/>
  <c r="BQ295" i="10"/>
  <c r="AF202" i="10"/>
  <c r="AB172" i="10"/>
  <c r="BR167" i="10"/>
  <c r="AF182" i="10"/>
  <c r="BS177" i="10"/>
  <c r="BR138" i="10"/>
  <c r="BY138" i="10"/>
  <c r="BR141" i="10"/>
  <c r="BY141" i="10"/>
  <c r="AB182" i="10"/>
  <c r="BR177" i="10"/>
  <c r="BD301" i="10"/>
  <c r="BY301" i="10" s="1"/>
  <c r="BY295" i="10"/>
  <c r="BS141" i="10"/>
  <c r="P182" i="10"/>
  <c r="BO177" i="10"/>
  <c r="P309" i="10"/>
  <c r="BO304" i="10"/>
  <c r="BQ141" i="10"/>
  <c r="P301" i="10"/>
  <c r="BO301" i="10" s="1"/>
  <c r="BO295" i="10"/>
  <c r="AZ309" i="10"/>
  <c r="BX304" i="10"/>
  <c r="AV182" i="10"/>
  <c r="BW177" i="10"/>
  <c r="AF172" i="10"/>
  <c r="BS167" i="10"/>
  <c r="T48" i="12"/>
  <c r="L309" i="10"/>
  <c r="BN304" i="10"/>
  <c r="AN301" i="10"/>
  <c r="BU301" i="10" s="1"/>
  <c r="BU295" i="10"/>
  <c r="BU141" i="10"/>
  <c r="T174" i="10"/>
  <c r="BP174" i="10" s="1"/>
  <c r="BP172" i="10"/>
  <c r="AR48" i="12"/>
  <c r="BV309" i="10"/>
  <c r="BV301" i="10"/>
  <c r="BU138" i="10"/>
  <c r="T145" i="10"/>
  <c r="BP145" i="10" s="1"/>
  <c r="BP140" i="10"/>
  <c r="L301" i="10"/>
  <c r="BN295" i="10"/>
  <c r="AV301" i="10"/>
  <c r="BW301" i="10" s="1"/>
  <c r="BW295" i="10"/>
  <c r="BD182" i="10"/>
  <c r="BY177" i="10"/>
  <c r="AB309" i="10"/>
  <c r="BR304" i="10"/>
  <c r="AJ182" i="10"/>
  <c r="BT177" i="10"/>
  <c r="BD172" i="10"/>
  <c r="BY167" i="10"/>
  <c r="AV309" i="10"/>
  <c r="BW304" i="10"/>
  <c r="AN309" i="10"/>
  <c r="BU304" i="10"/>
  <c r="AZ301" i="10"/>
  <c r="BX301" i="10" s="1"/>
  <c r="BX295" i="10"/>
  <c r="AZ182" i="10"/>
  <c r="BX177" i="10"/>
  <c r="AV172" i="10"/>
  <c r="BW167" i="10"/>
  <c r="P172" i="10"/>
  <c r="BO167" i="10"/>
  <c r="AR172" i="10"/>
  <c r="BV167" i="10"/>
  <c r="T202" i="10"/>
  <c r="BP202" i="10" s="1"/>
  <c r="BP196" i="10"/>
  <c r="BS138" i="10"/>
  <c r="BO138" i="10"/>
  <c r="BQ138" i="10"/>
  <c r="BX138" i="10"/>
  <c r="AJ309" i="10"/>
  <c r="BT304" i="10"/>
  <c r="BT141" i="10"/>
  <c r="AN182" i="10"/>
  <c r="BU177" i="10"/>
  <c r="L172" i="10"/>
  <c r="BN172" i="10" s="1"/>
  <c r="BN167" i="10"/>
  <c r="AB301" i="10"/>
  <c r="BR301" i="10" s="1"/>
  <c r="BR295" i="10"/>
  <c r="BX141" i="10"/>
  <c r="AJ172" i="10"/>
  <c r="BT167" i="10"/>
  <c r="AF309" i="10"/>
  <c r="BS304" i="10"/>
  <c r="AJ301" i="10"/>
  <c r="BT301" i="10" s="1"/>
  <c r="BT295" i="10"/>
  <c r="L182" i="10"/>
  <c r="BN177" i="10"/>
  <c r="T191" i="10"/>
  <c r="BP191" i="10" s="1"/>
  <c r="BP182" i="10"/>
  <c r="Y311" i="10"/>
  <c r="Y349" i="10" s="1"/>
  <c r="Z311" i="10"/>
  <c r="Z349" i="10" s="1"/>
  <c r="BF311" i="10"/>
  <c r="BF349" i="10" s="1"/>
  <c r="BA311" i="10"/>
  <c r="BA349" i="10" s="1"/>
  <c r="BJ301" i="10"/>
  <c r="R311" i="10"/>
  <c r="R349" i="10" s="1"/>
  <c r="AH311" i="10"/>
  <c r="AH349" i="10" s="1"/>
  <c r="AS311" i="10"/>
  <c r="AS349" i="10" s="1"/>
  <c r="AK311" i="10"/>
  <c r="AK349" i="10" s="1"/>
  <c r="BK141" i="10"/>
  <c r="BI295" i="10"/>
  <c r="AT311" i="10"/>
  <c r="AT349" i="10" s="1"/>
  <c r="AP311" i="10"/>
  <c r="AP349" i="10" s="1"/>
  <c r="AW311" i="10"/>
  <c r="AW349" i="10" s="1"/>
  <c r="BE311" i="10"/>
  <c r="BE349" i="10" s="1"/>
  <c r="BI141" i="10"/>
  <c r="BJ304" i="10"/>
  <c r="AG311" i="10"/>
  <c r="AG349" i="10" s="1"/>
  <c r="BJ182" i="10"/>
  <c r="BK304" i="10"/>
  <c r="BJ141" i="10"/>
  <c r="AO311" i="10"/>
  <c r="AO349" i="10" s="1"/>
  <c r="AC311" i="10"/>
  <c r="AC349" i="10" s="1"/>
  <c r="BK177" i="10"/>
  <c r="AX311" i="10"/>
  <c r="AX349" i="10" s="1"/>
  <c r="BH295" i="10"/>
  <c r="N191" i="10"/>
  <c r="BJ191" i="10" s="1"/>
  <c r="AD311" i="10"/>
  <c r="AD349" i="10" s="1"/>
  <c r="N309" i="10"/>
  <c r="BK167" i="10"/>
  <c r="BB311" i="10"/>
  <c r="BB349" i="10" s="1"/>
  <c r="AS196" i="10"/>
  <c r="AS202" i="10" s="1"/>
  <c r="N196" i="10"/>
  <c r="N202" i="10" s="1"/>
  <c r="AC140" i="10"/>
  <c r="AC145" i="10" s="1"/>
  <c r="BJ167" i="10"/>
  <c r="BH167" i="10"/>
  <c r="BH177" i="10"/>
  <c r="AL311" i="10"/>
  <c r="AL349" i="10" s="1"/>
  <c r="BF196" i="10"/>
  <c r="BF202" i="10" s="1"/>
  <c r="BD196" i="10"/>
  <c r="Q196" i="10"/>
  <c r="Q202" i="10" s="1"/>
  <c r="AO196" i="10"/>
  <c r="AO202" i="10" s="1"/>
  <c r="P196" i="10"/>
  <c r="AG196" i="10"/>
  <c r="AG202" i="10" s="1"/>
  <c r="AV196" i="10"/>
  <c r="Y140" i="10"/>
  <c r="AB140" i="10"/>
  <c r="AJ140" i="10"/>
  <c r="BA140" i="10"/>
  <c r="BA145" i="10" s="1"/>
  <c r="AG140" i="10"/>
  <c r="AG145" i="10" s="1"/>
  <c r="N140" i="10"/>
  <c r="N145" i="10" s="1"/>
  <c r="Z140" i="10"/>
  <c r="R140" i="10"/>
  <c r="R145" i="10" s="1"/>
  <c r="BF140" i="10"/>
  <c r="BF145" i="10" s="1"/>
  <c r="AP196" i="10"/>
  <c r="AP202" i="10" s="1"/>
  <c r="AD196" i="10"/>
  <c r="AD202" i="10" s="1"/>
  <c r="BB140" i="10"/>
  <c r="BB145" i="10" s="1"/>
  <c r="AD140" i="10"/>
  <c r="AD145" i="10" s="1"/>
  <c r="BK295" i="10"/>
  <c r="BJ295" i="10"/>
  <c r="M301" i="10"/>
  <c r="BI301" i="10" s="1"/>
  <c r="BI304" i="10"/>
  <c r="Q311" i="10"/>
  <c r="Q349" i="10" s="1"/>
  <c r="BA196" i="10"/>
  <c r="BA202" i="10" s="1"/>
  <c r="AH196" i="10"/>
  <c r="AH202" i="10" s="1"/>
  <c r="X196" i="10"/>
  <c r="AN196" i="10"/>
  <c r="AK196" i="10"/>
  <c r="AK202" i="10" s="1"/>
  <c r="BB196" i="10"/>
  <c r="BB202" i="10" s="1"/>
  <c r="Y196" i="10"/>
  <c r="Y202" i="10" s="1"/>
  <c r="M196" i="10"/>
  <c r="AR145" i="10"/>
  <c r="AZ140" i="10"/>
  <c r="P140" i="10"/>
  <c r="BE140" i="10"/>
  <c r="BE145" i="10" s="1"/>
  <c r="AH140" i="10"/>
  <c r="AH145" i="10" s="1"/>
  <c r="AW140" i="10"/>
  <c r="AW145" i="10" s="1"/>
  <c r="AO140" i="10"/>
  <c r="AO145" i="10" s="1"/>
  <c r="AT140" i="10"/>
  <c r="AT145" i="10" s="1"/>
  <c r="AV140" i="10"/>
  <c r="AN140" i="10"/>
  <c r="BH141" i="10"/>
  <c r="AJ196" i="10"/>
  <c r="R196" i="10"/>
  <c r="R202" i="10" s="1"/>
  <c r="AW196" i="10"/>
  <c r="AW202" i="10" s="1"/>
  <c r="AL140" i="10"/>
  <c r="AL145" i="10" s="1"/>
  <c r="AK140" i="10"/>
  <c r="AK145" i="10" s="1"/>
  <c r="BH304" i="10"/>
  <c r="BI167" i="10"/>
  <c r="BI177" i="10"/>
  <c r="BJ177" i="10"/>
  <c r="Z196" i="10"/>
  <c r="Z202" i="10" s="1"/>
  <c r="AR196" i="10"/>
  <c r="L196" i="10"/>
  <c r="AC196" i="10"/>
  <c r="AC202" i="10" s="1"/>
  <c r="AX196" i="10"/>
  <c r="AX202" i="10" s="1"/>
  <c r="BE196" i="10"/>
  <c r="BE202" i="10" s="1"/>
  <c r="AB196" i="10"/>
  <c r="AT196" i="10"/>
  <c r="AT202" i="10" s="1"/>
  <c r="AZ196" i="10"/>
  <c r="AL196" i="10"/>
  <c r="AL202" i="10" s="1"/>
  <c r="X140" i="10"/>
  <c r="BD140" i="10"/>
  <c r="Q140" i="10"/>
  <c r="Q145" i="10" s="1"/>
  <c r="AF140" i="10"/>
  <c r="AS140" i="10"/>
  <c r="AS145" i="10" s="1"/>
  <c r="AX140" i="10"/>
  <c r="AX145" i="10" s="1"/>
  <c r="M140" i="10"/>
  <c r="AP140" i="10"/>
  <c r="AP145" i="10" s="1"/>
  <c r="L140" i="10"/>
  <c r="E55" i="12"/>
  <c r="E54" i="14"/>
  <c r="BI309" i="10"/>
  <c r="M48" i="12"/>
  <c r="G58" i="14"/>
  <c r="BI138" i="10"/>
  <c r="BK138" i="10"/>
  <c r="BH138" i="10"/>
  <c r="BJ138" i="10"/>
  <c r="G57" i="14"/>
  <c r="M191" i="10"/>
  <c r="BI191" i="10" s="1"/>
  <c r="BI182" i="10"/>
  <c r="M174" i="10"/>
  <c r="BI174" i="10" s="1"/>
  <c r="BI172" i="10"/>
  <c r="N174" i="10"/>
  <c r="BJ174" i="10" s="1"/>
  <c r="BJ172" i="10"/>
  <c r="BP311" i="10" l="1"/>
  <c r="L174" i="10"/>
  <c r="BN174" i="10" s="1"/>
  <c r="AF311" i="10"/>
  <c r="AF349" i="10" s="1"/>
  <c r="BS349" i="10" s="1"/>
  <c r="AN311" i="10"/>
  <c r="AN349" i="10" s="1"/>
  <c r="BU349" i="10" s="1"/>
  <c r="AJ311" i="10"/>
  <c r="AJ349" i="10" s="1"/>
  <c r="BT349" i="10" s="1"/>
  <c r="L311" i="10"/>
  <c r="L349" i="10" s="1"/>
  <c r="CA138" i="10"/>
  <c r="BK182" i="10"/>
  <c r="BH301" i="10"/>
  <c r="AV311" i="10"/>
  <c r="BW311" i="10" s="1"/>
  <c r="X311" i="10"/>
  <c r="X349" i="10" s="1"/>
  <c r="BQ349" i="10" s="1"/>
  <c r="BK309" i="10"/>
  <c r="BK172" i="10"/>
  <c r="BD311" i="10"/>
  <c r="BY311" i="10" s="1"/>
  <c r="BV311" i="10"/>
  <c r="BH172" i="10"/>
  <c r="AZ311" i="10"/>
  <c r="BX311" i="10" s="1"/>
  <c r="AR202" i="10"/>
  <c r="BV202" i="10" s="1"/>
  <c r="BV196" i="10"/>
  <c r="P145" i="10"/>
  <c r="BO145" i="10" s="1"/>
  <c r="BO140" i="10"/>
  <c r="X202" i="10"/>
  <c r="BQ202" i="10" s="1"/>
  <c r="BQ196" i="10"/>
  <c r="AB145" i="10"/>
  <c r="BR145" i="10" s="1"/>
  <c r="BR140" i="10"/>
  <c r="P202" i="10"/>
  <c r="BO202" i="10" s="1"/>
  <c r="BO196" i="10"/>
  <c r="AN191" i="10"/>
  <c r="BU191" i="10" s="1"/>
  <c r="BU182" i="10"/>
  <c r="BV140" i="10"/>
  <c r="L48" i="12"/>
  <c r="BN309" i="10"/>
  <c r="P48" i="12"/>
  <c r="BO309" i="10"/>
  <c r="CA141" i="10"/>
  <c r="BH309" i="10"/>
  <c r="AZ202" i="10"/>
  <c r="BX202" i="10" s="1"/>
  <c r="BX196" i="10"/>
  <c r="AN145" i="10"/>
  <c r="BU145" i="10" s="1"/>
  <c r="BU140" i="10"/>
  <c r="AZ145" i="10"/>
  <c r="BX145" i="10" s="1"/>
  <c r="BX140" i="10"/>
  <c r="P311" i="10"/>
  <c r="AJ174" i="10"/>
  <c r="BT174" i="10" s="1"/>
  <c r="BT172" i="10"/>
  <c r="CA167" i="10"/>
  <c r="P174" i="10"/>
  <c r="BO174" i="10" s="1"/>
  <c r="BO172" i="10"/>
  <c r="AZ191" i="10"/>
  <c r="BX191" i="10" s="1"/>
  <c r="BX182" i="10"/>
  <c r="AN48" i="12"/>
  <c r="BU309" i="10"/>
  <c r="BD174" i="10"/>
  <c r="BY174" i="10" s="1"/>
  <c r="BY172" i="10"/>
  <c r="AB48" i="12"/>
  <c r="BR309" i="10"/>
  <c r="AV191" i="10"/>
  <c r="BW191" i="10" s="1"/>
  <c r="BW182" i="10"/>
  <c r="BV349" i="10"/>
  <c r="AB174" i="10"/>
  <c r="BR174" i="10" s="1"/>
  <c r="BR172" i="10"/>
  <c r="X48" i="12"/>
  <c r="BQ309" i="10"/>
  <c r="X174" i="10"/>
  <c r="BQ174" i="10" s="1"/>
  <c r="BQ172" i="10"/>
  <c r="AF145" i="10"/>
  <c r="BS145" i="10" s="1"/>
  <c r="BS140" i="10"/>
  <c r="BD145" i="10"/>
  <c r="BY145" i="10" s="1"/>
  <c r="BY140" i="10"/>
  <c r="AJ202" i="10"/>
  <c r="BT202" i="10" s="1"/>
  <c r="BT196" i="10"/>
  <c r="AV145" i="10"/>
  <c r="BW145" i="10" s="1"/>
  <c r="BW140" i="10"/>
  <c r="BV145" i="10"/>
  <c r="AV202" i="10"/>
  <c r="BW202" i="10" s="1"/>
  <c r="BW196" i="10"/>
  <c r="BH182" i="10"/>
  <c r="CA177" i="10"/>
  <c r="CA295" i="10"/>
  <c r="P191" i="10"/>
  <c r="BO191" i="10" s="1"/>
  <c r="BO182" i="10"/>
  <c r="BS196" i="10"/>
  <c r="X191" i="10"/>
  <c r="BQ191" i="10" s="1"/>
  <c r="BQ182" i="10"/>
  <c r="L145" i="10"/>
  <c r="BN140" i="10"/>
  <c r="X145" i="10"/>
  <c r="BQ140" i="10"/>
  <c r="AB202" i="10"/>
  <c r="BR202" i="10" s="1"/>
  <c r="BR196" i="10"/>
  <c r="L202" i="10"/>
  <c r="BN196" i="10"/>
  <c r="AN202" i="10"/>
  <c r="BU202" i="10" s="1"/>
  <c r="BU196" i="10"/>
  <c r="AJ145" i="10"/>
  <c r="BT145" i="10" s="1"/>
  <c r="BT140" i="10"/>
  <c r="BD202" i="10"/>
  <c r="BY202" i="10" s="1"/>
  <c r="BY196" i="10"/>
  <c r="AB311" i="10"/>
  <c r="L191" i="10"/>
  <c r="BN182" i="10"/>
  <c r="AF48" i="12"/>
  <c r="BS309" i="10"/>
  <c r="AJ48" i="12"/>
  <c r="BT309" i="10"/>
  <c r="AR174" i="10"/>
  <c r="BV174" i="10" s="1"/>
  <c r="BV172" i="10"/>
  <c r="AV174" i="10"/>
  <c r="BW174" i="10" s="1"/>
  <c r="BW172" i="10"/>
  <c r="AV48" i="12"/>
  <c r="BW309" i="10"/>
  <c r="AJ191" i="10"/>
  <c r="BT191" i="10" s="1"/>
  <c r="BT182" i="10"/>
  <c r="BD191" i="10"/>
  <c r="BY191" i="10" s="1"/>
  <c r="BY182" i="10"/>
  <c r="BN301" i="10"/>
  <c r="CA301" i="10" s="1"/>
  <c r="CA304" i="10"/>
  <c r="AF174" i="10"/>
  <c r="BS174" i="10" s="1"/>
  <c r="BS172" i="10"/>
  <c r="AZ48" i="12"/>
  <c r="BX309" i="10"/>
  <c r="AB191" i="10"/>
  <c r="BR191" i="10" s="1"/>
  <c r="BR182" i="10"/>
  <c r="AF191" i="10"/>
  <c r="BS191" i="10" s="1"/>
  <c r="BS182" i="10"/>
  <c r="BS202" i="10"/>
  <c r="BD48" i="12"/>
  <c r="BY309" i="10"/>
  <c r="AN174" i="10"/>
  <c r="BU174" i="10" s="1"/>
  <c r="BU172" i="10"/>
  <c r="AR191" i="10"/>
  <c r="BV191" i="10" s="1"/>
  <c r="BV182" i="10"/>
  <c r="AZ174" i="10"/>
  <c r="BX174" i="10" s="1"/>
  <c r="BX172" i="10"/>
  <c r="N311" i="10"/>
  <c r="BJ311" i="10" s="1"/>
  <c r="BJ196" i="10"/>
  <c r="BH140" i="10"/>
  <c r="BH196" i="10"/>
  <c r="N48" i="12"/>
  <c r="J48" i="12" s="1"/>
  <c r="BJ309" i="10"/>
  <c r="BK140" i="10"/>
  <c r="BK196" i="10"/>
  <c r="BI140" i="10"/>
  <c r="M311" i="10"/>
  <c r="BK301" i="10"/>
  <c r="M202" i="10"/>
  <c r="BI202" i="10" s="1"/>
  <c r="BJ202" i="10"/>
  <c r="M145" i="10"/>
  <c r="BJ140" i="10"/>
  <c r="Z145" i="10"/>
  <c r="BJ145" i="10" s="1"/>
  <c r="BI196" i="10"/>
  <c r="Y145" i="10"/>
  <c r="E56" i="12"/>
  <c r="E55" i="14"/>
  <c r="I48" i="12"/>
  <c r="BT311" i="10" l="1"/>
  <c r="BS311" i="10"/>
  <c r="BU311" i="10"/>
  <c r="AV349" i="10"/>
  <c r="BW349" i="10" s="1"/>
  <c r="BQ311" i="10"/>
  <c r="AZ349" i="10"/>
  <c r="BX349" i="10" s="1"/>
  <c r="BH202" i="10"/>
  <c r="BH174" i="10"/>
  <c r="BN311" i="10"/>
  <c r="BD349" i="10"/>
  <c r="BY349" i="10" s="1"/>
  <c r="CA172" i="10"/>
  <c r="G48" i="12"/>
  <c r="AR48" i="14" s="1"/>
  <c r="AR148" i="10" s="1"/>
  <c r="CA174" i="10"/>
  <c r="BN191" i="10"/>
  <c r="CA191" i="10" s="1"/>
  <c r="BH191" i="10"/>
  <c r="P349" i="10"/>
  <c r="BO349" i="10" s="1"/>
  <c r="BO311" i="10"/>
  <c r="BH311" i="10"/>
  <c r="BK191" i="10"/>
  <c r="AB349" i="10"/>
  <c r="BR349" i="10" s="1"/>
  <c r="BR311" i="10"/>
  <c r="BN145" i="10"/>
  <c r="CA309" i="10"/>
  <c r="CA140" i="10"/>
  <c r="CA196" i="10"/>
  <c r="H48" i="12"/>
  <c r="BK174" i="10"/>
  <c r="BH145" i="10"/>
  <c r="CA182" i="10"/>
  <c r="BN202" i="10"/>
  <c r="CA202" i="10" s="1"/>
  <c r="BQ145" i="10"/>
  <c r="BI145" i="10"/>
  <c r="N349" i="10"/>
  <c r="BJ349" i="10" s="1"/>
  <c r="BK202" i="10"/>
  <c r="BK311" i="10"/>
  <c r="M349" i="10"/>
  <c r="BI349" i="10" s="1"/>
  <c r="BI311" i="10"/>
  <c r="BK145" i="10"/>
  <c r="E57" i="12"/>
  <c r="E56" i="14"/>
  <c r="AW48" i="14" l="1"/>
  <c r="AW148" i="10" s="1"/>
  <c r="AW153" i="10" s="1"/>
  <c r="AW155" i="10" s="1"/>
  <c r="AW193" i="10" s="1"/>
  <c r="AW204" i="10" s="1"/>
  <c r="R125" i="16" s="1"/>
  <c r="T48" i="14"/>
  <c r="T148" i="10" s="1"/>
  <c r="T153" i="10" s="1"/>
  <c r="AZ48" i="14"/>
  <c r="AZ148" i="10" s="1"/>
  <c r="AD48" i="14"/>
  <c r="AD148" i="10" s="1"/>
  <c r="AD153" i="10" s="1"/>
  <c r="AD155" i="10" s="1"/>
  <c r="AD193" i="10" s="1"/>
  <c r="AD204" i="10" s="1"/>
  <c r="M196" i="16" s="1"/>
  <c r="BD48" i="14"/>
  <c r="R48" i="14"/>
  <c r="R148" i="10" s="1"/>
  <c r="R153" i="10" s="1"/>
  <c r="R155" i="10" s="1"/>
  <c r="R193" i="10" s="1"/>
  <c r="R204" i="10" s="1"/>
  <c r="J196" i="16" s="1"/>
  <c r="AC48" i="14"/>
  <c r="AC148" i="10" s="1"/>
  <c r="AC153" i="10" s="1"/>
  <c r="AC155" i="10" s="1"/>
  <c r="AC193" i="10" s="1"/>
  <c r="AC204" i="10" s="1"/>
  <c r="M125" i="16" s="1"/>
  <c r="AH48" i="14"/>
  <c r="AH148" i="10" s="1"/>
  <c r="AH153" i="10" s="1"/>
  <c r="AH155" i="10" s="1"/>
  <c r="AH193" i="10" s="1"/>
  <c r="AH204" i="10" s="1"/>
  <c r="N196" i="16" s="1"/>
  <c r="I48" i="14"/>
  <c r="AL48" i="14"/>
  <c r="AL148" i="10" s="1"/>
  <c r="AL153" i="10" s="1"/>
  <c r="AL155" i="10" s="1"/>
  <c r="AL193" i="10" s="1"/>
  <c r="AL204" i="10" s="1"/>
  <c r="O196" i="16" s="1"/>
  <c r="BB48" i="14"/>
  <c r="BB148" i="10" s="1"/>
  <c r="BB153" i="10" s="1"/>
  <c r="BB155" i="10" s="1"/>
  <c r="BB193" i="10" s="1"/>
  <c r="BB204" i="10" s="1"/>
  <c r="S196" i="16" s="1"/>
  <c r="P48" i="14"/>
  <c r="P148" i="10" s="1"/>
  <c r="Z48" i="14"/>
  <c r="Z148" i="10" s="1"/>
  <c r="Z153" i="10" s="1"/>
  <c r="Z155" i="10" s="1"/>
  <c r="Z193" i="10" s="1"/>
  <c r="Z204" i="10" s="1"/>
  <c r="L196" i="16" s="1"/>
  <c r="AG48" i="14"/>
  <c r="AG148" i="10" s="1"/>
  <c r="AG153" i="10" s="1"/>
  <c r="AG155" i="10" s="1"/>
  <c r="AG193" i="10" s="1"/>
  <c r="AG204" i="10" s="1"/>
  <c r="N125" i="16" s="1"/>
  <c r="AX48" i="14"/>
  <c r="AX148" i="10" s="1"/>
  <c r="AX153" i="10" s="1"/>
  <c r="AX155" i="10" s="1"/>
  <c r="AX193" i="10" s="1"/>
  <c r="AX204" i="10" s="1"/>
  <c r="R196" i="16" s="1"/>
  <c r="AB48" i="14"/>
  <c r="AB148" i="10" s="1"/>
  <c r="M48" i="14"/>
  <c r="M148" i="10" s="1"/>
  <c r="M153" i="10" s="1"/>
  <c r="M155" i="10" s="1"/>
  <c r="N48" i="14"/>
  <c r="N148" i="10" s="1"/>
  <c r="N153" i="10" s="1"/>
  <c r="N155" i="10" s="1"/>
  <c r="V48" i="14"/>
  <c r="V148" i="10" s="1"/>
  <c r="V153" i="10" s="1"/>
  <c r="V155" i="10" s="1"/>
  <c r="V193" i="10" s="1"/>
  <c r="V204" i="10" s="1"/>
  <c r="K196" i="16" s="1"/>
  <c r="H48" i="14"/>
  <c r="CA145" i="10"/>
  <c r="AO48" i="14"/>
  <c r="AO148" i="10" s="1"/>
  <c r="AO153" i="10" s="1"/>
  <c r="AO155" i="10" s="1"/>
  <c r="AO193" i="10" s="1"/>
  <c r="AO204" i="10" s="1"/>
  <c r="P125" i="16" s="1"/>
  <c r="AS48" i="14"/>
  <c r="AS148" i="10" s="1"/>
  <c r="AS153" i="10" s="1"/>
  <c r="AS155" i="10" s="1"/>
  <c r="AS193" i="10" s="1"/>
  <c r="AS204" i="10" s="1"/>
  <c r="Q125" i="16" s="1"/>
  <c r="BA48" i="14"/>
  <c r="BA148" i="10" s="1"/>
  <c r="BA153" i="10" s="1"/>
  <c r="BA155" i="10" s="1"/>
  <c r="BA193" i="10" s="1"/>
  <c r="BA204" i="10" s="1"/>
  <c r="S125" i="16" s="1"/>
  <c r="AJ48" i="14"/>
  <c r="AJ148" i="10" s="1"/>
  <c r="Q48" i="14"/>
  <c r="Q148" i="10" s="1"/>
  <c r="Q153" i="10" s="1"/>
  <c r="Q155" i="10" s="1"/>
  <c r="Q193" i="10" s="1"/>
  <c r="Q204" i="10" s="1"/>
  <c r="J125" i="16" s="1"/>
  <c r="AP48" i="14"/>
  <c r="AP148" i="10" s="1"/>
  <c r="AP153" i="10" s="1"/>
  <c r="AP155" i="10" s="1"/>
  <c r="AP193" i="10" s="1"/>
  <c r="AP204" i="10" s="1"/>
  <c r="P196" i="16" s="1"/>
  <c r="AK48" i="14"/>
  <c r="AK148" i="10" s="1"/>
  <c r="AK153" i="10" s="1"/>
  <c r="AK155" i="10" s="1"/>
  <c r="AK193" i="10" s="1"/>
  <c r="AK204" i="10" s="1"/>
  <c r="O125" i="16" s="1"/>
  <c r="AF48" i="14"/>
  <c r="AF148" i="10" s="1"/>
  <c r="J48" i="14"/>
  <c r="BH349" i="10"/>
  <c r="X48" i="14"/>
  <c r="AV48" i="14"/>
  <c r="AV148" i="10" s="1"/>
  <c r="U48" i="14"/>
  <c r="U148" i="10" s="1"/>
  <c r="U153" i="10" s="1"/>
  <c r="U155" i="10" s="1"/>
  <c r="U193" i="10" s="1"/>
  <c r="U204" i="10" s="1"/>
  <c r="K125" i="16" s="1"/>
  <c r="BF48" i="14"/>
  <c r="BF148" i="10" s="1"/>
  <c r="BF153" i="10" s="1"/>
  <c r="BF155" i="10" s="1"/>
  <c r="BF193" i="10" s="1"/>
  <c r="BF204" i="10" s="1"/>
  <c r="T196" i="16" s="1"/>
  <c r="Y48" i="14"/>
  <c r="Y148" i="10" s="1"/>
  <c r="Y153" i="10" s="1"/>
  <c r="Y155" i="10" s="1"/>
  <c r="Y193" i="10" s="1"/>
  <c r="Y204" i="10" s="1"/>
  <c r="L125" i="16" s="1"/>
  <c r="AT48" i="14"/>
  <c r="AT148" i="10" s="1"/>
  <c r="AT153" i="10" s="1"/>
  <c r="AT155" i="10" s="1"/>
  <c r="AT193" i="10" s="1"/>
  <c r="AT204" i="10" s="1"/>
  <c r="Q196" i="16" s="1"/>
  <c r="BE48" i="14"/>
  <c r="BE148" i="10" s="1"/>
  <c r="BE153" i="10" s="1"/>
  <c r="BE155" i="10" s="1"/>
  <c r="BE193" i="10" s="1"/>
  <c r="BE204" i="10" s="1"/>
  <c r="T125" i="16" s="1"/>
  <c r="L48" i="14"/>
  <c r="L148" i="10" s="1"/>
  <c r="AN48" i="14"/>
  <c r="AN148" i="10" s="1"/>
  <c r="CA311" i="10"/>
  <c r="AR153" i="10"/>
  <c r="BN349" i="10"/>
  <c r="CA349" i="10" s="1"/>
  <c r="BK349" i="10"/>
  <c r="BD148" i="10"/>
  <c r="E58" i="12"/>
  <c r="E57" i="14"/>
  <c r="BP148" i="10" l="1"/>
  <c r="G48" i="14"/>
  <c r="X148" i="10"/>
  <c r="BQ148" i="10" s="1"/>
  <c r="AV153" i="10"/>
  <c r="BW148" i="10"/>
  <c r="L153" i="10"/>
  <c r="BN153" i="10" s="1"/>
  <c r="BN148" i="10"/>
  <c r="T155" i="10"/>
  <c r="BP153" i="10"/>
  <c r="AZ153" i="10"/>
  <c r="BX148" i="10"/>
  <c r="BV148" i="10"/>
  <c r="BD153" i="10"/>
  <c r="BY148" i="10"/>
  <c r="AB153" i="10"/>
  <c r="BR148" i="10"/>
  <c r="AF153" i="10"/>
  <c r="BS148" i="10"/>
  <c r="AJ153" i="10"/>
  <c r="BT148" i="10"/>
  <c r="AN153" i="10"/>
  <c r="BU148" i="10"/>
  <c r="P153" i="10"/>
  <c r="BO148" i="10"/>
  <c r="AR155" i="10"/>
  <c r="BV153" i="10"/>
  <c r="BJ148" i="10"/>
  <c r="BI148" i="10"/>
  <c r="BJ153" i="10"/>
  <c r="BI153" i="10"/>
  <c r="E59" i="12"/>
  <c r="E58" i="14"/>
  <c r="BJ155" i="10"/>
  <c r="N193" i="10"/>
  <c r="M193" i="10"/>
  <c r="BI155" i="10"/>
  <c r="X153" i="10" l="1"/>
  <c r="BH153" i="10" s="1"/>
  <c r="BH148" i="10"/>
  <c r="BK148" i="10"/>
  <c r="L155" i="10"/>
  <c r="BN155" i="10" s="1"/>
  <c r="BK153" i="10"/>
  <c r="AJ155" i="10"/>
  <c r="BT153" i="10"/>
  <c r="AR193" i="10"/>
  <c r="BV155" i="10"/>
  <c r="AN155" i="10"/>
  <c r="BU153" i="10"/>
  <c r="AF155" i="10"/>
  <c r="BS153" i="10"/>
  <c r="BD155" i="10"/>
  <c r="BY153" i="10"/>
  <c r="CA148" i="10"/>
  <c r="AZ155" i="10"/>
  <c r="BX153" i="10"/>
  <c r="P155" i="10"/>
  <c r="BO153" i="10"/>
  <c r="AB155" i="10"/>
  <c r="BR153" i="10"/>
  <c r="T193" i="10"/>
  <c r="BP155" i="10"/>
  <c r="AV155" i="10"/>
  <c r="BW153" i="10"/>
  <c r="E60" i="12"/>
  <c r="E60" i="14" s="1"/>
  <c r="E59" i="14"/>
  <c r="M204" i="10"/>
  <c r="BI193" i="10"/>
  <c r="BJ193" i="10"/>
  <c r="N204" i="10"/>
  <c r="L193" i="10" l="1"/>
  <c r="BN193" i="10" s="1"/>
  <c r="BQ153" i="10"/>
  <c r="CA153" i="10" s="1"/>
  <c r="X155" i="10"/>
  <c r="X193" i="10" s="1"/>
  <c r="AB193" i="10"/>
  <c r="BR155" i="10"/>
  <c r="AZ193" i="10"/>
  <c r="BX155" i="10"/>
  <c r="AN193" i="10"/>
  <c r="BU155" i="10"/>
  <c r="AJ193" i="10"/>
  <c r="BT155" i="10"/>
  <c r="AV193" i="10"/>
  <c r="BW155" i="10"/>
  <c r="P193" i="10"/>
  <c r="BO155" i="10"/>
  <c r="AF193" i="10"/>
  <c r="BS155" i="10"/>
  <c r="AR204" i="10"/>
  <c r="BV193" i="10"/>
  <c r="T204" i="10"/>
  <c r="BP193" i="10"/>
  <c r="BD193" i="10"/>
  <c r="BY155" i="10"/>
  <c r="BI204" i="10"/>
  <c r="I125" i="16"/>
  <c r="BJ204" i="10"/>
  <c r="I196" i="16"/>
  <c r="L204" i="10" l="1"/>
  <c r="BN204" i="10" s="1"/>
  <c r="BH155" i="10"/>
  <c r="BQ155" i="10"/>
  <c r="CA155" i="10" s="1"/>
  <c r="BK155" i="10"/>
  <c r="BK193" i="10"/>
  <c r="BP204" i="10"/>
  <c r="K55" i="16"/>
  <c r="AF204" i="10"/>
  <c r="BS193" i="10"/>
  <c r="AB204" i="10"/>
  <c r="BR193" i="10"/>
  <c r="AJ204" i="10"/>
  <c r="BT193" i="10"/>
  <c r="BD204" i="10"/>
  <c r="BY193" i="10"/>
  <c r="BV204" i="10"/>
  <c r="Q55" i="16"/>
  <c r="P204" i="10"/>
  <c r="BO193" i="10"/>
  <c r="AV204" i="10"/>
  <c r="BW193" i="10"/>
  <c r="BH193" i="10"/>
  <c r="AN204" i="10"/>
  <c r="BU193" i="10"/>
  <c r="X204" i="10"/>
  <c r="BQ193" i="10"/>
  <c r="AZ204" i="10"/>
  <c r="BX193" i="10"/>
  <c r="V125" i="16"/>
  <c r="V196" i="16"/>
  <c r="I55" i="16" l="1"/>
  <c r="BH204" i="10"/>
  <c r="BQ204" i="10"/>
  <c r="L55" i="16"/>
  <c r="BR204" i="10"/>
  <c r="M55" i="16"/>
  <c r="BW204" i="10"/>
  <c r="R55" i="16"/>
  <c r="BX204" i="10"/>
  <c r="S55" i="16"/>
  <c r="BU204" i="10"/>
  <c r="P55" i="16"/>
  <c r="CA193" i="10"/>
  <c r="BS204" i="10"/>
  <c r="N55" i="16"/>
  <c r="BO204" i="10"/>
  <c r="J55" i="16"/>
  <c r="BY204" i="10"/>
  <c r="T55" i="16"/>
  <c r="BK204" i="10"/>
  <c r="BT204" i="10"/>
  <c r="O55" i="16"/>
  <c r="AF39" i="12"/>
  <c r="AZ39" i="12"/>
  <c r="AO39" i="12"/>
  <c r="AR39" i="12"/>
  <c r="BE39" i="12"/>
  <c r="X39" i="12"/>
  <c r="AL39" i="12"/>
  <c r="AP39" i="12"/>
  <c r="R39" i="12"/>
  <c r="BF39" i="12"/>
  <c r="AJ39" i="12"/>
  <c r="U39" i="12"/>
  <c r="AW39" i="12"/>
  <c r="AT39" i="12"/>
  <c r="P39" i="12"/>
  <c r="AV39" i="12"/>
  <c r="L39" i="12"/>
  <c r="BB39" i="12"/>
  <c r="AN39" i="12"/>
  <c r="AS39" i="12"/>
  <c r="Y39" i="12"/>
  <c r="BD39" i="12"/>
  <c r="Q39" i="12"/>
  <c r="V39" i="12"/>
  <c r="BA39" i="12"/>
  <c r="AG39" i="12"/>
  <c r="AB39" i="12"/>
  <c r="AH39" i="12"/>
  <c r="T39" i="12"/>
  <c r="AD39" i="12"/>
  <c r="AC39" i="12"/>
  <c r="AK39" i="12"/>
  <c r="AX39" i="12"/>
  <c r="Z39" i="12"/>
  <c r="N39" i="12"/>
  <c r="M39" i="12"/>
  <c r="J62" i="10"/>
  <c r="I62" i="10"/>
  <c r="H62" i="10"/>
  <c r="H18" i="16" s="1"/>
  <c r="H22" i="16" s="1"/>
  <c r="L62" i="10"/>
  <c r="AH62" i="10"/>
  <c r="Y62" i="10"/>
  <c r="AP62" i="10"/>
  <c r="BD62" i="10"/>
  <c r="AR62" i="10"/>
  <c r="R62" i="10"/>
  <c r="AJ62" i="10"/>
  <c r="K159" i="16"/>
  <c r="AK62" i="10"/>
  <c r="M62" i="10"/>
  <c r="I88" i="16" s="1"/>
  <c r="BA62" i="10"/>
  <c r="S88" i="16" s="1"/>
  <c r="AC62" i="10"/>
  <c r="M88" i="16" s="1"/>
  <c r="K88" i="16"/>
  <c r="AF62" i="10"/>
  <c r="Q62" i="10"/>
  <c r="AO62" i="10"/>
  <c r="AX62" i="10"/>
  <c r="AB62" i="10"/>
  <c r="X62" i="10"/>
  <c r="AG62" i="10"/>
  <c r="N88" i="16" s="1"/>
  <c r="AD62" i="10"/>
  <c r="BF62" i="10"/>
  <c r="T159" i="16" s="1"/>
  <c r="AZ62" i="10"/>
  <c r="AS62" i="10"/>
  <c r="AV62" i="10"/>
  <c r="Z62" i="10"/>
  <c r="L159" i="16" s="1"/>
  <c r="AL62" i="10"/>
  <c r="O159" i="16" s="1"/>
  <c r="AW62" i="10"/>
  <c r="R88" i="16" s="1"/>
  <c r="AT62" i="10"/>
  <c r="BB62" i="10"/>
  <c r="AN62" i="10"/>
  <c r="BE62" i="10"/>
  <c r="P62" i="10"/>
  <c r="N62" i="10"/>
  <c r="I159" i="16" s="1"/>
  <c r="M41" i="12"/>
  <c r="N41" i="12"/>
  <c r="L41" i="12"/>
  <c r="AK41" i="12"/>
  <c r="T41" i="12"/>
  <c r="AS41" i="12"/>
  <c r="Z41" i="12"/>
  <c r="AW41" i="12"/>
  <c r="AG41" i="12"/>
  <c r="BE41" i="12"/>
  <c r="BD41" i="12"/>
  <c r="AJ41" i="12"/>
  <c r="X41" i="12"/>
  <c r="BB41" i="12"/>
  <c r="Q41" i="12"/>
  <c r="AZ41" i="12"/>
  <c r="AO41" i="12"/>
  <c r="AL41" i="12"/>
  <c r="BA41" i="12"/>
  <c r="V41" i="12"/>
  <c r="U41" i="12"/>
  <c r="AT41" i="12"/>
  <c r="AB41" i="12"/>
  <c r="P41" i="12"/>
  <c r="AC41" i="12"/>
  <c r="AF41" i="12"/>
  <c r="AH41" i="12"/>
  <c r="Y41" i="12"/>
  <c r="AV41" i="12"/>
  <c r="AR41" i="12"/>
  <c r="AN41" i="12"/>
  <c r="AX41" i="12"/>
  <c r="AP41" i="12"/>
  <c r="AD41" i="12"/>
  <c r="R41" i="12"/>
  <c r="BF41" i="12"/>
  <c r="BX62" i="10" l="1"/>
  <c r="BQ62" i="10"/>
  <c r="V55" i="16"/>
  <c r="BR62" i="10"/>
  <c r="BS62" i="10"/>
  <c r="BU62" i="10"/>
  <c r="CA204" i="10"/>
  <c r="BO62" i="10"/>
  <c r="BW62" i="10"/>
  <c r="BV62" i="10"/>
  <c r="BT62" i="10"/>
  <c r="BY62" i="10"/>
  <c r="BN62" i="10"/>
  <c r="I64" i="10"/>
  <c r="I76" i="10" s="1"/>
  <c r="I87" i="10" s="1"/>
  <c r="I100" i="10" s="1"/>
  <c r="I133" i="10" s="1"/>
  <c r="H88" i="16"/>
  <c r="H92" i="16" s="1"/>
  <c r="H109" i="16" s="1"/>
  <c r="H122" i="16" s="1"/>
  <c r="J64" i="10"/>
  <c r="J76" i="10" s="1"/>
  <c r="J87" i="10" s="1"/>
  <c r="J100" i="10" s="1"/>
  <c r="J133" i="10" s="1"/>
  <c r="H159" i="16"/>
  <c r="H163" i="16" s="1"/>
  <c r="H180" i="16" s="1"/>
  <c r="H193" i="16" s="1"/>
  <c r="H40" i="16"/>
  <c r="BB37" i="12"/>
  <c r="S159" i="16"/>
  <c r="R37" i="12"/>
  <c r="J159" i="16"/>
  <c r="Y64" i="10"/>
  <c r="Y34" i="12" s="1"/>
  <c r="L88" i="16"/>
  <c r="AT37" i="12"/>
  <c r="Q159" i="16"/>
  <c r="AD37" i="12"/>
  <c r="M159" i="16"/>
  <c r="AX37" i="12"/>
  <c r="R159" i="16"/>
  <c r="AK37" i="12"/>
  <c r="O88" i="16"/>
  <c r="AH37" i="12"/>
  <c r="N159" i="16"/>
  <c r="BE37" i="12"/>
  <c r="T88" i="16"/>
  <c r="AS37" i="12"/>
  <c r="Q88" i="16"/>
  <c r="AO37" i="12"/>
  <c r="P88" i="16"/>
  <c r="Q37" i="12"/>
  <c r="J88" i="16"/>
  <c r="AP64" i="10"/>
  <c r="AP34" i="12" s="1"/>
  <c r="P159" i="16"/>
  <c r="H64" i="10"/>
  <c r="H76" i="10" s="1"/>
  <c r="H87" i="10" s="1"/>
  <c r="H100" i="10" s="1"/>
  <c r="H133" i="10" s="1"/>
  <c r="J18" i="16"/>
  <c r="M18" i="16"/>
  <c r="AF37" i="12"/>
  <c r="N18" i="16"/>
  <c r="K18" i="16"/>
  <c r="AV37" i="12"/>
  <c r="R18" i="16"/>
  <c r="AR64" i="10"/>
  <c r="Q18" i="16"/>
  <c r="BD64" i="10"/>
  <c r="T18" i="16"/>
  <c r="I18" i="16"/>
  <c r="AN37" i="12"/>
  <c r="P18" i="16"/>
  <c r="AZ37" i="12"/>
  <c r="S18" i="16"/>
  <c r="L18" i="16"/>
  <c r="AJ37" i="12"/>
  <c r="O18" i="16"/>
  <c r="AN64" i="10"/>
  <c r="AT64" i="10"/>
  <c r="AT34" i="12" s="1"/>
  <c r="BE64" i="10"/>
  <c r="BE34" i="12" s="1"/>
  <c r="BB64" i="10"/>
  <c r="BB34" i="12" s="1"/>
  <c r="R64" i="10"/>
  <c r="R34" i="12" s="1"/>
  <c r="AJ64" i="10"/>
  <c r="Y37" i="12"/>
  <c r="AD64" i="10"/>
  <c r="AD34" i="12" s="1"/>
  <c r="AV64" i="10"/>
  <c r="AZ64" i="10"/>
  <c r="AX64" i="10"/>
  <c r="AX34" i="12" s="1"/>
  <c r="Q64" i="10"/>
  <c r="Q34" i="12" s="1"/>
  <c r="AK64" i="10"/>
  <c r="AK34" i="12" s="1"/>
  <c r="BD37" i="12"/>
  <c r="AH64" i="10"/>
  <c r="AH34" i="12" s="1"/>
  <c r="AS64" i="10"/>
  <c r="AS34" i="12" s="1"/>
  <c r="AO64" i="10"/>
  <c r="AO34" i="12" s="1"/>
  <c r="AF64" i="10"/>
  <c r="AP37" i="12"/>
  <c r="BA37" i="12"/>
  <c r="BA64" i="10"/>
  <c r="BA34" i="12" s="1"/>
  <c r="J41" i="12"/>
  <c r="BJ62" i="10"/>
  <c r="N64" i="10"/>
  <c r="N37" i="12"/>
  <c r="Z64" i="10"/>
  <c r="Z34" i="12" s="1"/>
  <c r="Z37" i="12"/>
  <c r="AB37" i="12"/>
  <c r="AB64" i="10"/>
  <c r="U34" i="12"/>
  <c r="U37" i="12"/>
  <c r="AC37" i="12"/>
  <c r="AC64" i="10"/>
  <c r="AC34" i="12" s="1"/>
  <c r="AW37" i="12"/>
  <c r="AW64" i="10"/>
  <c r="AW34" i="12" s="1"/>
  <c r="BF64" i="10"/>
  <c r="BF34" i="12" s="1"/>
  <c r="BF37" i="12"/>
  <c r="AG37" i="12"/>
  <c r="AG64" i="10"/>
  <c r="AG34" i="12" s="1"/>
  <c r="I41" i="12"/>
  <c r="T34" i="12"/>
  <c r="T37" i="12"/>
  <c r="AL37" i="12"/>
  <c r="AL64" i="10"/>
  <c r="AL34" i="12" s="1"/>
  <c r="X64" i="10"/>
  <c r="X37" i="12"/>
  <c r="P37" i="12"/>
  <c r="P64" i="10"/>
  <c r="BI62" i="10"/>
  <c r="M37" i="12"/>
  <c r="M64" i="10"/>
  <c r="V34" i="12"/>
  <c r="V37" i="12"/>
  <c r="G41" i="12"/>
  <c r="AB41" i="14" s="1"/>
  <c r="AR37" i="12"/>
  <c r="BH62" i="10"/>
  <c r="BK62" i="10"/>
  <c r="L37" i="12"/>
  <c r="L64" i="10"/>
  <c r="J39" i="12"/>
  <c r="H41" i="12"/>
  <c r="G39" i="12"/>
  <c r="BD39" i="14" s="1"/>
  <c r="H39" i="12"/>
  <c r="I39" i="12"/>
  <c r="CA62" i="10" l="1"/>
  <c r="AF34" i="12"/>
  <c r="BS64" i="10"/>
  <c r="AZ34" i="12"/>
  <c r="BX64" i="10"/>
  <c r="AJ34" i="12"/>
  <c r="BT64" i="10"/>
  <c r="X34" i="12"/>
  <c r="BQ64" i="10"/>
  <c r="AB34" i="12"/>
  <c r="BR64" i="10"/>
  <c r="AV34" i="12"/>
  <c r="BW64" i="10"/>
  <c r="AN34" i="12"/>
  <c r="BU64" i="10"/>
  <c r="AR34" i="12"/>
  <c r="BV64" i="10"/>
  <c r="P34" i="12"/>
  <c r="BO64" i="10"/>
  <c r="BN64" i="10"/>
  <c r="BD34" i="12"/>
  <c r="BY64" i="10"/>
  <c r="V159" i="16"/>
  <c r="V88" i="16"/>
  <c r="H52" i="16"/>
  <c r="V18" i="16"/>
  <c r="BD131" i="10"/>
  <c r="H41" i="14"/>
  <c r="N39" i="14"/>
  <c r="I39" i="14"/>
  <c r="AP39" i="14"/>
  <c r="BB39" i="14"/>
  <c r="U39" i="14"/>
  <c r="U131" i="10" s="1"/>
  <c r="AJ39" i="14"/>
  <c r="AB39" i="14"/>
  <c r="L39" i="14"/>
  <c r="L131" i="10" s="1"/>
  <c r="AF39" i="14"/>
  <c r="BE39" i="14"/>
  <c r="H39" i="14"/>
  <c r="AR39" i="14"/>
  <c r="AG39" i="14"/>
  <c r="X39" i="14"/>
  <c r="AB242" i="10"/>
  <c r="AB227" i="10"/>
  <c r="AB374" i="10"/>
  <c r="AB388" i="10"/>
  <c r="I41" i="14"/>
  <c r="J41" i="14"/>
  <c r="Y41" i="14"/>
  <c r="BA41" i="14"/>
  <c r="R41" i="14"/>
  <c r="AD39" i="14"/>
  <c r="J39" i="14"/>
  <c r="Z41" i="14"/>
  <c r="BD41" i="14"/>
  <c r="J37" i="12"/>
  <c r="N41" i="14"/>
  <c r="AX41" i="14"/>
  <c r="BK64" i="10"/>
  <c r="BH64" i="10"/>
  <c r="L34" i="12"/>
  <c r="L41" i="14"/>
  <c r="BE41" i="14"/>
  <c r="U41" i="14"/>
  <c r="AR41" i="14"/>
  <c r="BF41" i="14"/>
  <c r="BB41" i="14"/>
  <c r="T41" i="14"/>
  <c r="AO41" i="14"/>
  <c r="AL41" i="14"/>
  <c r="AD41" i="14"/>
  <c r="AC41" i="14"/>
  <c r="AF41" i="14"/>
  <c r="AP41" i="14"/>
  <c r="AS41" i="14"/>
  <c r="AG41" i="14"/>
  <c r="X41" i="14"/>
  <c r="AT41" i="14"/>
  <c r="AV41" i="14"/>
  <c r="BI64" i="10"/>
  <c r="M34" i="12"/>
  <c r="AJ41" i="14"/>
  <c r="AZ41" i="14"/>
  <c r="BJ64" i="10"/>
  <c r="N34" i="12"/>
  <c r="AK41" i="14"/>
  <c r="AW41" i="14"/>
  <c r="V41" i="14"/>
  <c r="AH41" i="14"/>
  <c r="AZ39" i="14"/>
  <c r="AW39" i="14"/>
  <c r="AL39" i="14"/>
  <c r="R39" i="14"/>
  <c r="AO39" i="14"/>
  <c r="AT39" i="14"/>
  <c r="AV39" i="14"/>
  <c r="BF39" i="14"/>
  <c r="V39" i="14"/>
  <c r="V131" i="10" s="1"/>
  <c r="AX39" i="14"/>
  <c r="AN39" i="14"/>
  <c r="Y39" i="14"/>
  <c r="T39" i="14"/>
  <c r="T131" i="10" s="1"/>
  <c r="Q39" i="14"/>
  <c r="AK39" i="14"/>
  <c r="Z39" i="14"/>
  <c r="M39" i="14"/>
  <c r="AS39" i="14"/>
  <c r="AH39" i="14"/>
  <c r="P39" i="14"/>
  <c r="BA39" i="14"/>
  <c r="AC39" i="14"/>
  <c r="G37" i="12"/>
  <c r="V37" i="14" s="1"/>
  <c r="H37" i="12"/>
  <c r="I37" i="12"/>
  <c r="M41" i="14"/>
  <c r="Q41" i="14"/>
  <c r="P41" i="14"/>
  <c r="AN41" i="14"/>
  <c r="BP131" i="10" l="1"/>
  <c r="CA64" i="10"/>
  <c r="AB394" i="10"/>
  <c r="V232" i="10"/>
  <c r="V235" i="10"/>
  <c r="V444" i="10"/>
  <c r="K209" i="16" s="1"/>
  <c r="V380" i="10"/>
  <c r="V247" i="10"/>
  <c r="V233" i="10"/>
  <c r="V82" i="10"/>
  <c r="K168" i="16" s="1"/>
  <c r="V73" i="10"/>
  <c r="K162" i="16" s="1"/>
  <c r="V95" i="10"/>
  <c r="K176" i="16" s="1"/>
  <c r="U388" i="10"/>
  <c r="U394" i="10" s="1"/>
  <c r="U242" i="10"/>
  <c r="U374" i="10"/>
  <c r="U227" i="10"/>
  <c r="V374" i="10"/>
  <c r="V242" i="10"/>
  <c r="V388" i="10"/>
  <c r="V394" i="10" s="1"/>
  <c r="V227" i="10"/>
  <c r="T374" i="10"/>
  <c r="T388" i="10"/>
  <c r="T242" i="10"/>
  <c r="T227" i="10"/>
  <c r="BP227" i="10" s="1"/>
  <c r="I50" i="16"/>
  <c r="T50" i="16"/>
  <c r="AH131" i="10"/>
  <c r="N191" i="16" s="1"/>
  <c r="AS131" i="10"/>
  <c r="Q120" i="16" s="1"/>
  <c r="Q131" i="10"/>
  <c r="J120" i="16" s="1"/>
  <c r="AX131" i="10"/>
  <c r="R191" i="16" s="1"/>
  <c r="AT131" i="10"/>
  <c r="Q191" i="16" s="1"/>
  <c r="AW131" i="10"/>
  <c r="R120" i="16" s="1"/>
  <c r="AR131" i="10"/>
  <c r="BB131" i="10"/>
  <c r="S191" i="16" s="1"/>
  <c r="BA131" i="10"/>
  <c r="S120" i="16" s="1"/>
  <c r="AK131" i="10"/>
  <c r="O120" i="16" s="1"/>
  <c r="AV131" i="10"/>
  <c r="AD131" i="10"/>
  <c r="M191" i="16" s="1"/>
  <c r="AG131" i="10"/>
  <c r="N120" i="16" s="1"/>
  <c r="N131" i="10"/>
  <c r="I191" i="16" s="1"/>
  <c r="M131" i="10"/>
  <c r="I120" i="16" s="1"/>
  <c r="K191" i="16"/>
  <c r="AO131" i="10"/>
  <c r="P120" i="16" s="1"/>
  <c r="AZ131" i="10"/>
  <c r="AB131" i="10"/>
  <c r="AP131" i="10"/>
  <c r="P191" i="16" s="1"/>
  <c r="AN131" i="10"/>
  <c r="AL131" i="10"/>
  <c r="O191" i="16" s="1"/>
  <c r="AF131" i="10"/>
  <c r="K120" i="16"/>
  <c r="AC131" i="10"/>
  <c r="M120" i="16" s="1"/>
  <c r="P131" i="10"/>
  <c r="Z131" i="10"/>
  <c r="L191" i="16" s="1"/>
  <c r="Y131" i="10"/>
  <c r="L120" i="16" s="1"/>
  <c r="BF131" i="10"/>
  <c r="T191" i="16" s="1"/>
  <c r="R131" i="10"/>
  <c r="J191" i="16" s="1"/>
  <c r="X131" i="10"/>
  <c r="BE131" i="10"/>
  <c r="T120" i="16" s="1"/>
  <c r="AJ131" i="10"/>
  <c r="H37" i="14"/>
  <c r="I37" i="14"/>
  <c r="AR37" i="14"/>
  <c r="L37" i="14"/>
  <c r="BF37" i="14"/>
  <c r="BF235" i="10" s="1"/>
  <c r="M37" i="14"/>
  <c r="M235" i="10" s="1"/>
  <c r="Z37" i="14"/>
  <c r="P37" i="14"/>
  <c r="P235" i="10" s="1"/>
  <c r="AW227" i="10"/>
  <c r="AW242" i="10"/>
  <c r="AW374" i="10"/>
  <c r="AW388" i="10"/>
  <c r="AW394" i="10" s="1"/>
  <c r="P242" i="10"/>
  <c r="P227" i="10"/>
  <c r="P374" i="10"/>
  <c r="P388" i="10"/>
  <c r="M227" i="10"/>
  <c r="M242" i="10"/>
  <c r="M374" i="10"/>
  <c r="M388" i="10"/>
  <c r="AK242" i="10"/>
  <c r="AK227" i="10"/>
  <c r="AK374" i="10"/>
  <c r="AK388" i="10"/>
  <c r="AK394" i="10" s="1"/>
  <c r="AZ242" i="10"/>
  <c r="AZ227" i="10"/>
  <c r="AZ374" i="10"/>
  <c r="AZ388" i="10"/>
  <c r="AL37" i="14"/>
  <c r="AV227" i="10"/>
  <c r="AV242" i="10"/>
  <c r="AV374" i="10"/>
  <c r="AV388" i="10"/>
  <c r="AS227" i="10"/>
  <c r="AS242" i="10"/>
  <c r="AS374" i="10"/>
  <c r="AS388" i="10"/>
  <c r="AS394" i="10" s="1"/>
  <c r="AD227" i="10"/>
  <c r="AD242" i="10"/>
  <c r="AD374" i="10"/>
  <c r="AD388" i="10"/>
  <c r="AD394" i="10" s="1"/>
  <c r="BB242" i="10"/>
  <c r="BB227" i="10"/>
  <c r="BB374" i="10"/>
  <c r="BB388" i="10"/>
  <c r="BB394" i="10" s="1"/>
  <c r="BE242" i="10"/>
  <c r="BE227" i="10"/>
  <c r="BE388" i="10"/>
  <c r="BE394" i="10" s="1"/>
  <c r="BE374" i="10"/>
  <c r="N227" i="10"/>
  <c r="N242" i="10"/>
  <c r="N374" i="10"/>
  <c r="N388" i="10"/>
  <c r="AG37" i="14"/>
  <c r="Y242" i="10"/>
  <c r="Y227" i="10"/>
  <c r="Y374" i="10"/>
  <c r="Y388" i="10"/>
  <c r="Y394" i="10" s="1"/>
  <c r="U37" i="14"/>
  <c r="AB52" i="12"/>
  <c r="AH227" i="10"/>
  <c r="AH242" i="10"/>
  <c r="AH374" i="10"/>
  <c r="AH388" i="10"/>
  <c r="AH394" i="10" s="1"/>
  <c r="J34" i="12"/>
  <c r="AT242" i="10"/>
  <c r="AT227" i="10"/>
  <c r="AT374" i="10"/>
  <c r="AT388" i="10"/>
  <c r="AT394" i="10" s="1"/>
  <c r="AP242" i="10"/>
  <c r="AP227" i="10"/>
  <c r="AP374" i="10"/>
  <c r="AP388" i="10"/>
  <c r="AP394" i="10" s="1"/>
  <c r="AL227" i="10"/>
  <c r="AL242" i="10"/>
  <c r="AL374" i="10"/>
  <c r="AL388" i="10"/>
  <c r="AL394" i="10" s="1"/>
  <c r="BF242" i="10"/>
  <c r="BF227" i="10"/>
  <c r="BF374" i="10"/>
  <c r="BF388" i="10"/>
  <c r="BF394" i="10" s="1"/>
  <c r="L227" i="10"/>
  <c r="L242" i="10"/>
  <c r="G41" i="14"/>
  <c r="L388" i="10"/>
  <c r="L374" i="10"/>
  <c r="X37" i="14"/>
  <c r="N37" i="14"/>
  <c r="BD227" i="10"/>
  <c r="BD242" i="10"/>
  <c r="BY242" i="10" s="1"/>
  <c r="BD374" i="10"/>
  <c r="BD388" i="10"/>
  <c r="Z227" i="10"/>
  <c r="Z242" i="10"/>
  <c r="Z374" i="10"/>
  <c r="Z388" i="10"/>
  <c r="Z394" i="10" s="1"/>
  <c r="G39" i="14"/>
  <c r="Q227" i="10"/>
  <c r="Q242" i="10"/>
  <c r="Q374" i="10"/>
  <c r="Q388" i="10"/>
  <c r="Q394" i="10" s="1"/>
  <c r="BE37" i="14"/>
  <c r="AX37" i="14"/>
  <c r="AZ37" i="14"/>
  <c r="Q37" i="14"/>
  <c r="BB37" i="14"/>
  <c r="R37" i="14"/>
  <c r="BD37" i="14"/>
  <c r="AF37" i="14"/>
  <c r="AD37" i="14"/>
  <c r="Y37" i="14"/>
  <c r="AO37" i="14"/>
  <c r="AJ37" i="14"/>
  <c r="AV37" i="14"/>
  <c r="AP37" i="14"/>
  <c r="AN37" i="14"/>
  <c r="AT37" i="14"/>
  <c r="AS37" i="14"/>
  <c r="AK37" i="14"/>
  <c r="AH37" i="14"/>
  <c r="AJ242" i="10"/>
  <c r="AJ227" i="10"/>
  <c r="BT227" i="10" s="1"/>
  <c r="AJ374" i="10"/>
  <c r="AJ388" i="10"/>
  <c r="I34" i="12"/>
  <c r="X242" i="10"/>
  <c r="X227" i="10"/>
  <c r="X374" i="10"/>
  <c r="X388" i="10"/>
  <c r="AF242" i="10"/>
  <c r="AF227" i="10"/>
  <c r="AF374" i="10"/>
  <c r="AF388" i="10"/>
  <c r="AO227" i="10"/>
  <c r="AO242" i="10"/>
  <c r="AO374" i="10"/>
  <c r="AO388" i="10"/>
  <c r="AO394" i="10" s="1"/>
  <c r="AR242" i="10"/>
  <c r="AR227" i="10"/>
  <c r="AR374" i="10"/>
  <c r="BV374" i="10" s="1"/>
  <c r="AR388" i="10"/>
  <c r="G34" i="12"/>
  <c r="L34" i="14" s="1"/>
  <c r="L70" i="10" s="1"/>
  <c r="H34" i="12"/>
  <c r="AX227" i="10"/>
  <c r="AX242" i="10"/>
  <c r="AX374" i="10"/>
  <c r="AX388" i="10"/>
  <c r="AX394" i="10" s="1"/>
  <c r="J37" i="14"/>
  <c r="AC37" i="14"/>
  <c r="T37" i="14"/>
  <c r="R242" i="10"/>
  <c r="R227" i="10"/>
  <c r="R374" i="10"/>
  <c r="R388" i="10"/>
  <c r="R394" i="10" s="1"/>
  <c r="AN242" i="10"/>
  <c r="AN227" i="10"/>
  <c r="AN374" i="10"/>
  <c r="AN388" i="10"/>
  <c r="AG242" i="10"/>
  <c r="AG227" i="10"/>
  <c r="AG374" i="10"/>
  <c r="AG388" i="10"/>
  <c r="AG394" i="10" s="1"/>
  <c r="AC242" i="10"/>
  <c r="BR242" i="10" s="1"/>
  <c r="AC227" i="10"/>
  <c r="AC374" i="10"/>
  <c r="AC388" i="10"/>
  <c r="AC394" i="10" s="1"/>
  <c r="BA37" i="14"/>
  <c r="AB37" i="14"/>
  <c r="AW37" i="14"/>
  <c r="BA227" i="10"/>
  <c r="BA242" i="10"/>
  <c r="BA374" i="10"/>
  <c r="BA388" i="10"/>
  <c r="BA394" i="10" s="1"/>
  <c r="BT242" i="10" l="1"/>
  <c r="BY227" i="10"/>
  <c r="BR227" i="10"/>
  <c r="BU227" i="10"/>
  <c r="BR374" i="10"/>
  <c r="BU374" i="10"/>
  <c r="BN388" i="10"/>
  <c r="BX242" i="10"/>
  <c r="BO242" i="10"/>
  <c r="BX131" i="10"/>
  <c r="BW374" i="10"/>
  <c r="BU242" i="10"/>
  <c r="BV227" i="10"/>
  <c r="BN242" i="10"/>
  <c r="BO131" i="10"/>
  <c r="BT374" i="10"/>
  <c r="BY131" i="10"/>
  <c r="AF394" i="10"/>
  <c r="BS394" i="10" s="1"/>
  <c r="BS388" i="10"/>
  <c r="AV394" i="10"/>
  <c r="BW394" i="10" s="1"/>
  <c r="BW388" i="10"/>
  <c r="BS374" i="10"/>
  <c r="BQ374" i="10"/>
  <c r="AJ394" i="10"/>
  <c r="BT394" i="10" s="1"/>
  <c r="BT388" i="10"/>
  <c r="BD394" i="10"/>
  <c r="BY394" i="10" s="1"/>
  <c r="BY388" i="10"/>
  <c r="AZ394" i="10"/>
  <c r="BX394" i="10" s="1"/>
  <c r="BX388" i="10"/>
  <c r="P394" i="10"/>
  <c r="BO394" i="10" s="1"/>
  <c r="BO388" i="10"/>
  <c r="BT131" i="10"/>
  <c r="BU131" i="10"/>
  <c r="BP242" i="10"/>
  <c r="AR394" i="10"/>
  <c r="BV394" i="10" s="1"/>
  <c r="BV388" i="10"/>
  <c r="X394" i="10"/>
  <c r="BQ394" i="10" s="1"/>
  <c r="BQ388" i="10"/>
  <c r="BS227" i="10"/>
  <c r="BQ227" i="10"/>
  <c r="BY374" i="10"/>
  <c r="BW242" i="10"/>
  <c r="BX374" i="10"/>
  <c r="BO374" i="10"/>
  <c r="T394" i="10"/>
  <c r="BP394" i="10" s="1"/>
  <c r="BP388" i="10"/>
  <c r="BR388" i="10"/>
  <c r="BN131" i="10"/>
  <c r="AN394" i="10"/>
  <c r="BU394" i="10" s="1"/>
  <c r="BU388" i="10"/>
  <c r="I20" i="16"/>
  <c r="BV242" i="10"/>
  <c r="BS242" i="10"/>
  <c r="BQ242" i="10"/>
  <c r="BN374" i="10"/>
  <c r="BN227" i="10"/>
  <c r="BW227" i="10"/>
  <c r="BX227" i="10"/>
  <c r="BO227" i="10"/>
  <c r="BQ131" i="10"/>
  <c r="BS131" i="10"/>
  <c r="BR131" i="10"/>
  <c r="BW131" i="10"/>
  <c r="BV131" i="10"/>
  <c r="BP374" i="10"/>
  <c r="BR394" i="10"/>
  <c r="AB232" i="10"/>
  <c r="AB235" i="10"/>
  <c r="T232" i="10"/>
  <c r="T235" i="10"/>
  <c r="AO232" i="10"/>
  <c r="AO235" i="10"/>
  <c r="AZ232" i="10"/>
  <c r="AZ235" i="10"/>
  <c r="U232" i="10"/>
  <c r="U235" i="10"/>
  <c r="BA232" i="10"/>
  <c r="BA235" i="10"/>
  <c r="AC232" i="10"/>
  <c r="AC235" i="10"/>
  <c r="AK232" i="10"/>
  <c r="AK235" i="10"/>
  <c r="AP232" i="10"/>
  <c r="AP235" i="10"/>
  <c r="Y232" i="10"/>
  <c r="Y235" i="10"/>
  <c r="R232" i="10"/>
  <c r="R235" i="10"/>
  <c r="AX232" i="10"/>
  <c r="AX235" i="10"/>
  <c r="X232" i="10"/>
  <c r="X235" i="10"/>
  <c r="AG232" i="10"/>
  <c r="AG235" i="10"/>
  <c r="Z232" i="10"/>
  <c r="Z235" i="10"/>
  <c r="AR232" i="10"/>
  <c r="AR235" i="10"/>
  <c r="AH232" i="10"/>
  <c r="AH235" i="10"/>
  <c r="N232" i="10"/>
  <c r="N235" i="10"/>
  <c r="AS232" i="10"/>
  <c r="AS235" i="10"/>
  <c r="AV232" i="10"/>
  <c r="AV235" i="10"/>
  <c r="AD232" i="10"/>
  <c r="AD235" i="10"/>
  <c r="BB232" i="10"/>
  <c r="BB235" i="10"/>
  <c r="BE232" i="10"/>
  <c r="BE235" i="10"/>
  <c r="AL232" i="10"/>
  <c r="AL235" i="10"/>
  <c r="AN232" i="10"/>
  <c r="BU232" i="10" s="1"/>
  <c r="AN235" i="10"/>
  <c r="BU235" i="10" s="1"/>
  <c r="BD232" i="10"/>
  <c r="BD235" i="10"/>
  <c r="L232" i="10"/>
  <c r="L235" i="10"/>
  <c r="AW232" i="10"/>
  <c r="AW235" i="10"/>
  <c r="AT232" i="10"/>
  <c r="AT235" i="10"/>
  <c r="AJ232" i="10"/>
  <c r="BT232" i="10" s="1"/>
  <c r="AJ235" i="10"/>
  <c r="BT235" i="10" s="1"/>
  <c r="AF232" i="10"/>
  <c r="AF235" i="10"/>
  <c r="Q232" i="10"/>
  <c r="Q235" i="10"/>
  <c r="M95" i="10"/>
  <c r="I105" i="16" s="1"/>
  <c r="M232" i="10"/>
  <c r="BF95" i="10"/>
  <c r="T176" i="16" s="1"/>
  <c r="BF232" i="10"/>
  <c r="P233" i="10"/>
  <c r="P232" i="10"/>
  <c r="T444" i="10"/>
  <c r="T380" i="10"/>
  <c r="T233" i="10"/>
  <c r="T73" i="10"/>
  <c r="T247" i="10"/>
  <c r="T95" i="10"/>
  <c r="T82" i="10"/>
  <c r="U444" i="10"/>
  <c r="K138" i="16" s="1"/>
  <c r="U380" i="10"/>
  <c r="U56" i="12" s="1"/>
  <c r="U233" i="10"/>
  <c r="U82" i="10"/>
  <c r="K97" i="16" s="1"/>
  <c r="U73" i="10"/>
  <c r="K91" i="16" s="1"/>
  <c r="U247" i="10"/>
  <c r="U95" i="10"/>
  <c r="K105" i="16" s="1"/>
  <c r="M444" i="10"/>
  <c r="I138" i="16" s="1"/>
  <c r="T62" i="15"/>
  <c r="V120" i="16"/>
  <c r="I62" i="15"/>
  <c r="V191" i="16"/>
  <c r="BJ131" i="10"/>
  <c r="BH131" i="10"/>
  <c r="J50" i="16"/>
  <c r="J62" i="15" s="1"/>
  <c r="S50" i="16"/>
  <c r="S62" i="15" s="1"/>
  <c r="BK131" i="10"/>
  <c r="R50" i="16"/>
  <c r="R62" i="15" s="1"/>
  <c r="Q50" i="16"/>
  <c r="Q62" i="15" s="1"/>
  <c r="P50" i="16"/>
  <c r="P62" i="15" s="1"/>
  <c r="BF73" i="10"/>
  <c r="T162" i="16" s="1"/>
  <c r="P380" i="10"/>
  <c r="L50" i="16"/>
  <c r="L62" i="15" s="1"/>
  <c r="N50" i="16"/>
  <c r="N62" i="15" s="1"/>
  <c r="M50" i="16"/>
  <c r="M62" i="15" s="1"/>
  <c r="K50" i="16"/>
  <c r="K62" i="15" s="1"/>
  <c r="O50" i="16"/>
  <c r="O62" i="15" s="1"/>
  <c r="P444" i="10"/>
  <c r="BF444" i="10"/>
  <c r="T209" i="16" s="1"/>
  <c r="BF380" i="10"/>
  <c r="BF56" i="12" s="1"/>
  <c r="Z73" i="10"/>
  <c r="L162" i="16" s="1"/>
  <c r="L73" i="10"/>
  <c r="BF233" i="10"/>
  <c r="P82" i="10"/>
  <c r="P247" i="10"/>
  <c r="AR380" i="10"/>
  <c r="BI131" i="10"/>
  <c r="BF82" i="10"/>
  <c r="T168" i="16" s="1"/>
  <c r="BF247" i="10"/>
  <c r="P95" i="10"/>
  <c r="P73" i="10"/>
  <c r="M247" i="10"/>
  <c r="M233" i="10"/>
  <c r="M380" i="10"/>
  <c r="M56" i="12" s="1"/>
  <c r="M82" i="10"/>
  <c r="I97" i="16" s="1"/>
  <c r="M73" i="10"/>
  <c r="I91" i="16" s="1"/>
  <c r="AR82" i="10"/>
  <c r="AR73" i="10"/>
  <c r="Z95" i="10"/>
  <c r="L176" i="16" s="1"/>
  <c r="L233" i="10"/>
  <c r="L247" i="10"/>
  <c r="AR233" i="10"/>
  <c r="Z233" i="10"/>
  <c r="H34" i="14"/>
  <c r="V56" i="12"/>
  <c r="L444" i="10"/>
  <c r="Z444" i="10"/>
  <c r="L209" i="16" s="1"/>
  <c r="Z247" i="10"/>
  <c r="L95" i="10"/>
  <c r="L380" i="10"/>
  <c r="AR444" i="10"/>
  <c r="AR247" i="10"/>
  <c r="Z380" i="10"/>
  <c r="Z56" i="12" s="1"/>
  <c r="Z82" i="10"/>
  <c r="L168" i="16" s="1"/>
  <c r="L82" i="10"/>
  <c r="AR95" i="10"/>
  <c r="M34" i="14"/>
  <c r="L445" i="10"/>
  <c r="L446" i="10"/>
  <c r="L18" i="10"/>
  <c r="L68" i="10"/>
  <c r="L97" i="10"/>
  <c r="L284" i="10"/>
  <c r="L96" i="10"/>
  <c r="L83" i="10"/>
  <c r="L285" i="10"/>
  <c r="L16" i="10"/>
  <c r="L433" i="10"/>
  <c r="L17" i="10"/>
  <c r="AG52" i="12"/>
  <c r="AW233" i="10"/>
  <c r="AW73" i="10"/>
  <c r="R91" i="16" s="1"/>
  <c r="AW380" i="10"/>
  <c r="AW56" i="12" s="1"/>
  <c r="AW247" i="10"/>
  <c r="AW95" i="10"/>
  <c r="R105" i="16" s="1"/>
  <c r="AW444" i="10"/>
  <c r="R138" i="16" s="1"/>
  <c r="AW82" i="10"/>
  <c r="R97" i="16" s="1"/>
  <c r="AX52" i="12"/>
  <c r="I34" i="14"/>
  <c r="AH380" i="10"/>
  <c r="AH56" i="12" s="1"/>
  <c r="AH73" i="10"/>
  <c r="N162" i="16" s="1"/>
  <c r="AH247" i="10"/>
  <c r="AH233" i="10"/>
  <c r="AH82" i="10"/>
  <c r="N168" i="16" s="1"/>
  <c r="AH95" i="10"/>
  <c r="N176" i="16" s="1"/>
  <c r="AH444" i="10"/>
  <c r="N209" i="16" s="1"/>
  <c r="AN233" i="10"/>
  <c r="AN73" i="10"/>
  <c r="AN380" i="10"/>
  <c r="AN247" i="10"/>
  <c r="AN444" i="10"/>
  <c r="AN82" i="10"/>
  <c r="AN95" i="10"/>
  <c r="AO233" i="10"/>
  <c r="AO73" i="10"/>
  <c r="P91" i="16" s="1"/>
  <c r="AO380" i="10"/>
  <c r="AO56" i="12" s="1"/>
  <c r="AO247" i="10"/>
  <c r="AO82" i="10"/>
  <c r="P97" i="16" s="1"/>
  <c r="AO95" i="10"/>
  <c r="P105" i="16" s="1"/>
  <c r="AO444" i="10"/>
  <c r="P138" i="16" s="1"/>
  <c r="BD233" i="10"/>
  <c r="BD247" i="10"/>
  <c r="BD380" i="10"/>
  <c r="BD73" i="10"/>
  <c r="BD82" i="10"/>
  <c r="BD95" i="10"/>
  <c r="BD444" i="10"/>
  <c r="AZ233" i="10"/>
  <c r="AZ73" i="10"/>
  <c r="AZ380" i="10"/>
  <c r="AZ247" i="10"/>
  <c r="AZ95" i="10"/>
  <c r="AZ444" i="10"/>
  <c r="AZ82" i="10"/>
  <c r="BK242" i="10"/>
  <c r="BH242" i="10"/>
  <c r="AH52" i="12"/>
  <c r="AG73" i="10"/>
  <c r="N91" i="16" s="1"/>
  <c r="AG380" i="10"/>
  <c r="AG56" i="12" s="1"/>
  <c r="AG233" i="10"/>
  <c r="AG247" i="10"/>
  <c r="AG82" i="10"/>
  <c r="N97" i="16" s="1"/>
  <c r="AG444" i="10"/>
  <c r="N138" i="16" s="1"/>
  <c r="AG95" i="10"/>
  <c r="N105" i="16" s="1"/>
  <c r="BJ227" i="10"/>
  <c r="BI388" i="10"/>
  <c r="M394" i="10"/>
  <c r="AW52" i="12"/>
  <c r="AB380" i="10"/>
  <c r="AB247" i="10"/>
  <c r="AB233" i="10"/>
  <c r="AB73" i="10"/>
  <c r="AB444" i="10"/>
  <c r="AB82" i="10"/>
  <c r="AB95" i="10"/>
  <c r="V52" i="12"/>
  <c r="AK380" i="10"/>
  <c r="AK56" i="12" s="1"/>
  <c r="AK233" i="10"/>
  <c r="AK247" i="10"/>
  <c r="AK73" i="10"/>
  <c r="O91" i="16" s="1"/>
  <c r="AK95" i="10"/>
  <c r="O105" i="16" s="1"/>
  <c r="AK82" i="10"/>
  <c r="O97" i="16" s="1"/>
  <c r="AK444" i="10"/>
  <c r="O138" i="16" s="1"/>
  <c r="AP380" i="10"/>
  <c r="AP56" i="12" s="1"/>
  <c r="AP233" i="10"/>
  <c r="AP73" i="10"/>
  <c r="P162" i="16" s="1"/>
  <c r="AP247" i="10"/>
  <c r="AP444" i="10"/>
  <c r="P209" i="16" s="1"/>
  <c r="AP95" i="10"/>
  <c r="P176" i="16" s="1"/>
  <c r="AP82" i="10"/>
  <c r="P168" i="16" s="1"/>
  <c r="Y73" i="10"/>
  <c r="L91" i="16" s="1"/>
  <c r="Y233" i="10"/>
  <c r="Y380" i="10"/>
  <c r="Y56" i="12" s="1"/>
  <c r="Y247" i="10"/>
  <c r="Y95" i="10"/>
  <c r="L105" i="16" s="1"/>
  <c r="Y444" i="10"/>
  <c r="L138" i="16" s="1"/>
  <c r="Y82" i="10"/>
  <c r="L97" i="16" s="1"/>
  <c r="R233" i="10"/>
  <c r="R247" i="10"/>
  <c r="R380" i="10"/>
  <c r="R56" i="12" s="1"/>
  <c r="R82" i="10"/>
  <c r="J168" i="16" s="1"/>
  <c r="R73" i="10"/>
  <c r="J162" i="16" s="1"/>
  <c r="R444" i="10"/>
  <c r="J209" i="16" s="1"/>
  <c r="R95" i="10"/>
  <c r="J176" i="16" s="1"/>
  <c r="AX233" i="10"/>
  <c r="AX82" i="10"/>
  <c r="R168" i="16" s="1"/>
  <c r="AX73" i="10"/>
  <c r="R162" i="16" s="1"/>
  <c r="AX247" i="10"/>
  <c r="AX380" i="10"/>
  <c r="AX56" i="12" s="1"/>
  <c r="AX444" i="10"/>
  <c r="R209" i="16" s="1"/>
  <c r="AX95" i="10"/>
  <c r="R176" i="16" s="1"/>
  <c r="Z52" i="12"/>
  <c r="N73" i="10"/>
  <c r="I162" i="16" s="1"/>
  <c r="N233" i="10"/>
  <c r="N380" i="10"/>
  <c r="N56" i="12" s="1"/>
  <c r="N247" i="10"/>
  <c r="N95" i="10"/>
  <c r="I176" i="16" s="1"/>
  <c r="N82" i="10"/>
  <c r="I168" i="16" s="1"/>
  <c r="N444" i="10"/>
  <c r="I209" i="16" s="1"/>
  <c r="BK374" i="10"/>
  <c r="BH374" i="10"/>
  <c r="BH227" i="10"/>
  <c r="BK227" i="10"/>
  <c r="BJ388" i="10"/>
  <c r="N394" i="10"/>
  <c r="BB52" i="12"/>
  <c r="AD52" i="12"/>
  <c r="AS52" i="12"/>
  <c r="AL73" i="10"/>
  <c r="O162" i="16" s="1"/>
  <c r="AL380" i="10"/>
  <c r="AL56" i="12" s="1"/>
  <c r="AL247" i="10"/>
  <c r="AL233" i="10"/>
  <c r="AL444" i="10"/>
  <c r="O209" i="16" s="1"/>
  <c r="AL82" i="10"/>
  <c r="O168" i="16" s="1"/>
  <c r="AL95" i="10"/>
  <c r="O176" i="16" s="1"/>
  <c r="BI374" i="10"/>
  <c r="BA52" i="12"/>
  <c r="BA380" i="10"/>
  <c r="BA56" i="12" s="1"/>
  <c r="BA73" i="10"/>
  <c r="S91" i="16" s="1"/>
  <c r="BA233" i="10"/>
  <c r="BA247" i="10"/>
  <c r="BA444" i="10"/>
  <c r="S138" i="16" s="1"/>
  <c r="BA82" i="10"/>
  <c r="S97" i="16" s="1"/>
  <c r="BA95" i="10"/>
  <c r="S105" i="16" s="1"/>
  <c r="AC380" i="10"/>
  <c r="AC56" i="12" s="1"/>
  <c r="AC247" i="10"/>
  <c r="AC233" i="10"/>
  <c r="AC73" i="10"/>
  <c r="M91" i="16" s="1"/>
  <c r="AC444" i="10"/>
  <c r="M138" i="16" s="1"/>
  <c r="AC95" i="10"/>
  <c r="M105" i="16" s="1"/>
  <c r="AC82" i="10"/>
  <c r="M97" i="16" s="1"/>
  <c r="AP34" i="14"/>
  <c r="AP70" i="10" s="1"/>
  <c r="P161" i="16" s="1"/>
  <c r="AH34" i="14"/>
  <c r="AH70" i="10" s="1"/>
  <c r="N161" i="16" s="1"/>
  <c r="Q34" i="14"/>
  <c r="Q70" i="10" s="1"/>
  <c r="J90" i="16" s="1"/>
  <c r="AD34" i="14"/>
  <c r="AD70" i="10" s="1"/>
  <c r="M161" i="16" s="1"/>
  <c r="AT34" i="14"/>
  <c r="AT70" i="10" s="1"/>
  <c r="Q161" i="16" s="1"/>
  <c r="AZ34" i="14"/>
  <c r="AZ70" i="10" s="1"/>
  <c r="AN34" i="14"/>
  <c r="AN70" i="10" s="1"/>
  <c r="BE34" i="14"/>
  <c r="BE70" i="10" s="1"/>
  <c r="T90" i="16" s="1"/>
  <c r="AF34" i="14"/>
  <c r="AF70" i="10" s="1"/>
  <c r="BD34" i="14"/>
  <c r="BD70" i="10" s="1"/>
  <c r="R34" i="14"/>
  <c r="R70" i="10" s="1"/>
  <c r="J161" i="16" s="1"/>
  <c r="AJ34" i="14"/>
  <c r="AJ70" i="10" s="1"/>
  <c r="AV34" i="14"/>
  <c r="AV70" i="10" s="1"/>
  <c r="BB34" i="14"/>
  <c r="BB70" i="10" s="1"/>
  <c r="S161" i="16" s="1"/>
  <c r="Y34" i="14"/>
  <c r="Y70" i="10" s="1"/>
  <c r="L90" i="16" s="1"/>
  <c r="AR34" i="14"/>
  <c r="AR70" i="10" s="1"/>
  <c r="AX34" i="14"/>
  <c r="AX70" i="10" s="1"/>
  <c r="R161" i="16" s="1"/>
  <c r="AS34" i="14"/>
  <c r="AS70" i="10" s="1"/>
  <c r="Q90" i="16" s="1"/>
  <c r="AK34" i="14"/>
  <c r="AK70" i="10" s="1"/>
  <c r="O90" i="16" s="1"/>
  <c r="AO34" i="14"/>
  <c r="AO70" i="10" s="1"/>
  <c r="P90" i="16" s="1"/>
  <c r="AG34" i="14"/>
  <c r="AG70" i="10" s="1"/>
  <c r="N90" i="16" s="1"/>
  <c r="AB34" i="14"/>
  <c r="AB70" i="10" s="1"/>
  <c r="AL34" i="14"/>
  <c r="AL70" i="10" s="1"/>
  <c r="O161" i="16" s="1"/>
  <c r="AW34" i="14"/>
  <c r="AW70" i="10" s="1"/>
  <c r="R90" i="16" s="1"/>
  <c r="Z34" i="14"/>
  <c r="Z70" i="10" s="1"/>
  <c r="L161" i="16" s="1"/>
  <c r="X34" i="14"/>
  <c r="X70" i="10" s="1"/>
  <c r="BF34" i="14"/>
  <c r="BF70" i="10" s="1"/>
  <c r="T161" i="16" s="1"/>
  <c r="AC34" i="14"/>
  <c r="AC70" i="10" s="1"/>
  <c r="M90" i="16" s="1"/>
  <c r="BA34" i="14"/>
  <c r="BA70" i="10" s="1"/>
  <c r="S90" i="16" s="1"/>
  <c r="V34" i="14"/>
  <c r="V70" i="10" s="1"/>
  <c r="K161" i="16" s="1"/>
  <c r="P34" i="14"/>
  <c r="P70" i="10" s="1"/>
  <c r="U34" i="14"/>
  <c r="U70" i="10" s="1"/>
  <c r="K90" i="16" s="1"/>
  <c r="T34" i="14"/>
  <c r="T70" i="10" s="1"/>
  <c r="AS73" i="10"/>
  <c r="Q91" i="16" s="1"/>
  <c r="AS380" i="10"/>
  <c r="AS56" i="12" s="1"/>
  <c r="AS247" i="10"/>
  <c r="AS233" i="10"/>
  <c r="AS82" i="10"/>
  <c r="Q97" i="16" s="1"/>
  <c r="AS444" i="10"/>
  <c r="Q138" i="16" s="1"/>
  <c r="AS95" i="10"/>
  <c r="Q105" i="16" s="1"/>
  <c r="AV73" i="10"/>
  <c r="AV247" i="10"/>
  <c r="AV233" i="10"/>
  <c r="AV380" i="10"/>
  <c r="AV95" i="10"/>
  <c r="AV82" i="10"/>
  <c r="AV444" i="10"/>
  <c r="AD73" i="10"/>
  <c r="M162" i="16" s="1"/>
  <c r="AD247" i="10"/>
  <c r="AD380" i="10"/>
  <c r="AD56" i="12" s="1"/>
  <c r="AD233" i="10"/>
  <c r="AD82" i="10"/>
  <c r="M168" i="16" s="1"/>
  <c r="AD95" i="10"/>
  <c r="M176" i="16" s="1"/>
  <c r="AD444" i="10"/>
  <c r="M209" i="16" s="1"/>
  <c r="BB73" i="10"/>
  <c r="S162" i="16" s="1"/>
  <c r="BB380" i="10"/>
  <c r="BB56" i="12" s="1"/>
  <c r="BB233" i="10"/>
  <c r="BB247" i="10"/>
  <c r="BB95" i="10"/>
  <c r="S176" i="16" s="1"/>
  <c r="BB444" i="10"/>
  <c r="S209" i="16" s="1"/>
  <c r="BB82" i="10"/>
  <c r="S168" i="16" s="1"/>
  <c r="BE380" i="10"/>
  <c r="BE56" i="12" s="1"/>
  <c r="BE73" i="10"/>
  <c r="T91" i="16" s="1"/>
  <c r="BE233" i="10"/>
  <c r="BE247" i="10"/>
  <c r="BE444" i="10"/>
  <c r="T138" i="16" s="1"/>
  <c r="BE82" i="10"/>
  <c r="T97" i="16" s="1"/>
  <c r="BE95" i="10"/>
  <c r="T105" i="16" s="1"/>
  <c r="X233" i="10"/>
  <c r="X380" i="10"/>
  <c r="X73" i="10"/>
  <c r="X247" i="10"/>
  <c r="X95" i="10"/>
  <c r="X82" i="10"/>
  <c r="X444" i="10"/>
  <c r="BH388" i="10"/>
  <c r="BK388" i="10"/>
  <c r="L394" i="10"/>
  <c r="BF52" i="12"/>
  <c r="AL52" i="12"/>
  <c r="AP52" i="12"/>
  <c r="AT52" i="12"/>
  <c r="N34" i="14"/>
  <c r="N70" i="10" s="1"/>
  <c r="I161" i="16" s="1"/>
  <c r="G37" i="14"/>
  <c r="Y52" i="12"/>
  <c r="BJ374" i="10"/>
  <c r="BE52" i="12"/>
  <c r="AK52" i="12"/>
  <c r="BI242" i="10"/>
  <c r="U52" i="12"/>
  <c r="AC52" i="12"/>
  <c r="R52" i="12"/>
  <c r="AO52" i="12"/>
  <c r="AT247" i="10"/>
  <c r="AT73" i="10"/>
  <c r="Q162" i="16" s="1"/>
  <c r="AT233" i="10"/>
  <c r="AT380" i="10"/>
  <c r="AT56" i="12" s="1"/>
  <c r="AT444" i="10"/>
  <c r="Q209" i="16" s="1"/>
  <c r="AT82" i="10"/>
  <c r="Q168" i="16" s="1"/>
  <c r="AT95" i="10"/>
  <c r="Q176" i="16" s="1"/>
  <c r="AJ233" i="10"/>
  <c r="AJ380" i="10"/>
  <c r="AJ73" i="10"/>
  <c r="AJ247" i="10"/>
  <c r="AJ444" i="10"/>
  <c r="AJ82" i="10"/>
  <c r="AJ95" i="10"/>
  <c r="AF380" i="10"/>
  <c r="AF73" i="10"/>
  <c r="AF233" i="10"/>
  <c r="AF247" i="10"/>
  <c r="AF95" i="10"/>
  <c r="AF82" i="10"/>
  <c r="AF444" i="10"/>
  <c r="Q73" i="10"/>
  <c r="J91" i="16" s="1"/>
  <c r="Q380" i="10"/>
  <c r="Q233" i="10"/>
  <c r="Q247" i="10"/>
  <c r="Q82" i="10"/>
  <c r="J97" i="16" s="1"/>
  <c r="Q444" i="10"/>
  <c r="J138" i="16" s="1"/>
  <c r="Q95" i="10"/>
  <c r="J105" i="16" s="1"/>
  <c r="Q52" i="12"/>
  <c r="J34" i="14"/>
  <c r="BJ242" i="10"/>
  <c r="BI227" i="10"/>
  <c r="BT444" i="10" l="1"/>
  <c r="AR52" i="12"/>
  <c r="V62" i="15"/>
  <c r="BW233" i="10"/>
  <c r="BS73" i="10"/>
  <c r="BQ95" i="10"/>
  <c r="AV52" i="12"/>
  <c r="P52" i="12"/>
  <c r="BS247" i="10"/>
  <c r="BQ73" i="10"/>
  <c r="BD52" i="12"/>
  <c r="X52" i="12"/>
  <c r="BW444" i="10"/>
  <c r="AJ52" i="12"/>
  <c r="BI235" i="10"/>
  <c r="BS82" i="10"/>
  <c r="BT233" i="10"/>
  <c r="BT95" i="10"/>
  <c r="BT73" i="10"/>
  <c r="BQ233" i="10"/>
  <c r="BW95" i="10"/>
  <c r="BW73" i="10"/>
  <c r="BS235" i="10"/>
  <c r="BN235" i="10"/>
  <c r="AN52" i="12"/>
  <c r="T52" i="12"/>
  <c r="BY235" i="10"/>
  <c r="BP235" i="10"/>
  <c r="CA242" i="10"/>
  <c r="BR82" i="10"/>
  <c r="BX247" i="10"/>
  <c r="BY444" i="10"/>
  <c r="BU233" i="10"/>
  <c r="BV95" i="10"/>
  <c r="BV247" i="10"/>
  <c r="BN233" i="10"/>
  <c r="BP444" i="10"/>
  <c r="BY232" i="10"/>
  <c r="BV232" i="10"/>
  <c r="BP232" i="10"/>
  <c r="BT247" i="10"/>
  <c r="AF52" i="12"/>
  <c r="AZ52" i="12"/>
  <c r="BY233" i="10"/>
  <c r="BO444" i="10"/>
  <c r="BP233" i="10"/>
  <c r="CA388" i="10"/>
  <c r="K20" i="16"/>
  <c r="BP70" i="10"/>
  <c r="N20" i="16"/>
  <c r="BS70" i="10"/>
  <c r="BR247" i="10"/>
  <c r="BD56" i="12"/>
  <c r="BY380" i="10"/>
  <c r="BU444" i="10"/>
  <c r="BO82" i="10"/>
  <c r="P56" i="12"/>
  <c r="BO380" i="10"/>
  <c r="BP247" i="10"/>
  <c r="BW232" i="10"/>
  <c r="BX232" i="10"/>
  <c r="BS95" i="10"/>
  <c r="AF56" i="12"/>
  <c r="BS380" i="10"/>
  <c r="BQ247" i="10"/>
  <c r="AV56" i="12"/>
  <c r="BW380" i="10"/>
  <c r="Q20" i="16"/>
  <c r="BV70" i="10"/>
  <c r="O20" i="16"/>
  <c r="BT70" i="10"/>
  <c r="BR444" i="10"/>
  <c r="AB56" i="12"/>
  <c r="BR380" i="10"/>
  <c r="BX82" i="10"/>
  <c r="AZ56" i="12"/>
  <c r="BX380" i="10"/>
  <c r="BY95" i="10"/>
  <c r="BY247" i="10"/>
  <c r="BU247" i="10"/>
  <c r="BN82" i="10"/>
  <c r="BV444" i="10"/>
  <c r="BO73" i="10"/>
  <c r="BP73" i="10"/>
  <c r="BO232" i="10"/>
  <c r="BQ235" i="10"/>
  <c r="BR235" i="10"/>
  <c r="CA227" i="10"/>
  <c r="BO235" i="10"/>
  <c r="R20" i="16"/>
  <c r="BW70" i="10"/>
  <c r="BQ444" i="10"/>
  <c r="J20" i="16"/>
  <c r="BO70" i="10"/>
  <c r="P20" i="16"/>
  <c r="BU70" i="10"/>
  <c r="BR73" i="10"/>
  <c r="BX444" i="10"/>
  <c r="BX73" i="10"/>
  <c r="BY82" i="10"/>
  <c r="BU95" i="10"/>
  <c r="AN56" i="12"/>
  <c r="BU380" i="10"/>
  <c r="L56" i="12"/>
  <c r="BN380" i="10"/>
  <c r="BN444" i="10"/>
  <c r="BV233" i="10"/>
  <c r="BV73" i="10"/>
  <c r="BO95" i="10"/>
  <c r="AR56" i="12"/>
  <c r="BV380" i="10"/>
  <c r="BN73" i="10"/>
  <c r="BP82" i="10"/>
  <c r="BO233" i="10"/>
  <c r="BS232" i="10"/>
  <c r="BN232" i="10"/>
  <c r="BQ232" i="10"/>
  <c r="BR232" i="10"/>
  <c r="CA374" i="10"/>
  <c r="CA131" i="10"/>
  <c r="BS444" i="10"/>
  <c r="BS233" i="10"/>
  <c r="BT82" i="10"/>
  <c r="AJ56" i="12"/>
  <c r="BT380" i="10"/>
  <c r="BN394" i="10"/>
  <c r="CA394" i="10" s="1"/>
  <c r="BQ82" i="10"/>
  <c r="X56" i="12"/>
  <c r="BQ380" i="10"/>
  <c r="BW82" i="10"/>
  <c r="BW247" i="10"/>
  <c r="L20" i="16"/>
  <c r="BQ70" i="10"/>
  <c r="M20" i="16"/>
  <c r="BR70" i="10"/>
  <c r="T20" i="16"/>
  <c r="BY70" i="10"/>
  <c r="S20" i="16"/>
  <c r="BX70" i="10"/>
  <c r="BR95" i="10"/>
  <c r="BR233" i="10"/>
  <c r="BX95" i="10"/>
  <c r="BX233" i="10"/>
  <c r="BY73" i="10"/>
  <c r="BU82" i="10"/>
  <c r="BU73" i="10"/>
  <c r="BN95" i="10"/>
  <c r="BN247" i="10"/>
  <c r="BV82" i="10"/>
  <c r="BO247" i="10"/>
  <c r="BP95" i="10"/>
  <c r="T56" i="12"/>
  <c r="BP380" i="10"/>
  <c r="BW235" i="10"/>
  <c r="BV235" i="10"/>
  <c r="BX235" i="10"/>
  <c r="V161" i="16"/>
  <c r="BJ232" i="10"/>
  <c r="BK232" i="10"/>
  <c r="BH232" i="10"/>
  <c r="BI232" i="10"/>
  <c r="BK235" i="10"/>
  <c r="BH235" i="10"/>
  <c r="BJ235" i="10"/>
  <c r="BJ70" i="10"/>
  <c r="BH70" i="10"/>
  <c r="M68" i="10"/>
  <c r="I89" i="16" s="1"/>
  <c r="M70" i="10"/>
  <c r="U433" i="10"/>
  <c r="U445" i="10"/>
  <c r="K139" i="16" s="1"/>
  <c r="U284" i="10"/>
  <c r="U446" i="10"/>
  <c r="K135" i="16" s="1"/>
  <c r="U97" i="10"/>
  <c r="U285" i="10"/>
  <c r="U96" i="10"/>
  <c r="K106" i="16" s="1"/>
  <c r="U68" i="10"/>
  <c r="K89" i="16" s="1"/>
  <c r="U83" i="10"/>
  <c r="U85" i="10" s="1"/>
  <c r="U17" i="10"/>
  <c r="U18" i="10"/>
  <c r="U16" i="10"/>
  <c r="T446" i="10"/>
  <c r="T285" i="10"/>
  <c r="T433" i="10"/>
  <c r="T96" i="10"/>
  <c r="T68" i="10"/>
  <c r="T18" i="10"/>
  <c r="T445" i="10"/>
  <c r="T97" i="10"/>
  <c r="T83" i="10"/>
  <c r="T17" i="10"/>
  <c r="T284" i="10"/>
  <c r="T16" i="10"/>
  <c r="V433" i="10"/>
  <c r="V445" i="10"/>
  <c r="V284" i="10"/>
  <c r="V446" i="10"/>
  <c r="K206" i="16" s="1"/>
  <c r="V285" i="10"/>
  <c r="V83" i="10"/>
  <c r="V85" i="10" s="1"/>
  <c r="V96" i="10"/>
  <c r="K177" i="16" s="1"/>
  <c r="V18" i="10"/>
  <c r="V16" i="10"/>
  <c r="V97" i="10"/>
  <c r="K173" i="16" s="1"/>
  <c r="V68" i="10"/>
  <c r="K160" i="16" s="1"/>
  <c r="V17" i="10"/>
  <c r="V105" i="16"/>
  <c r="V138" i="16"/>
  <c r="V162" i="16"/>
  <c r="V91" i="16"/>
  <c r="V209" i="16"/>
  <c r="V97" i="16"/>
  <c r="V168" i="16"/>
  <c r="V50" i="16"/>
  <c r="V176" i="16"/>
  <c r="O68" i="16"/>
  <c r="L68" i="16"/>
  <c r="K68" i="16"/>
  <c r="S21" i="16"/>
  <c r="Q35" i="16"/>
  <c r="L21" i="16"/>
  <c r="R27" i="16"/>
  <c r="K21" i="16"/>
  <c r="T27" i="16"/>
  <c r="N35" i="16"/>
  <c r="N21" i="16"/>
  <c r="O27" i="16"/>
  <c r="R35" i="16"/>
  <c r="R21" i="16"/>
  <c r="K35" i="16"/>
  <c r="M27" i="16"/>
  <c r="I28" i="16"/>
  <c r="I19" i="16"/>
  <c r="I68" i="16"/>
  <c r="Q27" i="16"/>
  <c r="I21" i="16"/>
  <c r="R68" i="16"/>
  <c r="S68" i="16"/>
  <c r="T35" i="16"/>
  <c r="P27" i="16"/>
  <c r="P21" i="16"/>
  <c r="I36" i="16"/>
  <c r="I35" i="16"/>
  <c r="J27" i="16"/>
  <c r="N68" i="16"/>
  <c r="O35" i="16"/>
  <c r="L27" i="16"/>
  <c r="M68" i="16"/>
  <c r="S35" i="16"/>
  <c r="P68" i="16"/>
  <c r="I65" i="16"/>
  <c r="I27" i="16"/>
  <c r="Q21" i="16"/>
  <c r="J21" i="16"/>
  <c r="J68" i="16"/>
  <c r="N27" i="16"/>
  <c r="O21" i="16"/>
  <c r="L35" i="16"/>
  <c r="K27" i="16"/>
  <c r="M35" i="16"/>
  <c r="M21" i="16"/>
  <c r="S27" i="16"/>
  <c r="T68" i="16"/>
  <c r="T21" i="16"/>
  <c r="P35" i="16"/>
  <c r="I32" i="16"/>
  <c r="I69" i="16"/>
  <c r="Q68" i="16"/>
  <c r="J35" i="16"/>
  <c r="M284" i="10"/>
  <c r="L85" i="10"/>
  <c r="BK233" i="10"/>
  <c r="M16" i="10"/>
  <c r="M97" i="10"/>
  <c r="I102" i="16" s="1"/>
  <c r="M445" i="10"/>
  <c r="I139" i="16" s="1"/>
  <c r="M83" i="10"/>
  <c r="M446" i="10"/>
  <c r="I135" i="16" s="1"/>
  <c r="L98" i="10"/>
  <c r="L447" i="10"/>
  <c r="BH247" i="10"/>
  <c r="BK73" i="10"/>
  <c r="BI95" i="10"/>
  <c r="BI444" i="10"/>
  <c r="BI233" i="10"/>
  <c r="BH82" i="10"/>
  <c r="M433" i="10"/>
  <c r="M17" i="10"/>
  <c r="M18" i="10"/>
  <c r="BI247" i="10"/>
  <c r="BI380" i="10"/>
  <c r="M285" i="10"/>
  <c r="M96" i="10"/>
  <c r="BH233" i="10"/>
  <c r="BK247" i="10"/>
  <c r="BH73" i="10"/>
  <c r="BH95" i="10"/>
  <c r="N18" i="10"/>
  <c r="N285" i="10"/>
  <c r="N284" i="10"/>
  <c r="N83" i="10"/>
  <c r="N446" i="10"/>
  <c r="I206" i="16" s="1"/>
  <c r="N433" i="10"/>
  <c r="N445" i="10"/>
  <c r="I210" i="16" s="1"/>
  <c r="N17" i="10"/>
  <c r="N97" i="10"/>
  <c r="I173" i="16" s="1"/>
  <c r="N96" i="10"/>
  <c r="I177" i="16" s="1"/>
  <c r="N68" i="10"/>
  <c r="I160" i="16" s="1"/>
  <c r="N16" i="10"/>
  <c r="BI73" i="10"/>
  <c r="X445" i="10"/>
  <c r="X96" i="10"/>
  <c r="X284" i="10"/>
  <c r="X83" i="10"/>
  <c r="X97" i="10"/>
  <c r="X285" i="10"/>
  <c r="X18" i="10"/>
  <c r="X17" i="10"/>
  <c r="X68" i="10"/>
  <c r="X446" i="10"/>
  <c r="X433" i="10"/>
  <c r="X16" i="10"/>
  <c r="AB97" i="10"/>
  <c r="AB445" i="10"/>
  <c r="AB68" i="10"/>
  <c r="AB433" i="10"/>
  <c r="AB17" i="10"/>
  <c r="AB446" i="10"/>
  <c r="AB83" i="10"/>
  <c r="AB284" i="10"/>
  <c r="AB18" i="10"/>
  <c r="AB285" i="10"/>
  <c r="AB96" i="10"/>
  <c r="AB16" i="10"/>
  <c r="AS433" i="10"/>
  <c r="AS83" i="10"/>
  <c r="AS446" i="10"/>
  <c r="Q135" i="16" s="1"/>
  <c r="AS96" i="10"/>
  <c r="Q106" i="16" s="1"/>
  <c r="AS97" i="10"/>
  <c r="Q102" i="16" s="1"/>
  <c r="AS18" i="10"/>
  <c r="AS17" i="10"/>
  <c r="AS445" i="10"/>
  <c r="Q139" i="16" s="1"/>
  <c r="AS68" i="10"/>
  <c r="Q89" i="16" s="1"/>
  <c r="AS285" i="10"/>
  <c r="AS284" i="10"/>
  <c r="AS16" i="10"/>
  <c r="BB68" i="10"/>
  <c r="S160" i="16" s="1"/>
  <c r="BB97" i="10"/>
  <c r="S173" i="16" s="1"/>
  <c r="BB446" i="10"/>
  <c r="S206" i="16" s="1"/>
  <c r="BB83" i="10"/>
  <c r="BB284" i="10"/>
  <c r="BB433" i="10"/>
  <c r="BB96" i="10"/>
  <c r="S177" i="16" s="1"/>
  <c r="BB17" i="10"/>
  <c r="BB285" i="10"/>
  <c r="BB18" i="10"/>
  <c r="BB445" i="10"/>
  <c r="S210" i="16" s="1"/>
  <c r="BB16" i="10"/>
  <c r="BD433" i="10"/>
  <c r="BD96" i="10"/>
  <c r="BD68" i="10"/>
  <c r="BD17" i="10"/>
  <c r="BD285" i="10"/>
  <c r="BD445" i="10"/>
  <c r="BD284" i="10"/>
  <c r="BD446" i="10"/>
  <c r="BD18" i="10"/>
  <c r="BD83" i="10"/>
  <c r="BD97" i="10"/>
  <c r="BD16" i="10"/>
  <c r="AZ284" i="10"/>
  <c r="AZ97" i="10"/>
  <c r="AZ83" i="10"/>
  <c r="AZ433" i="10"/>
  <c r="AZ68" i="10"/>
  <c r="AZ285" i="10"/>
  <c r="AZ18" i="10"/>
  <c r="AZ96" i="10"/>
  <c r="AZ445" i="10"/>
  <c r="AZ17" i="10"/>
  <c r="AZ446" i="10"/>
  <c r="AZ16" i="10"/>
  <c r="AH285" i="10"/>
  <c r="AH446" i="10"/>
  <c r="N206" i="16" s="1"/>
  <c r="AH445" i="10"/>
  <c r="N210" i="16" s="1"/>
  <c r="AH433" i="10"/>
  <c r="AH284" i="10"/>
  <c r="AH17" i="10"/>
  <c r="AH18" i="10"/>
  <c r="AH97" i="10"/>
  <c r="N173" i="16" s="1"/>
  <c r="AH83" i="10"/>
  <c r="AH68" i="10"/>
  <c r="N160" i="16" s="1"/>
  <c r="AH96" i="10"/>
  <c r="N177" i="16" s="1"/>
  <c r="AH16" i="10"/>
  <c r="BJ95" i="10"/>
  <c r="BJ233" i="10"/>
  <c r="L19" i="10"/>
  <c r="J56" i="12"/>
  <c r="BA445" i="10"/>
  <c r="S139" i="16" s="1"/>
  <c r="BA96" i="10"/>
  <c r="S106" i="16" s="1"/>
  <c r="BA433" i="10"/>
  <c r="BA285" i="10"/>
  <c r="BA68" i="10"/>
  <c r="S89" i="16" s="1"/>
  <c r="BA17" i="10"/>
  <c r="BA446" i="10"/>
  <c r="S135" i="16" s="1"/>
  <c r="BA97" i="10"/>
  <c r="S102" i="16" s="1"/>
  <c r="BA83" i="10"/>
  <c r="BA284" i="10"/>
  <c r="BA18" i="10"/>
  <c r="BA16" i="10"/>
  <c r="Z284" i="10"/>
  <c r="Z17" i="10"/>
  <c r="Z285" i="10"/>
  <c r="Z18" i="10"/>
  <c r="Z433" i="10"/>
  <c r="Z446" i="10"/>
  <c r="L206" i="16" s="1"/>
  <c r="Z83" i="10"/>
  <c r="Z68" i="10"/>
  <c r="L160" i="16" s="1"/>
  <c r="Z97" i="10"/>
  <c r="L173" i="16" s="1"/>
  <c r="Z445" i="10"/>
  <c r="Z96" i="10"/>
  <c r="L177" i="16" s="1"/>
  <c r="Z16" i="10"/>
  <c r="AG83" i="10"/>
  <c r="AG68" i="10"/>
  <c r="N89" i="16" s="1"/>
  <c r="AG18" i="10"/>
  <c r="AG96" i="10"/>
  <c r="N106" i="16" s="1"/>
  <c r="AG284" i="10"/>
  <c r="AG97" i="10"/>
  <c r="N102" i="16" s="1"/>
  <c r="AG446" i="10"/>
  <c r="N135" i="16" s="1"/>
  <c r="AG433" i="10"/>
  <c r="AG17" i="10"/>
  <c r="AG285" i="10"/>
  <c r="AG445" i="10"/>
  <c r="N139" i="16" s="1"/>
  <c r="AG16" i="10"/>
  <c r="AX96" i="10"/>
  <c r="R177" i="16" s="1"/>
  <c r="AX68" i="10"/>
  <c r="R160" i="16" s="1"/>
  <c r="AX97" i="10"/>
  <c r="R173" i="16" s="1"/>
  <c r="AX18" i="10"/>
  <c r="AX446" i="10"/>
  <c r="R206" i="16" s="1"/>
  <c r="AX285" i="10"/>
  <c r="AX83" i="10"/>
  <c r="AX433" i="10"/>
  <c r="AX445" i="10"/>
  <c r="R210" i="16" s="1"/>
  <c r="AX284" i="10"/>
  <c r="AX17" i="10"/>
  <c r="AX16" i="10"/>
  <c r="AV445" i="10"/>
  <c r="AV17" i="10"/>
  <c r="AV433" i="10"/>
  <c r="AV284" i="10"/>
  <c r="AV96" i="10"/>
  <c r="AV83" i="10"/>
  <c r="AV97" i="10"/>
  <c r="AV446" i="10"/>
  <c r="AV285" i="10"/>
  <c r="AV18" i="10"/>
  <c r="AV68" i="10"/>
  <c r="AV16" i="10"/>
  <c r="AF83" i="10"/>
  <c r="BS83" i="10" s="1"/>
  <c r="AF445" i="10"/>
  <c r="AF446" i="10"/>
  <c r="AF68" i="10"/>
  <c r="AF284" i="10"/>
  <c r="BS284" i="10" s="1"/>
  <c r="AF285" i="10"/>
  <c r="AF18" i="10"/>
  <c r="BS18" i="10" s="1"/>
  <c r="AF433" i="10"/>
  <c r="BS433" i="10" s="1"/>
  <c r="AF96" i="10"/>
  <c r="AF17" i="10"/>
  <c r="AF97" i="10"/>
  <c r="AF16" i="10"/>
  <c r="BS16" i="10" s="1"/>
  <c r="AT83" i="10"/>
  <c r="AT96" i="10"/>
  <c r="Q177" i="16" s="1"/>
  <c r="AT97" i="10"/>
  <c r="Q173" i="16" s="1"/>
  <c r="AT17" i="10"/>
  <c r="AT445" i="10"/>
  <c r="Q210" i="16" s="1"/>
  <c r="AT68" i="10"/>
  <c r="Q160" i="16" s="1"/>
  <c r="AT433" i="10"/>
  <c r="AT446" i="10"/>
  <c r="Q206" i="16" s="1"/>
  <c r="AT284" i="10"/>
  <c r="AT18" i="10"/>
  <c r="AT285" i="10"/>
  <c r="AT16" i="10"/>
  <c r="AP18" i="10"/>
  <c r="AP284" i="10"/>
  <c r="AP96" i="10"/>
  <c r="P177" i="16" s="1"/>
  <c r="AP285" i="10"/>
  <c r="AP445" i="10"/>
  <c r="P210" i="16" s="1"/>
  <c r="AP83" i="10"/>
  <c r="AP433" i="10"/>
  <c r="AP97" i="10"/>
  <c r="P173" i="16" s="1"/>
  <c r="AP68" i="10"/>
  <c r="P160" i="16" s="1"/>
  <c r="AP17" i="10"/>
  <c r="AP446" i="10"/>
  <c r="P206" i="16" s="1"/>
  <c r="AP16" i="10"/>
  <c r="BJ247" i="10"/>
  <c r="BJ73" i="10"/>
  <c r="BH444" i="10"/>
  <c r="G34" i="14"/>
  <c r="BK394" i="10"/>
  <c r="BH394" i="10"/>
  <c r="L52" i="12"/>
  <c r="BI82" i="10"/>
  <c r="AC83" i="10"/>
  <c r="AC68" i="10"/>
  <c r="M89" i="16" s="1"/>
  <c r="AC18" i="10"/>
  <c r="AC17" i="10"/>
  <c r="AC284" i="10"/>
  <c r="AC96" i="10"/>
  <c r="M106" i="16" s="1"/>
  <c r="AC285" i="10"/>
  <c r="AC446" i="10"/>
  <c r="M135" i="16" s="1"/>
  <c r="AC445" i="10"/>
  <c r="M139" i="16" s="1"/>
  <c r="AC433" i="10"/>
  <c r="AC97" i="10"/>
  <c r="M102" i="16" s="1"/>
  <c r="AC16" i="10"/>
  <c r="AW446" i="10"/>
  <c r="R135" i="16" s="1"/>
  <c r="AW445" i="10"/>
  <c r="R139" i="16" s="1"/>
  <c r="AW96" i="10"/>
  <c r="R106" i="16" s="1"/>
  <c r="AW68" i="10"/>
  <c r="R89" i="16" s="1"/>
  <c r="AW18" i="10"/>
  <c r="AW97" i="10"/>
  <c r="R102" i="16" s="1"/>
  <c r="AW83" i="10"/>
  <c r="AW433" i="10"/>
  <c r="AW285" i="10"/>
  <c r="AW284" i="10"/>
  <c r="AW17" i="10"/>
  <c r="AW16" i="10"/>
  <c r="AO17" i="10"/>
  <c r="AO446" i="10"/>
  <c r="P135" i="16" s="1"/>
  <c r="AO284" i="10"/>
  <c r="AO83" i="10"/>
  <c r="AO445" i="10"/>
  <c r="P139" i="16" s="1"/>
  <c r="AO96" i="10"/>
  <c r="P106" i="16" s="1"/>
  <c r="AO18" i="10"/>
  <c r="AO433" i="10"/>
  <c r="AO97" i="10"/>
  <c r="P102" i="16" s="1"/>
  <c r="AO68" i="10"/>
  <c r="P89" i="16" s="1"/>
  <c r="AO285" i="10"/>
  <c r="AO16" i="10"/>
  <c r="AR446" i="10"/>
  <c r="AR17" i="10"/>
  <c r="AR285" i="10"/>
  <c r="AR284" i="10"/>
  <c r="AR433" i="10"/>
  <c r="AR96" i="10"/>
  <c r="AR18" i="10"/>
  <c r="AR68" i="10"/>
  <c r="AR83" i="10"/>
  <c r="AR97" i="10"/>
  <c r="AR445" i="10"/>
  <c r="AR16" i="10"/>
  <c r="AJ433" i="10"/>
  <c r="AJ285" i="10"/>
  <c r="AJ18" i="10"/>
  <c r="AJ68" i="10"/>
  <c r="AJ97" i="10"/>
  <c r="AJ284" i="10"/>
  <c r="AJ17" i="10"/>
  <c r="AJ83" i="10"/>
  <c r="AJ96" i="10"/>
  <c r="AJ445" i="10"/>
  <c r="AJ446" i="10"/>
  <c r="AJ16" i="10"/>
  <c r="BE83" i="10"/>
  <c r="BE97" i="10"/>
  <c r="T102" i="16" s="1"/>
  <c r="BE433" i="10"/>
  <c r="BE96" i="10"/>
  <c r="T106" i="16" s="1"/>
  <c r="BE446" i="10"/>
  <c r="T135" i="16" s="1"/>
  <c r="BE18" i="10"/>
  <c r="BE445" i="10"/>
  <c r="T139" i="16" s="1"/>
  <c r="BE285" i="10"/>
  <c r="BE17" i="10"/>
  <c r="BE284" i="10"/>
  <c r="BE68" i="10"/>
  <c r="T89" i="16" s="1"/>
  <c r="BE16" i="10"/>
  <c r="AD97" i="10"/>
  <c r="M173" i="16" s="1"/>
  <c r="AD96" i="10"/>
  <c r="M177" i="16" s="1"/>
  <c r="AD68" i="10"/>
  <c r="M160" i="16" s="1"/>
  <c r="AD83" i="10"/>
  <c r="AD285" i="10"/>
  <c r="AD445" i="10"/>
  <c r="M210" i="16" s="1"/>
  <c r="AD433" i="10"/>
  <c r="AD446" i="10"/>
  <c r="M206" i="16" s="1"/>
  <c r="AD18" i="10"/>
  <c r="AD284" i="10"/>
  <c r="AD17" i="10"/>
  <c r="AD16" i="10"/>
  <c r="BH380" i="10"/>
  <c r="BK95" i="10"/>
  <c r="BJ444" i="10"/>
  <c r="BK444" i="10"/>
  <c r="BK82" i="10"/>
  <c r="P83" i="10"/>
  <c r="P97" i="10"/>
  <c r="P68" i="10"/>
  <c r="P445" i="10"/>
  <c r="P285" i="10"/>
  <c r="P17" i="10"/>
  <c r="P284" i="10"/>
  <c r="P96" i="10"/>
  <c r="P433" i="10"/>
  <c r="P18" i="10"/>
  <c r="P446" i="10"/>
  <c r="P16" i="10"/>
  <c r="BF17" i="10"/>
  <c r="BF96" i="10"/>
  <c r="T177" i="16" s="1"/>
  <c r="BF68" i="10"/>
  <c r="T160" i="16" s="1"/>
  <c r="BF285" i="10"/>
  <c r="BF97" i="10"/>
  <c r="T173" i="16" s="1"/>
  <c r="BF83" i="10"/>
  <c r="BF18" i="10"/>
  <c r="BF446" i="10"/>
  <c r="T206" i="16" s="1"/>
  <c r="BF445" i="10"/>
  <c r="T210" i="16" s="1"/>
  <c r="BF433" i="10"/>
  <c r="BF284" i="10"/>
  <c r="BF16" i="10"/>
  <c r="AL285" i="10"/>
  <c r="AL446" i="10"/>
  <c r="O206" i="16" s="1"/>
  <c r="AL17" i="10"/>
  <c r="AL97" i="10"/>
  <c r="O173" i="16" s="1"/>
  <c r="AL96" i="10"/>
  <c r="O177" i="16" s="1"/>
  <c r="AL445" i="10"/>
  <c r="AL68" i="10"/>
  <c r="O160" i="16" s="1"/>
  <c r="AL284" i="10"/>
  <c r="AL433" i="10"/>
  <c r="AL83" i="10"/>
  <c r="AL18" i="10"/>
  <c r="AL16" i="10"/>
  <c r="AK17" i="10"/>
  <c r="AK96" i="10"/>
  <c r="O106" i="16" s="1"/>
  <c r="AK446" i="10"/>
  <c r="O135" i="16" s="1"/>
  <c r="AK68" i="10"/>
  <c r="O89" i="16" s="1"/>
  <c r="AK18" i="10"/>
  <c r="AK97" i="10"/>
  <c r="O102" i="16" s="1"/>
  <c r="AK433" i="10"/>
  <c r="AK445" i="10"/>
  <c r="O139" i="16" s="1"/>
  <c r="AK83" i="10"/>
  <c r="AK284" i="10"/>
  <c r="AK285" i="10"/>
  <c r="AK16" i="10"/>
  <c r="Y18" i="10"/>
  <c r="Y68" i="10"/>
  <c r="L89" i="16" s="1"/>
  <c r="Y96" i="10"/>
  <c r="L106" i="16" s="1"/>
  <c r="Y285" i="10"/>
  <c r="Y97" i="10"/>
  <c r="L102" i="16" s="1"/>
  <c r="Y17" i="10"/>
  <c r="Y284" i="10"/>
  <c r="Y445" i="10"/>
  <c r="L139" i="16" s="1"/>
  <c r="Y446" i="10"/>
  <c r="L135" i="16" s="1"/>
  <c r="Y433" i="10"/>
  <c r="Y83" i="10"/>
  <c r="Y16" i="10"/>
  <c r="R97" i="10"/>
  <c r="J173" i="16" s="1"/>
  <c r="R18" i="10"/>
  <c r="R284" i="10"/>
  <c r="R96" i="10"/>
  <c r="J177" i="16" s="1"/>
  <c r="R83" i="10"/>
  <c r="R445" i="10"/>
  <c r="J210" i="16" s="1"/>
  <c r="R68" i="10"/>
  <c r="J160" i="16" s="1"/>
  <c r="R446" i="10"/>
  <c r="J206" i="16" s="1"/>
  <c r="R433" i="10"/>
  <c r="R285" i="10"/>
  <c r="R17" i="10"/>
  <c r="R16" i="10"/>
  <c r="AN83" i="10"/>
  <c r="AN17" i="10"/>
  <c r="AN445" i="10"/>
  <c r="AN446" i="10"/>
  <c r="AN97" i="10"/>
  <c r="AN433" i="10"/>
  <c r="AN96" i="10"/>
  <c r="AN18" i="10"/>
  <c r="AN285" i="10"/>
  <c r="AN284" i="10"/>
  <c r="AN68" i="10"/>
  <c r="AN16" i="10"/>
  <c r="Q83" i="10"/>
  <c r="J98" i="16" s="1"/>
  <c r="J99" i="16" s="1"/>
  <c r="Q18" i="10"/>
  <c r="Q284" i="10"/>
  <c r="Q285" i="10"/>
  <c r="Q68" i="10"/>
  <c r="J89" i="16" s="1"/>
  <c r="Q446" i="10"/>
  <c r="J135" i="16" s="1"/>
  <c r="Q445" i="10"/>
  <c r="J139" i="16" s="1"/>
  <c r="Q17" i="10"/>
  <c r="Q96" i="10"/>
  <c r="J106" i="16" s="1"/>
  <c r="Q433" i="10"/>
  <c r="Q97" i="10"/>
  <c r="J102" i="16" s="1"/>
  <c r="Q16" i="10"/>
  <c r="BJ394" i="10"/>
  <c r="N52" i="12"/>
  <c r="BK380" i="10"/>
  <c r="BJ82" i="10"/>
  <c r="BJ380" i="10"/>
  <c r="BI394" i="10"/>
  <c r="M52" i="12"/>
  <c r="Q56" i="12"/>
  <c r="I56" i="12" s="1"/>
  <c r="BN18" i="10" l="1"/>
  <c r="BN83" i="10"/>
  <c r="CA233" i="10"/>
  <c r="BS17" i="10"/>
  <c r="BS285" i="10"/>
  <c r="BN284" i="10"/>
  <c r="BN285" i="10"/>
  <c r="BP285" i="10"/>
  <c r="BU68" i="10"/>
  <c r="BU96" i="10"/>
  <c r="BU445" i="10"/>
  <c r="BO446" i="10"/>
  <c r="BT16" i="10"/>
  <c r="BT83" i="10"/>
  <c r="BV68" i="10"/>
  <c r="BV284" i="10"/>
  <c r="BS68" i="10"/>
  <c r="BW446" i="10"/>
  <c r="BW284" i="10"/>
  <c r="BX96" i="10"/>
  <c r="BX433" i="10"/>
  <c r="BY446" i="10"/>
  <c r="BY17" i="10"/>
  <c r="BR284" i="10"/>
  <c r="BR433" i="10"/>
  <c r="BQ17" i="10"/>
  <c r="BN16" i="10"/>
  <c r="BP16" i="10"/>
  <c r="BP97" i="10"/>
  <c r="BP96" i="10"/>
  <c r="BN445" i="10"/>
  <c r="BV83" i="10"/>
  <c r="BN433" i="10"/>
  <c r="BU284" i="10"/>
  <c r="BU17" i="10"/>
  <c r="BV18" i="10"/>
  <c r="BV285" i="10"/>
  <c r="BS446" i="10"/>
  <c r="BW97" i="10"/>
  <c r="BN17" i="10"/>
  <c r="BN96" i="10"/>
  <c r="BP445" i="10"/>
  <c r="BP433" i="10"/>
  <c r="CA232" i="10"/>
  <c r="H56" i="12"/>
  <c r="V20" i="16"/>
  <c r="CA235" i="10"/>
  <c r="BO284" i="10"/>
  <c r="BV16" i="10"/>
  <c r="BX16" i="10"/>
  <c r="BQ83" i="10"/>
  <c r="I90" i="16"/>
  <c r="V90" i="16" s="1"/>
  <c r="BN70" i="10"/>
  <c r="CA70" i="10" s="1"/>
  <c r="BO17" i="10"/>
  <c r="BT17" i="10"/>
  <c r="BT18" i="10"/>
  <c r="BS97" i="10"/>
  <c r="BW68" i="10"/>
  <c r="BW433" i="10"/>
  <c r="BX446" i="10"/>
  <c r="BX18" i="10"/>
  <c r="BX83" i="10"/>
  <c r="BY97" i="10"/>
  <c r="BY284" i="10"/>
  <c r="BY68" i="10"/>
  <c r="BR96" i="10"/>
  <c r="BR83" i="10"/>
  <c r="BR68" i="10"/>
  <c r="BQ433" i="10"/>
  <c r="BQ18" i="10"/>
  <c r="BQ284" i="10"/>
  <c r="BP284" i="10"/>
  <c r="CA247" i="10"/>
  <c r="BW16" i="10"/>
  <c r="CA73" i="10"/>
  <c r="BN446" i="10"/>
  <c r="BO18" i="10"/>
  <c r="BV445" i="10"/>
  <c r="BU285" i="10"/>
  <c r="BU97" i="10"/>
  <c r="BU83" i="10"/>
  <c r="BO433" i="10"/>
  <c r="BO285" i="10"/>
  <c r="BO83" i="10"/>
  <c r="BT445" i="10"/>
  <c r="BT284" i="10"/>
  <c r="BT285" i="10"/>
  <c r="BV97" i="10"/>
  <c r="BV96" i="10"/>
  <c r="BV17" i="10"/>
  <c r="BS445" i="10"/>
  <c r="BW18" i="10"/>
  <c r="BW83" i="10"/>
  <c r="BW17" i="10"/>
  <c r="BX17" i="10"/>
  <c r="BX285" i="10"/>
  <c r="BX97" i="10"/>
  <c r="BY83" i="10"/>
  <c r="BY445" i="10"/>
  <c r="BY96" i="10"/>
  <c r="BR285" i="10"/>
  <c r="BR446" i="10"/>
  <c r="BR445" i="10"/>
  <c r="BQ446" i="10"/>
  <c r="BQ285" i="10"/>
  <c r="BQ96" i="10"/>
  <c r="BP17" i="10"/>
  <c r="BP18" i="10"/>
  <c r="CA95" i="10"/>
  <c r="CA444" i="10"/>
  <c r="BN97" i="10"/>
  <c r="BO68" i="10"/>
  <c r="BT68" i="10"/>
  <c r="BY16" i="10"/>
  <c r="BR16" i="10"/>
  <c r="BQ16" i="10"/>
  <c r="BU433" i="10"/>
  <c r="BO97" i="10"/>
  <c r="BT446" i="10"/>
  <c r="BU16" i="10"/>
  <c r="BU18" i="10"/>
  <c r="BU446" i="10"/>
  <c r="BO16" i="10"/>
  <c r="BO96" i="10"/>
  <c r="BO445" i="10"/>
  <c r="BT96" i="10"/>
  <c r="BT97" i="10"/>
  <c r="BT433" i="10"/>
  <c r="BV433" i="10"/>
  <c r="BV446" i="10"/>
  <c r="BS96" i="10"/>
  <c r="BW285" i="10"/>
  <c r="BW96" i="10"/>
  <c r="BW445" i="10"/>
  <c r="BX445" i="10"/>
  <c r="BX68" i="10"/>
  <c r="BX284" i="10"/>
  <c r="BY18" i="10"/>
  <c r="BY285" i="10"/>
  <c r="BY433" i="10"/>
  <c r="BR18" i="10"/>
  <c r="BR17" i="10"/>
  <c r="BR97" i="10"/>
  <c r="BQ68" i="10"/>
  <c r="BQ97" i="10"/>
  <c r="BQ445" i="10"/>
  <c r="T85" i="10"/>
  <c r="BP85" i="10" s="1"/>
  <c r="BP83" i="10"/>
  <c r="BP68" i="10"/>
  <c r="BP446" i="10"/>
  <c r="BN68" i="10"/>
  <c r="CA380" i="10"/>
  <c r="CA82" i="10"/>
  <c r="U98" i="10"/>
  <c r="K102" i="16"/>
  <c r="K107" i="16" s="1"/>
  <c r="T447" i="10"/>
  <c r="U447" i="10"/>
  <c r="P107" i="16"/>
  <c r="BI70" i="10"/>
  <c r="BK70" i="10"/>
  <c r="V98" i="10"/>
  <c r="T98" i="10"/>
  <c r="V447" i="10"/>
  <c r="T19" i="10"/>
  <c r="U19" i="10"/>
  <c r="U76" i="10" s="1"/>
  <c r="U87" i="10" s="1"/>
  <c r="V19" i="10"/>
  <c r="V76" i="10" s="1"/>
  <c r="V87" i="10" s="1"/>
  <c r="Q211" i="16"/>
  <c r="T178" i="16"/>
  <c r="O107" i="16"/>
  <c r="N140" i="16"/>
  <c r="S107" i="16"/>
  <c r="R107" i="16"/>
  <c r="P178" i="16"/>
  <c r="N107" i="16"/>
  <c r="P140" i="16"/>
  <c r="M107" i="16"/>
  <c r="Q107" i="16"/>
  <c r="J140" i="16"/>
  <c r="J211" i="16"/>
  <c r="T140" i="16"/>
  <c r="R140" i="16"/>
  <c r="V89" i="16"/>
  <c r="R211" i="16"/>
  <c r="S211" i="16"/>
  <c r="Q140" i="16"/>
  <c r="K178" i="16"/>
  <c r="V27" i="16"/>
  <c r="L178" i="16"/>
  <c r="S140" i="16"/>
  <c r="AK85" i="10"/>
  <c r="O98" i="16"/>
  <c r="O99" i="16" s="1"/>
  <c r="AL85" i="10"/>
  <c r="O169" i="16"/>
  <c r="O170" i="16" s="1"/>
  <c r="AL447" i="10"/>
  <c r="O210" i="16"/>
  <c r="O211" i="16" s="1"/>
  <c r="Y85" i="10"/>
  <c r="L98" i="16"/>
  <c r="L99" i="16" s="1"/>
  <c r="AT85" i="10"/>
  <c r="Q169" i="16"/>
  <c r="Q170" i="16" s="1"/>
  <c r="N211" i="16"/>
  <c r="S178" i="16"/>
  <c r="V139" i="16"/>
  <c r="V35" i="16"/>
  <c r="J107" i="16"/>
  <c r="O140" i="16"/>
  <c r="O178" i="16"/>
  <c r="AW85" i="10"/>
  <c r="R98" i="16"/>
  <c r="R99" i="16" s="1"/>
  <c r="K140" i="16"/>
  <c r="AP85" i="10"/>
  <c r="P169" i="16"/>
  <c r="P170" i="16" s="1"/>
  <c r="R178" i="16"/>
  <c r="BA85" i="10"/>
  <c r="S98" i="16"/>
  <c r="S99" i="16" s="1"/>
  <c r="AH85" i="10"/>
  <c r="N169" i="16"/>
  <c r="N170" i="16" s="1"/>
  <c r="AS85" i="10"/>
  <c r="Q98" i="16"/>
  <c r="Q99" i="16" s="1"/>
  <c r="K169" i="16"/>
  <c r="K170" i="16" s="1"/>
  <c r="V177" i="16"/>
  <c r="M98" i="10"/>
  <c r="I106" i="16"/>
  <c r="V106" i="16" s="1"/>
  <c r="I140" i="16"/>
  <c r="V135" i="16"/>
  <c r="V68" i="16"/>
  <c r="BE85" i="10"/>
  <c r="T98" i="16"/>
  <c r="T99" i="16" s="1"/>
  <c r="AO85" i="10"/>
  <c r="P98" i="16"/>
  <c r="P99" i="16" s="1"/>
  <c r="Z447" i="10"/>
  <c r="L210" i="16"/>
  <c r="L211" i="16" s="1"/>
  <c r="I211" i="16"/>
  <c r="V206" i="16"/>
  <c r="V21" i="16"/>
  <c r="BF85" i="10"/>
  <c r="T169" i="16"/>
  <c r="T170" i="16" s="1"/>
  <c r="M140" i="16"/>
  <c r="AC85" i="10"/>
  <c r="M98" i="16"/>
  <c r="M99" i="16" s="1"/>
  <c r="P211" i="16"/>
  <c r="AX85" i="10"/>
  <c r="R169" i="16"/>
  <c r="R170" i="16" s="1"/>
  <c r="AG85" i="10"/>
  <c r="N98" i="16"/>
  <c r="N99" i="16" s="1"/>
  <c r="K210" i="16"/>
  <c r="V160" i="16"/>
  <c r="N85" i="10"/>
  <c r="I169" i="16"/>
  <c r="R85" i="10"/>
  <c r="J169" i="16"/>
  <c r="J170" i="16" s="1"/>
  <c r="J178" i="16"/>
  <c r="L140" i="16"/>
  <c r="L107" i="16"/>
  <c r="T211" i="16"/>
  <c r="M211" i="16"/>
  <c r="AD85" i="10"/>
  <c r="M169" i="16"/>
  <c r="M170" i="16" s="1"/>
  <c r="M178" i="16"/>
  <c r="T107" i="16"/>
  <c r="K98" i="16"/>
  <c r="K99" i="16" s="1"/>
  <c r="Q178" i="16"/>
  <c r="Z85" i="10"/>
  <c r="L169" i="16"/>
  <c r="L170" i="16" s="1"/>
  <c r="N178" i="16"/>
  <c r="BB85" i="10"/>
  <c r="S169" i="16"/>
  <c r="S170" i="16" s="1"/>
  <c r="I178" i="16"/>
  <c r="V173" i="16"/>
  <c r="M85" i="10"/>
  <c r="I98" i="16"/>
  <c r="P32" i="16"/>
  <c r="J65" i="16"/>
  <c r="J19" i="16"/>
  <c r="AJ98" i="10"/>
  <c r="O36" i="16"/>
  <c r="Q32" i="16"/>
  <c r="N65" i="16"/>
  <c r="R19" i="16"/>
  <c r="K19" i="16"/>
  <c r="T36" i="16"/>
  <c r="M32" i="16"/>
  <c r="AN85" i="10"/>
  <c r="P28" i="16"/>
  <c r="P29" i="16" s="1"/>
  <c r="AJ85" i="10"/>
  <c r="O28" i="16"/>
  <c r="O29" i="16" s="1"/>
  <c r="AH447" i="10"/>
  <c r="AZ85" i="10"/>
  <c r="S28" i="16"/>
  <c r="S29" i="16" s="1"/>
  <c r="AB85" i="10"/>
  <c r="M28" i="16"/>
  <c r="M29" i="16" s="1"/>
  <c r="L69" i="16"/>
  <c r="P69" i="16"/>
  <c r="J36" i="16"/>
  <c r="J69" i="16"/>
  <c r="P85" i="10"/>
  <c r="J28" i="16"/>
  <c r="J29" i="16" s="1"/>
  <c r="O69" i="16"/>
  <c r="Q69" i="16"/>
  <c r="Q19" i="16"/>
  <c r="AW447" i="10"/>
  <c r="N32" i="16"/>
  <c r="N19" i="16"/>
  <c r="R65" i="16"/>
  <c r="R69" i="16"/>
  <c r="K32" i="16"/>
  <c r="K28" i="16"/>
  <c r="K29" i="16" s="1"/>
  <c r="AH98" i="10"/>
  <c r="S69" i="16"/>
  <c r="S19" i="16"/>
  <c r="S32" i="16"/>
  <c r="T19" i="16"/>
  <c r="M69" i="16"/>
  <c r="L65" i="16"/>
  <c r="S36" i="16"/>
  <c r="T28" i="16"/>
  <c r="T29" i="16" s="1"/>
  <c r="L36" i="16"/>
  <c r="BD85" i="10"/>
  <c r="P65" i="16"/>
  <c r="O32" i="16"/>
  <c r="R32" i="16"/>
  <c r="K69" i="16"/>
  <c r="T69" i="16"/>
  <c r="L19" i="16"/>
  <c r="I70" i="16"/>
  <c r="O19" i="16"/>
  <c r="Q36" i="16"/>
  <c r="N36" i="16"/>
  <c r="N69" i="16"/>
  <c r="AV85" i="10"/>
  <c r="R28" i="16"/>
  <c r="R29" i="16" s="1"/>
  <c r="K36" i="16"/>
  <c r="S65" i="16"/>
  <c r="M36" i="16"/>
  <c r="L32" i="16"/>
  <c r="P19" i="16"/>
  <c r="P36" i="16"/>
  <c r="J32" i="16"/>
  <c r="O65" i="16"/>
  <c r="AR85" i="10"/>
  <c r="Q28" i="16"/>
  <c r="Q29" i="16" s="1"/>
  <c r="Q65" i="16"/>
  <c r="AF85" i="10"/>
  <c r="N28" i="16"/>
  <c r="N29" i="16" s="1"/>
  <c r="R36" i="16"/>
  <c r="K65" i="16"/>
  <c r="I15" i="16"/>
  <c r="BD98" i="10"/>
  <c r="T32" i="16"/>
  <c r="BD447" i="10"/>
  <c r="T65" i="16"/>
  <c r="M65" i="16"/>
  <c r="M19" i="16"/>
  <c r="X85" i="10"/>
  <c r="L28" i="16"/>
  <c r="N447" i="10"/>
  <c r="I37" i="16"/>
  <c r="I29" i="16"/>
  <c r="BB19" i="10"/>
  <c r="AS98" i="10"/>
  <c r="AB447" i="10"/>
  <c r="N98" i="10"/>
  <c r="M19" i="10"/>
  <c r="I85" i="16" s="1"/>
  <c r="AX98" i="10"/>
  <c r="AG98" i="10"/>
  <c r="BB98" i="10"/>
  <c r="AB98" i="10"/>
  <c r="X98" i="10"/>
  <c r="M447" i="10"/>
  <c r="AV447" i="10"/>
  <c r="AZ98" i="10"/>
  <c r="AO98" i="10"/>
  <c r="AF98" i="10"/>
  <c r="AG19" i="10"/>
  <c r="N85" i="16" s="1"/>
  <c r="N92" i="16" s="1"/>
  <c r="BA447" i="10"/>
  <c r="AZ447" i="10"/>
  <c r="BI83" i="10"/>
  <c r="BH97" i="10"/>
  <c r="AP447" i="10"/>
  <c r="AF447" i="10"/>
  <c r="AV98" i="10"/>
  <c r="BH445" i="10"/>
  <c r="X447" i="10"/>
  <c r="BH83" i="10"/>
  <c r="BI18" i="10"/>
  <c r="BH284" i="10"/>
  <c r="AD447" i="10"/>
  <c r="BE98" i="10"/>
  <c r="X19" i="10"/>
  <c r="BI284" i="10"/>
  <c r="AB19" i="10"/>
  <c r="AN447" i="10"/>
  <c r="AO19" i="10"/>
  <c r="AT98" i="10"/>
  <c r="BE447" i="10"/>
  <c r="AJ19" i="10"/>
  <c r="AR98" i="10"/>
  <c r="AC19" i="10"/>
  <c r="Q447" i="10"/>
  <c r="AJ447" i="10"/>
  <c r="AR447" i="10"/>
  <c r="AO447" i="10"/>
  <c r="BK97" i="10"/>
  <c r="BK285" i="10"/>
  <c r="AN19" i="10"/>
  <c r="BK433" i="10"/>
  <c r="AL19" i="10"/>
  <c r="BF447" i="10"/>
  <c r="BH17" i="10"/>
  <c r="R98" i="10"/>
  <c r="Y447" i="10"/>
  <c r="P98" i="10"/>
  <c r="AC447" i="10"/>
  <c r="AG447" i="10"/>
  <c r="BB447" i="10"/>
  <c r="AS447" i="10"/>
  <c r="Y98" i="10"/>
  <c r="G56" i="12"/>
  <c r="T56" i="14" s="1"/>
  <c r="T371" i="10" s="1"/>
  <c r="BI96" i="10"/>
  <c r="BI446" i="10"/>
  <c r="BH433" i="10"/>
  <c r="R447" i="10"/>
  <c r="Y19" i="10"/>
  <c r="P19" i="10"/>
  <c r="P447" i="10"/>
  <c r="AD19" i="10"/>
  <c r="AC98" i="10"/>
  <c r="AP19" i="10"/>
  <c r="BK18" i="10"/>
  <c r="BI17" i="10"/>
  <c r="BI68" i="10"/>
  <c r="AK447" i="10"/>
  <c r="AL98" i="10"/>
  <c r="BK446" i="10"/>
  <c r="BK284" i="10"/>
  <c r="BH68" i="10"/>
  <c r="AT447" i="10"/>
  <c r="AP98" i="10"/>
  <c r="BA98" i="10"/>
  <c r="BK83" i="10"/>
  <c r="BI433" i="10"/>
  <c r="AN98" i="10"/>
  <c r="AK98" i="10"/>
  <c r="BH285" i="10"/>
  <c r="AD98" i="10"/>
  <c r="AW98" i="10"/>
  <c r="AV19" i="10"/>
  <c r="AX447" i="10"/>
  <c r="Z98" i="10"/>
  <c r="BA19" i="10"/>
  <c r="I52" i="12"/>
  <c r="BK17" i="10"/>
  <c r="AT19" i="10"/>
  <c r="BI97" i="10"/>
  <c r="Q85" i="10"/>
  <c r="BK96" i="10"/>
  <c r="BK16" i="10"/>
  <c r="AZ19" i="10"/>
  <c r="BJ68" i="10"/>
  <c r="BJ83" i="10"/>
  <c r="BI285" i="10"/>
  <c r="J52" i="12"/>
  <c r="BK445" i="10"/>
  <c r="Q19" i="10"/>
  <c r="AK19" i="10"/>
  <c r="AR19" i="10"/>
  <c r="BH18" i="10"/>
  <c r="AF19" i="10"/>
  <c r="Z19" i="10"/>
  <c r="BH96" i="10"/>
  <c r="BD19" i="10"/>
  <c r="BJ96" i="10"/>
  <c r="BJ445" i="10"/>
  <c r="BJ284" i="10"/>
  <c r="BF98" i="10"/>
  <c r="BH446" i="10"/>
  <c r="BI16" i="10"/>
  <c r="Q98" i="10"/>
  <c r="BI445" i="10"/>
  <c r="BK68" i="10"/>
  <c r="L76" i="10"/>
  <c r="BJ97" i="10"/>
  <c r="BJ433" i="10"/>
  <c r="BJ285" i="10"/>
  <c r="R19" i="10"/>
  <c r="BF19" i="10"/>
  <c r="BE19" i="10"/>
  <c r="AW19" i="10"/>
  <c r="G52" i="12"/>
  <c r="L52" i="14" s="1"/>
  <c r="H52" i="12"/>
  <c r="AX19" i="10"/>
  <c r="BH16" i="10"/>
  <c r="AH19" i="10"/>
  <c r="AS19" i="10"/>
  <c r="BJ16" i="10"/>
  <c r="N19" i="10"/>
  <c r="I156" i="16" s="1"/>
  <c r="BJ17" i="10"/>
  <c r="BJ446" i="10"/>
  <c r="BJ18" i="10"/>
  <c r="BN98" i="10" l="1"/>
  <c r="BN447" i="10"/>
  <c r="CA445" i="10"/>
  <c r="CA285" i="10"/>
  <c r="CA433" i="10"/>
  <c r="BR19" i="10"/>
  <c r="BS85" i="10"/>
  <c r="BP98" i="10"/>
  <c r="BU85" i="10"/>
  <c r="CA16" i="10"/>
  <c r="BU98" i="10"/>
  <c r="BW447" i="10"/>
  <c r="BW85" i="10"/>
  <c r="BN85" i="10"/>
  <c r="CA17" i="10"/>
  <c r="CA18" i="10"/>
  <c r="CA96" i="10"/>
  <c r="CA83" i="10"/>
  <c r="CA284" i="10"/>
  <c r="BY19" i="10"/>
  <c r="BW19" i="10"/>
  <c r="BQ447" i="10"/>
  <c r="BX98" i="10"/>
  <c r="BR98" i="10"/>
  <c r="CA97" i="10"/>
  <c r="T382" i="10"/>
  <c r="T51" i="12" s="1"/>
  <c r="BY447" i="10"/>
  <c r="BY85" i="10"/>
  <c r="BR85" i="10"/>
  <c r="CA446" i="10"/>
  <c r="BN19" i="10"/>
  <c r="BO447" i="10"/>
  <c r="BU19" i="10"/>
  <c r="BV447" i="10"/>
  <c r="BV98" i="10"/>
  <c r="BQ19" i="10"/>
  <c r="BW98" i="10"/>
  <c r="BS98" i="10"/>
  <c r="BR447" i="10"/>
  <c r="BT85" i="10"/>
  <c r="T76" i="10"/>
  <c r="T38" i="12" s="1"/>
  <c r="BP19" i="10"/>
  <c r="BP447" i="10"/>
  <c r="BT98" i="10"/>
  <c r="BV19" i="10"/>
  <c r="BX19" i="10"/>
  <c r="BQ85" i="10"/>
  <c r="BS19" i="10"/>
  <c r="BO19" i="10"/>
  <c r="BO98" i="10"/>
  <c r="BT447" i="10"/>
  <c r="BT19" i="10"/>
  <c r="BU447" i="10"/>
  <c r="BS447" i="10"/>
  <c r="BX447" i="10"/>
  <c r="BQ98" i="10"/>
  <c r="BY98" i="10"/>
  <c r="BV85" i="10"/>
  <c r="BO85" i="10"/>
  <c r="BX85" i="10"/>
  <c r="CA68" i="10"/>
  <c r="V102" i="16"/>
  <c r="U100" i="10"/>
  <c r="V100" i="10"/>
  <c r="AG76" i="10"/>
  <c r="AG38" i="12" s="1"/>
  <c r="O48" i="15"/>
  <c r="N48" i="15"/>
  <c r="N109" i="16"/>
  <c r="K48" i="15"/>
  <c r="J48" i="15"/>
  <c r="V210" i="16"/>
  <c r="BJ85" i="10"/>
  <c r="T48" i="15"/>
  <c r="M48" i="15"/>
  <c r="V19" i="16"/>
  <c r="I107" i="16"/>
  <c r="I49" i="15" s="1"/>
  <c r="V36" i="16"/>
  <c r="P48" i="15"/>
  <c r="V32" i="16"/>
  <c r="V69" i="16"/>
  <c r="V65" i="16"/>
  <c r="AW76" i="10"/>
  <c r="AW38" i="12" s="1"/>
  <c r="R85" i="16"/>
  <c r="R92" i="16" s="1"/>
  <c r="R109" i="16" s="1"/>
  <c r="K85" i="16"/>
  <c r="K92" i="16" s="1"/>
  <c r="K109" i="16" s="1"/>
  <c r="AD76" i="10"/>
  <c r="AD87" i="10" s="1"/>
  <c r="AD100" i="10" s="1"/>
  <c r="M156" i="16"/>
  <c r="M163" i="16" s="1"/>
  <c r="M180" i="16" s="1"/>
  <c r="K211" i="16"/>
  <c r="V211" i="16" s="1"/>
  <c r="AX76" i="10"/>
  <c r="AX38" i="12" s="1"/>
  <c r="R156" i="16"/>
  <c r="R163" i="16" s="1"/>
  <c r="R180" i="16" s="1"/>
  <c r="BB76" i="10"/>
  <c r="S156" i="16"/>
  <c r="S163" i="16" s="1"/>
  <c r="S180" i="16" s="1"/>
  <c r="V169" i="16"/>
  <c r="I170" i="16"/>
  <c r="V170" i="16" s="1"/>
  <c r="V140" i="16"/>
  <c r="AS76" i="10"/>
  <c r="AS87" i="10" s="1"/>
  <c r="Q85" i="16"/>
  <c r="Q92" i="16" s="1"/>
  <c r="Q109" i="16" s="1"/>
  <c r="BF76" i="10"/>
  <c r="BF38" i="12" s="1"/>
  <c r="T156" i="16"/>
  <c r="T163" i="16" s="1"/>
  <c r="T180" i="16" s="1"/>
  <c r="BB56" i="14"/>
  <c r="BB371" i="10" s="1"/>
  <c r="BB382" i="10" s="1"/>
  <c r="AK76" i="10"/>
  <c r="AK87" i="10" s="1"/>
  <c r="O85" i="16"/>
  <c r="O92" i="16" s="1"/>
  <c r="O109" i="16" s="1"/>
  <c r="BI85" i="10"/>
  <c r="BA76" i="10"/>
  <c r="BA87" i="10" s="1"/>
  <c r="BA45" i="12" s="1"/>
  <c r="S85" i="16"/>
  <c r="S92" i="16" s="1"/>
  <c r="S109" i="16" s="1"/>
  <c r="AP76" i="10"/>
  <c r="AP38" i="12" s="1"/>
  <c r="P156" i="16"/>
  <c r="P163" i="16" s="1"/>
  <c r="P180" i="16" s="1"/>
  <c r="AO76" i="10"/>
  <c r="AO87" i="10" s="1"/>
  <c r="AO100" i="10" s="1"/>
  <c r="P85" i="16"/>
  <c r="P92" i="16" s="1"/>
  <c r="P109" i="16" s="1"/>
  <c r="K156" i="16"/>
  <c r="K163" i="16" s="1"/>
  <c r="K180" i="16" s="1"/>
  <c r="L70" i="16"/>
  <c r="L29" i="15" s="1"/>
  <c r="S48" i="15"/>
  <c r="V178" i="16"/>
  <c r="AT76" i="10"/>
  <c r="AT38" i="12" s="1"/>
  <c r="Q156" i="16"/>
  <c r="Q163" i="16" s="1"/>
  <c r="Q180" i="16" s="1"/>
  <c r="I92" i="16"/>
  <c r="BE76" i="10"/>
  <c r="BE87" i="10" s="1"/>
  <c r="T85" i="16"/>
  <c r="T92" i="16" s="1"/>
  <c r="T109" i="16" s="1"/>
  <c r="AC76" i="10"/>
  <c r="AC87" i="10" s="1"/>
  <c r="AC45" i="12" s="1"/>
  <c r="M85" i="16"/>
  <c r="M92" i="16" s="1"/>
  <c r="M109" i="16" s="1"/>
  <c r="I29" i="15"/>
  <c r="I163" i="16"/>
  <c r="AH76" i="10"/>
  <c r="AH38" i="12" s="1"/>
  <c r="N156" i="16"/>
  <c r="N163" i="16" s="1"/>
  <c r="N180" i="16" s="1"/>
  <c r="R76" i="10"/>
  <c r="R38" i="12" s="1"/>
  <c r="J156" i="16"/>
  <c r="J163" i="16" s="1"/>
  <c r="J180" i="16" s="1"/>
  <c r="Z76" i="10"/>
  <c r="Z87" i="10" s="1"/>
  <c r="L156" i="16"/>
  <c r="L163" i="16" s="1"/>
  <c r="L180" i="16" s="1"/>
  <c r="M76" i="10"/>
  <c r="M38" i="12" s="1"/>
  <c r="Q76" i="10"/>
  <c r="Q87" i="10" s="1"/>
  <c r="J85" i="16"/>
  <c r="J92" i="16" s="1"/>
  <c r="J109" i="16" s="1"/>
  <c r="Y76" i="10"/>
  <c r="Y38" i="12" s="1"/>
  <c r="L85" i="16"/>
  <c r="L92" i="16" s="1"/>
  <c r="L109" i="16" s="1"/>
  <c r="AL76" i="10"/>
  <c r="AL38" i="12" s="1"/>
  <c r="O156" i="16"/>
  <c r="O163" i="16" s="1"/>
  <c r="O180" i="16" s="1"/>
  <c r="Q48" i="15"/>
  <c r="R48" i="15"/>
  <c r="O37" i="16"/>
  <c r="O49" i="15" s="1"/>
  <c r="V98" i="16"/>
  <c r="I99" i="16"/>
  <c r="V99" i="16" s="1"/>
  <c r="V28" i="16"/>
  <c r="K70" i="16"/>
  <c r="S70" i="16"/>
  <c r="S29" i="15" s="1"/>
  <c r="T37" i="16"/>
  <c r="T49" i="15" s="1"/>
  <c r="Q70" i="16"/>
  <c r="Q29" i="15" s="1"/>
  <c r="J37" i="16"/>
  <c r="J49" i="15" s="1"/>
  <c r="M70" i="16"/>
  <c r="M29" i="15" s="1"/>
  <c r="T70" i="16"/>
  <c r="T29" i="15" s="1"/>
  <c r="L37" i="16"/>
  <c r="L49" i="15" s="1"/>
  <c r="Q37" i="16"/>
  <c r="Q49" i="15" s="1"/>
  <c r="J70" i="16"/>
  <c r="J29" i="15" s="1"/>
  <c r="BH85" i="10"/>
  <c r="BD76" i="10"/>
  <c r="T15" i="16"/>
  <c r="T22" i="16" s="1"/>
  <c r="AJ76" i="10"/>
  <c r="O15" i="16"/>
  <c r="O22" i="16" s="1"/>
  <c r="K15" i="16"/>
  <c r="K22" i="16" s="1"/>
  <c r="S37" i="16"/>
  <c r="S49" i="15" s="1"/>
  <c r="AZ76" i="10"/>
  <c r="S15" i="16"/>
  <c r="S22" i="16" s="1"/>
  <c r="P76" i="10"/>
  <c r="J15" i="16"/>
  <c r="J22" i="16" s="1"/>
  <c r="X76" i="10"/>
  <c r="L15" i="16"/>
  <c r="L22" i="16" s="1"/>
  <c r="I22" i="16"/>
  <c r="O70" i="16"/>
  <c r="O29" i="15" s="1"/>
  <c r="R37" i="16"/>
  <c r="R49" i="15" s="1"/>
  <c r="P70" i="16"/>
  <c r="P29" i="15" s="1"/>
  <c r="M37" i="16"/>
  <c r="M49" i="15" s="1"/>
  <c r="N70" i="16"/>
  <c r="N29" i="15" s="1"/>
  <c r="AF76" i="10"/>
  <c r="N15" i="16"/>
  <c r="N22" i="16" s="1"/>
  <c r="L29" i="16"/>
  <c r="L48" i="15" s="1"/>
  <c r="AR76" i="10"/>
  <c r="Q15" i="16"/>
  <c r="Q22" i="16" s="1"/>
  <c r="AB76" i="10"/>
  <c r="M15" i="16"/>
  <c r="M22" i="16" s="1"/>
  <c r="AV76" i="10"/>
  <c r="R15" i="16"/>
  <c r="R22" i="16" s="1"/>
  <c r="AN76" i="10"/>
  <c r="P15" i="16"/>
  <c r="P22" i="16" s="1"/>
  <c r="K37" i="16"/>
  <c r="K49" i="15" s="1"/>
  <c r="R70" i="16"/>
  <c r="R29" i="15" s="1"/>
  <c r="N37" i="16"/>
  <c r="N49" i="15" s="1"/>
  <c r="P37" i="16"/>
  <c r="P49" i="15" s="1"/>
  <c r="U56" i="14"/>
  <c r="U371" i="10" s="1"/>
  <c r="U382" i="10" s="1"/>
  <c r="U396" i="10" s="1"/>
  <c r="U419" i="10" s="1"/>
  <c r="AO56" i="14"/>
  <c r="Q56" i="14"/>
  <c r="AG56" i="14"/>
  <c r="X56" i="14"/>
  <c r="Y56" i="14"/>
  <c r="BJ98" i="10"/>
  <c r="BI447" i="10"/>
  <c r="BK447" i="10"/>
  <c r="AS56" i="14"/>
  <c r="AX56" i="14"/>
  <c r="AW56" i="14"/>
  <c r="AP56" i="14"/>
  <c r="AL56" i="14"/>
  <c r="J56" i="14"/>
  <c r="L56" i="14"/>
  <c r="V56" i="14"/>
  <c r="V371" i="10" s="1"/>
  <c r="V382" i="10" s="1"/>
  <c r="V396" i="10" s="1"/>
  <c r="V419" i="10" s="1"/>
  <c r="N56" i="14"/>
  <c r="AV56" i="14"/>
  <c r="AC56" i="14"/>
  <c r="BF56" i="14"/>
  <c r="P56" i="14"/>
  <c r="AH56" i="14"/>
  <c r="AZ56" i="14"/>
  <c r="AD56" i="14"/>
  <c r="AF56" i="14"/>
  <c r="AR56" i="14"/>
  <c r="AB56" i="14"/>
  <c r="BE56" i="14"/>
  <c r="Z56" i="14"/>
  <c r="R56" i="14"/>
  <c r="M56" i="14"/>
  <c r="AT56" i="14"/>
  <c r="AJ56" i="14"/>
  <c r="BD56" i="14"/>
  <c r="AK56" i="14"/>
  <c r="H56" i="14"/>
  <c r="BA56" i="14"/>
  <c r="I56" i="14"/>
  <c r="AN56" i="14"/>
  <c r="BH447" i="10"/>
  <c r="BH98" i="10"/>
  <c r="BJ447" i="10"/>
  <c r="BH19" i="10"/>
  <c r="BI98" i="10"/>
  <c r="BJ19" i="10"/>
  <c r="N76" i="10"/>
  <c r="AB52" i="14"/>
  <c r="AK52" i="14"/>
  <c r="BB52" i="14"/>
  <c r="BF52" i="14"/>
  <c r="AZ52" i="14"/>
  <c r="AC52" i="14"/>
  <c r="AL52" i="14"/>
  <c r="AV52" i="14"/>
  <c r="V52" i="14"/>
  <c r="V239" i="10" s="1"/>
  <c r="V248" i="10" s="1"/>
  <c r="AD52" i="14"/>
  <c r="Q52" i="14"/>
  <c r="AP52" i="14"/>
  <c r="AG52" i="14"/>
  <c r="AO52" i="14"/>
  <c r="BE52" i="14"/>
  <c r="AW52" i="14"/>
  <c r="U52" i="14"/>
  <c r="U239" i="10" s="1"/>
  <c r="U248" i="10" s="1"/>
  <c r="Z52" i="14"/>
  <c r="AF52" i="14"/>
  <c r="BD52" i="14"/>
  <c r="R52" i="14"/>
  <c r="Y52" i="14"/>
  <c r="AS52" i="14"/>
  <c r="AN52" i="14"/>
  <c r="BA52" i="14"/>
  <c r="AJ52" i="14"/>
  <c r="AR52" i="14"/>
  <c r="P52" i="14"/>
  <c r="AX52" i="14"/>
  <c r="X52" i="14"/>
  <c r="AT52" i="14"/>
  <c r="AH52" i="14"/>
  <c r="T52" i="14"/>
  <c r="T239" i="10" s="1"/>
  <c r="BK19" i="10"/>
  <c r="BI19" i="10"/>
  <c r="M52" i="14"/>
  <c r="BK85" i="10"/>
  <c r="H52" i="14"/>
  <c r="N52" i="14"/>
  <c r="BK98" i="10"/>
  <c r="I52" i="14"/>
  <c r="L239" i="10"/>
  <c r="L38" i="12"/>
  <c r="L87" i="10"/>
  <c r="J52" i="14"/>
  <c r="V49" i="15" l="1"/>
  <c r="CA85" i="10"/>
  <c r="CA98" i="10"/>
  <c r="BP371" i="10"/>
  <c r="CA447" i="10"/>
  <c r="P87" i="10"/>
  <c r="P100" i="10" s="1"/>
  <c r="BO76" i="10"/>
  <c r="CA19" i="10"/>
  <c r="AN38" i="12"/>
  <c r="BU76" i="10"/>
  <c r="AB38" i="12"/>
  <c r="BR76" i="10"/>
  <c r="BD87" i="10"/>
  <c r="BD45" i="12" s="1"/>
  <c r="BY76" i="10"/>
  <c r="T87" i="10"/>
  <c r="BP76" i="10"/>
  <c r="AF38" i="12"/>
  <c r="BS76" i="10"/>
  <c r="X38" i="12"/>
  <c r="BQ76" i="10"/>
  <c r="AZ38" i="12"/>
  <c r="BX76" i="10"/>
  <c r="T396" i="10"/>
  <c r="BP382" i="10"/>
  <c r="T248" i="10"/>
  <c r="BP248" i="10" s="1"/>
  <c r="BP239" i="10"/>
  <c r="BW76" i="10"/>
  <c r="AR87" i="10"/>
  <c r="AR100" i="10" s="1"/>
  <c r="BV76" i="10"/>
  <c r="AJ38" i="12"/>
  <c r="BT76" i="10"/>
  <c r="BN76" i="10"/>
  <c r="AG87" i="10"/>
  <c r="AG45" i="12" s="1"/>
  <c r="AH87" i="10"/>
  <c r="AH45" i="12" s="1"/>
  <c r="AP87" i="10"/>
  <c r="AP45" i="12" s="1"/>
  <c r="AR38" i="12"/>
  <c r="U38" i="12"/>
  <c r="AD45" i="12"/>
  <c r="R87" i="10"/>
  <c r="R100" i="10" s="1"/>
  <c r="AB87" i="10"/>
  <c r="AW87" i="10"/>
  <c r="AW45" i="12" s="1"/>
  <c r="Q38" i="12"/>
  <c r="BE38" i="12"/>
  <c r="AK38" i="12"/>
  <c r="AF87" i="10"/>
  <c r="AD38" i="12"/>
  <c r="BF87" i="10"/>
  <c r="BF100" i="10" s="1"/>
  <c r="AT87" i="10"/>
  <c r="AT100" i="10" s="1"/>
  <c r="V45" i="12"/>
  <c r="Q47" i="15"/>
  <c r="Q50" i="15" s="1"/>
  <c r="BI76" i="10"/>
  <c r="AC38" i="12"/>
  <c r="AZ87" i="10"/>
  <c r="Y87" i="10"/>
  <c r="Y45" i="12" s="1"/>
  <c r="M87" i="10"/>
  <c r="M100" i="10" s="1"/>
  <c r="N47" i="15"/>
  <c r="N50" i="15" s="1"/>
  <c r="BB396" i="10"/>
  <c r="BB419" i="10" s="1"/>
  <c r="BB46" i="12" s="1"/>
  <c r="BB51" i="12"/>
  <c r="BA100" i="10"/>
  <c r="V107" i="16"/>
  <c r="AC100" i="10"/>
  <c r="AX87" i="10"/>
  <c r="AX100" i="10" s="1"/>
  <c r="AN87" i="10"/>
  <c r="BA38" i="12"/>
  <c r="P47" i="15"/>
  <c r="P50" i="15" s="1"/>
  <c r="K47" i="15"/>
  <c r="K50" i="15" s="1"/>
  <c r="T47" i="15"/>
  <c r="T50" i="15" s="1"/>
  <c r="K29" i="15"/>
  <c r="V29" i="15" s="1"/>
  <c r="BD38" i="12"/>
  <c r="AS38" i="12"/>
  <c r="AO38" i="12"/>
  <c r="X87" i="10"/>
  <c r="M40" i="16"/>
  <c r="M47" i="15"/>
  <c r="M50" i="15" s="1"/>
  <c r="I47" i="15"/>
  <c r="V22" i="16"/>
  <c r="V37" i="16"/>
  <c r="V156" i="16"/>
  <c r="V85" i="16"/>
  <c r="Z38" i="12"/>
  <c r="P38" i="12"/>
  <c r="AJ87" i="10"/>
  <c r="L47" i="15"/>
  <c r="L50" i="15" s="1"/>
  <c r="S47" i="15"/>
  <c r="S50" i="15" s="1"/>
  <c r="I180" i="16"/>
  <c r="V163" i="16"/>
  <c r="I109" i="16"/>
  <c r="V92" i="16"/>
  <c r="BB87" i="10"/>
  <c r="BB38" i="12"/>
  <c r="AL87" i="10"/>
  <c r="AL100" i="10" s="1"/>
  <c r="V38" i="12"/>
  <c r="R40" i="16"/>
  <c r="R47" i="15"/>
  <c r="R50" i="15" s="1"/>
  <c r="O40" i="16"/>
  <c r="O47" i="15"/>
  <c r="O50" i="15" s="1"/>
  <c r="V70" i="16"/>
  <c r="V29" i="16"/>
  <c r="AO45" i="12"/>
  <c r="J40" i="16"/>
  <c r="J47" i="15"/>
  <c r="J50" i="15" s="1"/>
  <c r="I48" i="15"/>
  <c r="V48" i="15" s="1"/>
  <c r="T40" i="16"/>
  <c r="Q40" i="16"/>
  <c r="S40" i="16"/>
  <c r="N40" i="16"/>
  <c r="BH76" i="10"/>
  <c r="V15" i="16"/>
  <c r="L40" i="16"/>
  <c r="K40" i="16"/>
  <c r="P40" i="16"/>
  <c r="AV38" i="12"/>
  <c r="AV87" i="10"/>
  <c r="I40" i="16"/>
  <c r="BK76" i="10"/>
  <c r="X239" i="10"/>
  <c r="AJ239" i="10"/>
  <c r="Y239" i="10"/>
  <c r="Y248" i="10" s="1"/>
  <c r="Z239" i="10"/>
  <c r="Z248" i="10" s="1"/>
  <c r="AO239" i="10"/>
  <c r="AO248" i="10" s="1"/>
  <c r="AD239" i="10"/>
  <c r="AD248" i="10" s="1"/>
  <c r="AC239" i="10"/>
  <c r="AC248" i="10" s="1"/>
  <c r="AK239" i="10"/>
  <c r="AK248" i="10" s="1"/>
  <c r="AK371" i="10"/>
  <c r="AK382" i="10" s="1"/>
  <c r="AK51" i="12" s="1"/>
  <c r="M371" i="10"/>
  <c r="M382" i="10" s="1"/>
  <c r="M51" i="12" s="1"/>
  <c r="AB371" i="10"/>
  <c r="AD371" i="10"/>
  <c r="AD382" i="10" s="1"/>
  <c r="AD396" i="10" s="1"/>
  <c r="AD419" i="10" s="1"/>
  <c r="AD46" i="12" s="1"/>
  <c r="BF371" i="10"/>
  <c r="BF382" i="10" s="1"/>
  <c r="BF51" i="12" s="1"/>
  <c r="N371" i="10"/>
  <c r="N382" i="10" s="1"/>
  <c r="N396" i="10" s="1"/>
  <c r="AL371" i="10"/>
  <c r="AL382" i="10" s="1"/>
  <c r="AL51" i="12" s="1"/>
  <c r="AS371" i="10"/>
  <c r="AS382" i="10" s="1"/>
  <c r="AS51" i="12" s="1"/>
  <c r="AG371" i="10"/>
  <c r="AG382" i="10" s="1"/>
  <c r="M239" i="10"/>
  <c r="M248" i="10" s="1"/>
  <c r="AX239" i="10"/>
  <c r="AX248" i="10" s="1"/>
  <c r="BA239" i="10"/>
  <c r="BA248" i="10" s="1"/>
  <c r="R239" i="10"/>
  <c r="R248" i="10" s="1"/>
  <c r="AG239" i="10"/>
  <c r="AG248" i="10" s="1"/>
  <c r="AZ239" i="10"/>
  <c r="AB239" i="10"/>
  <c r="BD371" i="10"/>
  <c r="R371" i="10"/>
  <c r="R382" i="10" s="1"/>
  <c r="R396" i="10" s="1"/>
  <c r="R419" i="10" s="1"/>
  <c r="R46" i="12" s="1"/>
  <c r="AR371" i="10"/>
  <c r="AZ371" i="10"/>
  <c r="AC371" i="10"/>
  <c r="AC382" i="10" s="1"/>
  <c r="AC396" i="10" s="1"/>
  <c r="AC419" i="10" s="1"/>
  <c r="AC46" i="12" s="1"/>
  <c r="V46" i="12"/>
  <c r="AP371" i="10"/>
  <c r="AP382" i="10" s="1"/>
  <c r="AP51" i="12" s="1"/>
  <c r="Y371" i="10"/>
  <c r="Y382" i="10" s="1"/>
  <c r="AH239" i="10"/>
  <c r="AH248" i="10" s="1"/>
  <c r="P239" i="10"/>
  <c r="AN239" i="10"/>
  <c r="BD239" i="10"/>
  <c r="AW239" i="10"/>
  <c r="AW248" i="10" s="1"/>
  <c r="AP239" i="10"/>
  <c r="AP248" i="10" s="1"/>
  <c r="AV239" i="10"/>
  <c r="BF239" i="10"/>
  <c r="BF248" i="10" s="1"/>
  <c r="BA371" i="10"/>
  <c r="BA382" i="10" s="1"/>
  <c r="BA396" i="10" s="1"/>
  <c r="BA419" i="10" s="1"/>
  <c r="BA46" i="12" s="1"/>
  <c r="AJ371" i="10"/>
  <c r="Z371" i="10"/>
  <c r="Z382" i="10" s="1"/>
  <c r="Z51" i="12" s="1"/>
  <c r="AF371" i="10"/>
  <c r="AH371" i="10"/>
  <c r="AH382" i="10" s="1"/>
  <c r="AH51" i="12" s="1"/>
  <c r="L371" i="10"/>
  <c r="AW371" i="10"/>
  <c r="AW382" i="10" s="1"/>
  <c r="AW51" i="12" s="1"/>
  <c r="Q371" i="10"/>
  <c r="Q382" i="10" s="1"/>
  <c r="Q51" i="12" s="1"/>
  <c r="U51" i="12"/>
  <c r="N239" i="10"/>
  <c r="N248" i="10" s="1"/>
  <c r="AT239" i="10"/>
  <c r="AT248" i="10" s="1"/>
  <c r="AR239" i="10"/>
  <c r="AS239" i="10"/>
  <c r="AS248" i="10" s="1"/>
  <c r="AF239" i="10"/>
  <c r="BE239" i="10"/>
  <c r="BE248" i="10" s="1"/>
  <c r="Q239" i="10"/>
  <c r="Q248" i="10" s="1"/>
  <c r="AL239" i="10"/>
  <c r="AL248" i="10" s="1"/>
  <c r="BB239" i="10"/>
  <c r="BB248" i="10" s="1"/>
  <c r="AN371" i="10"/>
  <c r="AT371" i="10"/>
  <c r="AT382" i="10" s="1"/>
  <c r="AT51" i="12" s="1"/>
  <c r="BE371" i="10"/>
  <c r="BE382" i="10" s="1"/>
  <c r="BE396" i="10" s="1"/>
  <c r="BE419" i="10" s="1"/>
  <c r="BE46" i="12" s="1"/>
  <c r="P371" i="10"/>
  <c r="AV371" i="10"/>
  <c r="AX371" i="10"/>
  <c r="AX382" i="10" s="1"/>
  <c r="AX51" i="12" s="1"/>
  <c r="X371" i="10"/>
  <c r="AO371" i="10"/>
  <c r="AO382" i="10" s="1"/>
  <c r="AO51" i="12" s="1"/>
  <c r="G56" i="14"/>
  <c r="G52" i="14"/>
  <c r="Q100" i="10"/>
  <c r="Q45" i="12"/>
  <c r="BE100" i="10"/>
  <c r="BE45" i="12"/>
  <c r="AS100" i="10"/>
  <c r="AS45" i="12"/>
  <c r="L100" i="10"/>
  <c r="L45" i="12"/>
  <c r="AK45" i="12"/>
  <c r="AK100" i="10"/>
  <c r="BJ76" i="10"/>
  <c r="N87" i="10"/>
  <c r="N38" i="12"/>
  <c r="U45" i="12"/>
  <c r="L248" i="10"/>
  <c r="Z100" i="10"/>
  <c r="Z45" i="12"/>
  <c r="V47" i="15" l="1"/>
  <c r="BV100" i="10"/>
  <c r="BN239" i="10"/>
  <c r="AR45" i="12"/>
  <c r="BO100" i="10"/>
  <c r="BY87" i="10"/>
  <c r="BW87" i="10"/>
  <c r="BT87" i="10"/>
  <c r="AZ382" i="10"/>
  <c r="AZ396" i="10" s="1"/>
  <c r="BX371" i="10"/>
  <c r="AB248" i="10"/>
  <c r="BR248" i="10" s="1"/>
  <c r="BR239" i="10"/>
  <c r="AZ100" i="10"/>
  <c r="BX87" i="10"/>
  <c r="T419" i="10"/>
  <c r="BP396" i="10"/>
  <c r="BN248" i="10"/>
  <c r="AV382" i="10"/>
  <c r="BW382" i="10" s="1"/>
  <c r="BW371" i="10"/>
  <c r="AN382" i="10"/>
  <c r="AN396" i="10" s="1"/>
  <c r="BU371" i="10"/>
  <c r="AV248" i="10"/>
  <c r="BW248" i="10" s="1"/>
  <c r="BW239" i="10"/>
  <c r="AN248" i="10"/>
  <c r="BU248" i="10" s="1"/>
  <c r="BU239" i="10"/>
  <c r="AR382" i="10"/>
  <c r="AR396" i="10" s="1"/>
  <c r="BV371" i="10"/>
  <c r="AZ248" i="10"/>
  <c r="BX248" i="10" s="1"/>
  <c r="BX239" i="10"/>
  <c r="AB382" i="10"/>
  <c r="BR371" i="10"/>
  <c r="X100" i="10"/>
  <c r="BQ87" i="10"/>
  <c r="AF100" i="10"/>
  <c r="BS87" i="10"/>
  <c r="BP87" i="10"/>
  <c r="T100" i="10"/>
  <c r="BP100" i="10" s="1"/>
  <c r="X382" i="10"/>
  <c r="BQ371" i="10"/>
  <c r="BD382" i="10"/>
  <c r="BD396" i="10" s="1"/>
  <c r="BY371" i="10"/>
  <c r="X248" i="10"/>
  <c r="BQ248" i="10" s="1"/>
  <c r="BQ239" i="10"/>
  <c r="AR248" i="10"/>
  <c r="BV248" i="10" s="1"/>
  <c r="BV239" i="10"/>
  <c r="AF382" i="10"/>
  <c r="AF396" i="10" s="1"/>
  <c r="BS371" i="10"/>
  <c r="BD248" i="10"/>
  <c r="BY248" i="10" s="1"/>
  <c r="BY239" i="10"/>
  <c r="BD100" i="10"/>
  <c r="BY100" i="10" s="1"/>
  <c r="P382" i="10"/>
  <c r="BO371" i="10"/>
  <c r="AF248" i="10"/>
  <c r="BS248" i="10" s="1"/>
  <c r="BS239" i="10"/>
  <c r="L382" i="10"/>
  <c r="BN382" i="10" s="1"/>
  <c r="BN371" i="10"/>
  <c r="AJ382" i="10"/>
  <c r="AJ51" i="12" s="1"/>
  <c r="BT371" i="10"/>
  <c r="P248" i="10"/>
  <c r="BO248" i="10" s="1"/>
  <c r="BO239" i="10"/>
  <c r="AJ248" i="10"/>
  <c r="BT248" i="10" s="1"/>
  <c r="BT239" i="10"/>
  <c r="AN100" i="10"/>
  <c r="BU87" i="10"/>
  <c r="AB45" i="12"/>
  <c r="BR87" i="10"/>
  <c r="CA76" i="10"/>
  <c r="BV87" i="10"/>
  <c r="BN87" i="10"/>
  <c r="P45" i="12"/>
  <c r="BO87" i="10"/>
  <c r="AH100" i="10"/>
  <c r="AG100" i="10"/>
  <c r="AN45" i="12"/>
  <c r="AP100" i="10"/>
  <c r="AB100" i="10"/>
  <c r="BR100" i="10" s="1"/>
  <c r="X45" i="12"/>
  <c r="V51" i="12"/>
  <c r="AF45" i="12"/>
  <c r="R45" i="12"/>
  <c r="AD51" i="12"/>
  <c r="AT45" i="12"/>
  <c r="M45" i="12"/>
  <c r="I45" i="12" s="1"/>
  <c r="AW100" i="10"/>
  <c r="BF45" i="12"/>
  <c r="R51" i="12"/>
  <c r="AL396" i="10"/>
  <c r="AL419" i="10" s="1"/>
  <c r="AL46" i="12" s="1"/>
  <c r="AZ45" i="12"/>
  <c r="AP396" i="10"/>
  <c r="AP419" i="10" s="1"/>
  <c r="AP46" i="12" s="1"/>
  <c r="AT396" i="10"/>
  <c r="AT419" i="10" s="1"/>
  <c r="AT46" i="12" s="1"/>
  <c r="I38" i="12"/>
  <c r="BI87" i="10"/>
  <c r="Y100" i="10"/>
  <c r="Q396" i="10"/>
  <c r="Q419" i="10" s="1"/>
  <c r="Q46" i="12" s="1"/>
  <c r="AX45" i="12"/>
  <c r="AL45" i="12"/>
  <c r="AC51" i="12"/>
  <c r="BA51" i="12"/>
  <c r="H38" i="12"/>
  <c r="AH396" i="10"/>
  <c r="AH419" i="10" s="1"/>
  <c r="AH46" i="12" s="1"/>
  <c r="AS396" i="10"/>
  <c r="AS419" i="10" s="1"/>
  <c r="AS46" i="12" s="1"/>
  <c r="AX396" i="10"/>
  <c r="AX419" i="10" s="1"/>
  <c r="AX46" i="12" s="1"/>
  <c r="U46" i="12"/>
  <c r="V40" i="16"/>
  <c r="I50" i="15"/>
  <c r="V50" i="15" s="1"/>
  <c r="G38" i="12"/>
  <c r="AG38" i="14" s="1"/>
  <c r="AG114" i="10" s="1"/>
  <c r="AG118" i="10" s="1"/>
  <c r="BI382" i="10"/>
  <c r="BF396" i="10"/>
  <c r="BF419" i="10" s="1"/>
  <c r="BF46" i="12" s="1"/>
  <c r="V180" i="16"/>
  <c r="T45" i="12"/>
  <c r="BB100" i="10"/>
  <c r="BB45" i="12"/>
  <c r="V109" i="16"/>
  <c r="BH87" i="10"/>
  <c r="BH239" i="10"/>
  <c r="AK396" i="10"/>
  <c r="AK419" i="10" s="1"/>
  <c r="AK46" i="12" s="1"/>
  <c r="AJ100" i="10"/>
  <c r="BT100" i="10" s="1"/>
  <c r="AJ45" i="12"/>
  <c r="BE51" i="12"/>
  <c r="BI239" i="10"/>
  <c r="BJ382" i="10"/>
  <c r="BJ239" i="10"/>
  <c r="BH371" i="10"/>
  <c r="N51" i="12"/>
  <c r="M396" i="10"/>
  <c r="M419" i="10" s="1"/>
  <c r="BK239" i="10"/>
  <c r="Z396" i="10"/>
  <c r="Z419" i="10" s="1"/>
  <c r="Z46" i="12" s="1"/>
  <c r="BI371" i="10"/>
  <c r="AO396" i="10"/>
  <c r="AO419" i="10" s="1"/>
  <c r="AO46" i="12" s="1"/>
  <c r="AV100" i="10"/>
  <c r="AV45" i="12"/>
  <c r="BJ371" i="10"/>
  <c r="AW396" i="10"/>
  <c r="AW419" i="10" s="1"/>
  <c r="AW46" i="12" s="1"/>
  <c r="BK371" i="10"/>
  <c r="Y51" i="12"/>
  <c r="Y396" i="10"/>
  <c r="Y419" i="10" s="1"/>
  <c r="Y46" i="12" s="1"/>
  <c r="AG396" i="10"/>
  <c r="AG419" i="10" s="1"/>
  <c r="AG46" i="12" s="1"/>
  <c r="AG51" i="12"/>
  <c r="BJ248" i="10"/>
  <c r="BJ87" i="10"/>
  <c r="N100" i="10"/>
  <c r="BN100" i="10" s="1"/>
  <c r="N45" i="12"/>
  <c r="BK87" i="10"/>
  <c r="BI248" i="10"/>
  <c r="N419" i="10"/>
  <c r="J38" i="12"/>
  <c r="AV51" i="12" l="1"/>
  <c r="BH382" i="10"/>
  <c r="BK248" i="10"/>
  <c r="BW100" i="10"/>
  <c r="CA239" i="10"/>
  <c r="BS100" i="10"/>
  <c r="AR419" i="10"/>
  <c r="BV396" i="10"/>
  <c r="BU100" i="10"/>
  <c r="P51" i="12"/>
  <c r="BO382" i="10"/>
  <c r="BK382" i="10"/>
  <c r="AF419" i="10"/>
  <c r="BS396" i="10"/>
  <c r="AF51" i="12"/>
  <c r="BS382" i="10"/>
  <c r="X51" i="12"/>
  <c r="BQ382" i="10"/>
  <c r="AB51" i="12"/>
  <c r="BR382" i="10"/>
  <c r="AR51" i="12"/>
  <c r="BV382" i="10"/>
  <c r="BP419" i="10"/>
  <c r="T46" i="12"/>
  <c r="L396" i="10"/>
  <c r="BN396" i="10" s="1"/>
  <c r="AV396" i="10"/>
  <c r="AB396" i="10"/>
  <c r="CA87" i="10"/>
  <c r="AJ396" i="10"/>
  <c r="BT382" i="10"/>
  <c r="L51" i="12"/>
  <c r="BH248" i="10"/>
  <c r="P396" i="10"/>
  <c r="AN419" i="10"/>
  <c r="BU396" i="10"/>
  <c r="X396" i="10"/>
  <c r="AZ419" i="10"/>
  <c r="BX396" i="10"/>
  <c r="BD419" i="10"/>
  <c r="BY396" i="10"/>
  <c r="CA371" i="10"/>
  <c r="BD51" i="12"/>
  <c r="BY382" i="10"/>
  <c r="BQ100" i="10"/>
  <c r="AN51" i="12"/>
  <c r="BU382" i="10"/>
  <c r="CA248" i="10"/>
  <c r="BX100" i="10"/>
  <c r="AZ51" i="12"/>
  <c r="BX382" i="10"/>
  <c r="N118" i="16"/>
  <c r="AG129" i="10"/>
  <c r="AC38" i="14"/>
  <c r="AC106" i="10" s="1"/>
  <c r="M115" i="16" s="1"/>
  <c r="J51" i="12"/>
  <c r="BI100" i="10"/>
  <c r="AZ38" i="14"/>
  <c r="U38" i="14"/>
  <c r="U114" i="10" s="1"/>
  <c r="U118" i="10" s="1"/>
  <c r="AW38" i="14"/>
  <c r="J38" i="14"/>
  <c r="T38" i="14"/>
  <c r="T114" i="10" s="1"/>
  <c r="AJ38" i="14"/>
  <c r="AF38" i="14"/>
  <c r="BA38" i="14"/>
  <c r="Z38" i="14"/>
  <c r="G45" i="12"/>
  <c r="L45" i="14" s="1"/>
  <c r="AH38" i="14"/>
  <c r="AX38" i="14"/>
  <c r="AR38" i="14"/>
  <c r="R38" i="14"/>
  <c r="AP38" i="14"/>
  <c r="AN38" i="14"/>
  <c r="AS38" i="14"/>
  <c r="Y38" i="14"/>
  <c r="I51" i="12"/>
  <c r="H45" i="12"/>
  <c r="BH100" i="10"/>
  <c r="I38" i="14"/>
  <c r="BI396" i="10"/>
  <c r="BF38" i="14"/>
  <c r="AB38" i="14"/>
  <c r="BE38" i="14"/>
  <c r="X38" i="14"/>
  <c r="Q38" i="14"/>
  <c r="AD38" i="14"/>
  <c r="AV38" i="14"/>
  <c r="AL38" i="14"/>
  <c r="AO38" i="14"/>
  <c r="N38" i="14"/>
  <c r="H38" i="14"/>
  <c r="AK38" i="14"/>
  <c r="BD38" i="14"/>
  <c r="M38" i="14"/>
  <c r="L38" i="14"/>
  <c r="AT38" i="14"/>
  <c r="P38" i="14"/>
  <c r="BB38" i="14"/>
  <c r="V38" i="14"/>
  <c r="V114" i="10" s="1"/>
  <c r="V118" i="10" s="1"/>
  <c r="BJ396" i="10"/>
  <c r="J45" i="12"/>
  <c r="BJ100" i="10"/>
  <c r="BI419" i="10"/>
  <c r="M46" i="12"/>
  <c r="BK100" i="10"/>
  <c r="BJ419" i="10"/>
  <c r="N46" i="12"/>
  <c r="AG106" i="10"/>
  <c r="N115" i="16" s="1"/>
  <c r="AG104" i="10"/>
  <c r="N113" i="16" s="1"/>
  <c r="H51" i="12" l="1"/>
  <c r="CA100" i="10"/>
  <c r="BH396" i="10"/>
  <c r="CA382" i="10"/>
  <c r="G51" i="12"/>
  <c r="L51" i="14" s="1"/>
  <c r="AZ46" i="12"/>
  <c r="BX419" i="10"/>
  <c r="P419" i="10"/>
  <c r="BO396" i="10"/>
  <c r="AJ419" i="10"/>
  <c r="BT396" i="10"/>
  <c r="AF46" i="12"/>
  <c r="BS419" i="10"/>
  <c r="T118" i="10"/>
  <c r="BP118" i="10" s="1"/>
  <c r="BP114" i="10"/>
  <c r="X419" i="10"/>
  <c r="BQ396" i="10"/>
  <c r="L419" i="10"/>
  <c r="BN419" i="10" s="1"/>
  <c r="BD46" i="12"/>
  <c r="BY419" i="10"/>
  <c r="AB419" i="10"/>
  <c r="BR396" i="10"/>
  <c r="BK396" i="10"/>
  <c r="AN46" i="12"/>
  <c r="BU419" i="10"/>
  <c r="AV419" i="10"/>
  <c r="BW396" i="10"/>
  <c r="AR46" i="12"/>
  <c r="BV419" i="10"/>
  <c r="L281" i="10"/>
  <c r="L459" i="10"/>
  <c r="I77" i="16" s="1"/>
  <c r="AT106" i="10"/>
  <c r="Q186" i="16" s="1"/>
  <c r="AT114" i="10"/>
  <c r="AT118" i="10" s="1"/>
  <c r="AK106" i="10"/>
  <c r="O115" i="16" s="1"/>
  <c r="AK114" i="10"/>
  <c r="AK118" i="10" s="1"/>
  <c r="AL104" i="10"/>
  <c r="O184" i="16" s="1"/>
  <c r="AL114" i="10"/>
  <c r="AL118" i="10" s="1"/>
  <c r="X106" i="10"/>
  <c r="X114" i="10"/>
  <c r="AP106" i="10"/>
  <c r="P186" i="16" s="1"/>
  <c r="AP114" i="10"/>
  <c r="AP118" i="10" s="1"/>
  <c r="AH104" i="10"/>
  <c r="N184" i="16" s="1"/>
  <c r="AH114" i="10"/>
  <c r="AH118" i="10" s="1"/>
  <c r="AF104" i="10"/>
  <c r="AF114" i="10"/>
  <c r="AW106" i="10"/>
  <c r="R115" i="16" s="1"/>
  <c r="AW114" i="10"/>
  <c r="AW118" i="10" s="1"/>
  <c r="V129" i="10"/>
  <c r="K189" i="16"/>
  <c r="L104" i="10"/>
  <c r="I43" i="16" s="1"/>
  <c r="L114" i="10"/>
  <c r="AV106" i="10"/>
  <c r="R45" i="16" s="1"/>
  <c r="AV114" i="10"/>
  <c r="BE106" i="10"/>
  <c r="T115" i="16" s="1"/>
  <c r="BE114" i="10"/>
  <c r="BE118" i="10" s="1"/>
  <c r="Y104" i="10"/>
  <c r="L113" i="16" s="1"/>
  <c r="Y114" i="10"/>
  <c r="Y118" i="10" s="1"/>
  <c r="R104" i="10"/>
  <c r="J184" i="16" s="1"/>
  <c r="R114" i="10"/>
  <c r="R118" i="10" s="1"/>
  <c r="AJ106" i="10"/>
  <c r="AJ114" i="10"/>
  <c r="U129" i="10"/>
  <c r="K118" i="16"/>
  <c r="AC104" i="10"/>
  <c r="M113" i="16" s="1"/>
  <c r="AC114" i="10"/>
  <c r="AC118" i="10" s="1"/>
  <c r="BB104" i="10"/>
  <c r="S184" i="16" s="1"/>
  <c r="BB114" i="10"/>
  <c r="BB118" i="10" s="1"/>
  <c r="M104" i="10"/>
  <c r="I113" i="16" s="1"/>
  <c r="M114" i="10"/>
  <c r="N106" i="10"/>
  <c r="I186" i="16" s="1"/>
  <c r="N114" i="10"/>
  <c r="AD106" i="10"/>
  <c r="M186" i="16" s="1"/>
  <c r="AD114" i="10"/>
  <c r="AD118" i="10" s="1"/>
  <c r="AB106" i="10"/>
  <c r="AB114" i="10"/>
  <c r="AS106" i="10"/>
  <c r="Q115" i="16" s="1"/>
  <c r="AS114" i="10"/>
  <c r="AS118" i="10" s="1"/>
  <c r="AR104" i="10"/>
  <c r="Q43" i="16" s="1"/>
  <c r="AR114" i="10"/>
  <c r="Z104" i="10"/>
  <c r="L184" i="16" s="1"/>
  <c r="Z114" i="10"/>
  <c r="Z118" i="10" s="1"/>
  <c r="T129" i="10"/>
  <c r="AZ104" i="10"/>
  <c r="AZ114" i="10"/>
  <c r="P104" i="10"/>
  <c r="P114" i="10"/>
  <c r="BD106" i="10"/>
  <c r="BD114" i="10"/>
  <c r="AO104" i="10"/>
  <c r="P113" i="16" s="1"/>
  <c r="AO114" i="10"/>
  <c r="AO118" i="10" s="1"/>
  <c r="Q106" i="10"/>
  <c r="J115" i="16" s="1"/>
  <c r="Q114" i="10"/>
  <c r="Q118" i="10" s="1"/>
  <c r="BF104" i="10"/>
  <c r="T184" i="16" s="1"/>
  <c r="BF114" i="10"/>
  <c r="BF118" i="10" s="1"/>
  <c r="AN104" i="10"/>
  <c r="AN114" i="10"/>
  <c r="AX104" i="10"/>
  <c r="R184" i="16" s="1"/>
  <c r="AX114" i="10"/>
  <c r="AX118" i="10" s="1"/>
  <c r="BA104" i="10"/>
  <c r="S113" i="16" s="1"/>
  <c r="BA114" i="10"/>
  <c r="BA118" i="10" s="1"/>
  <c r="T104" i="10"/>
  <c r="K43" i="16" s="1"/>
  <c r="T106" i="10"/>
  <c r="V106" i="10"/>
  <c r="K186" i="16" s="1"/>
  <c r="V104" i="10"/>
  <c r="K184" i="16" s="1"/>
  <c r="U104" i="10"/>
  <c r="K113" i="16" s="1"/>
  <c r="U106" i="10"/>
  <c r="K115" i="16" s="1"/>
  <c r="Z106" i="10"/>
  <c r="L186" i="16" s="1"/>
  <c r="AV45" i="14"/>
  <c r="AZ106" i="10"/>
  <c r="BB106" i="10"/>
  <c r="S186" i="16" s="1"/>
  <c r="I45" i="14"/>
  <c r="AW104" i="10"/>
  <c r="R113" i="16" s="1"/>
  <c r="M106" i="10"/>
  <c r="I115" i="16" s="1"/>
  <c r="AS45" i="14"/>
  <c r="N104" i="10"/>
  <c r="I184" i="16" s="1"/>
  <c r="L455" i="10"/>
  <c r="Z45" i="14"/>
  <c r="T45" i="14"/>
  <c r="T459" i="10" s="1"/>
  <c r="AP104" i="10"/>
  <c r="P184" i="16" s="1"/>
  <c r="AJ104" i="10"/>
  <c r="AX45" i="14"/>
  <c r="AD45" i="14"/>
  <c r="AH106" i="10"/>
  <c r="N186" i="16" s="1"/>
  <c r="L461" i="10"/>
  <c r="Q45" i="14"/>
  <c r="P45" i="14"/>
  <c r="Y106" i="10"/>
  <c r="L115" i="16" s="1"/>
  <c r="N45" i="14"/>
  <c r="L457" i="10"/>
  <c r="M45" i="14"/>
  <c r="AW45" i="14"/>
  <c r="AH45" i="14"/>
  <c r="R45" i="14"/>
  <c r="AK45" i="14"/>
  <c r="AV104" i="10"/>
  <c r="BA45" i="14"/>
  <c r="V45" i="14"/>
  <c r="V459" i="10" s="1"/>
  <c r="K218" i="16" s="1"/>
  <c r="AO45" i="14"/>
  <c r="AC45" i="14"/>
  <c r="R106" i="10"/>
  <c r="J186" i="16" s="1"/>
  <c r="J45" i="14"/>
  <c r="L278" i="10"/>
  <c r="BF45" i="14"/>
  <c r="AP45" i="14"/>
  <c r="AB45" i="14"/>
  <c r="BD45" i="14"/>
  <c r="H45" i="14"/>
  <c r="Y45" i="14"/>
  <c r="AL45" i="14"/>
  <c r="AN45" i="14"/>
  <c r="AF45" i="14"/>
  <c r="BB45" i="14"/>
  <c r="AJ45" i="14"/>
  <c r="AG45" i="14"/>
  <c r="AR45" i="14"/>
  <c r="U45" i="14"/>
  <c r="U459" i="10" s="1"/>
  <c r="K147" i="16" s="1"/>
  <c r="AZ45" i="14"/>
  <c r="BE45" i="14"/>
  <c r="X45" i="14"/>
  <c r="X104" i="10"/>
  <c r="BE104" i="10"/>
  <c r="T113" i="16" s="1"/>
  <c r="BA106" i="10"/>
  <c r="S115" i="16" s="1"/>
  <c r="AF106" i="10"/>
  <c r="AT45" i="14"/>
  <c r="AT104" i="10"/>
  <c r="Q184" i="16" s="1"/>
  <c r="AK104" i="10"/>
  <c r="O113" i="16" s="1"/>
  <c r="BF106" i="10"/>
  <c r="T186" i="16" s="1"/>
  <c r="AN106" i="10"/>
  <c r="AR106" i="10"/>
  <c r="AX106" i="10"/>
  <c r="R186" i="16" s="1"/>
  <c r="AS104" i="10"/>
  <c r="Q113" i="16" s="1"/>
  <c r="AT457" i="10"/>
  <c r="Q215" i="16" s="1"/>
  <c r="AL106" i="10"/>
  <c r="O186" i="16" s="1"/>
  <c r="M461" i="10"/>
  <c r="G38" i="14"/>
  <c r="BD104" i="10"/>
  <c r="P106" i="10"/>
  <c r="Q104" i="10"/>
  <c r="J113" i="16" s="1"/>
  <c r="AO106" i="10"/>
  <c r="P115" i="16" s="1"/>
  <c r="L106" i="10"/>
  <c r="AD104" i="10"/>
  <c r="M184" i="16" s="1"/>
  <c r="AB104" i="10"/>
  <c r="I46" i="12"/>
  <c r="J46" i="12"/>
  <c r="Z51" i="14"/>
  <c r="X51" i="14" l="1"/>
  <c r="X224" i="10" s="1"/>
  <c r="I51" i="14"/>
  <c r="BA51" i="14"/>
  <c r="BA224" i="10" s="1"/>
  <c r="BA236" i="10" s="1"/>
  <c r="BA250" i="10" s="1"/>
  <c r="S127" i="16" s="1"/>
  <c r="AS51" i="14"/>
  <c r="AS224" i="10" s="1"/>
  <c r="AS236" i="10" s="1"/>
  <c r="AS250" i="10" s="1"/>
  <c r="Q127" i="16" s="1"/>
  <c r="H51" i="14"/>
  <c r="M51" i="14"/>
  <c r="M224" i="10" s="1"/>
  <c r="M236" i="10" s="1"/>
  <c r="R51" i="14"/>
  <c r="R224" i="10" s="1"/>
  <c r="R236" i="10" s="1"/>
  <c r="R250" i="10" s="1"/>
  <c r="J198" i="16" s="1"/>
  <c r="AD51" i="14"/>
  <c r="AD224" i="10" s="1"/>
  <c r="AD236" i="10" s="1"/>
  <c r="AD250" i="10" s="1"/>
  <c r="M198" i="16" s="1"/>
  <c r="AK51" i="14"/>
  <c r="AK224" i="10" s="1"/>
  <c r="AK236" i="10" s="1"/>
  <c r="AK250" i="10" s="1"/>
  <c r="O127" i="16" s="1"/>
  <c r="AN51" i="14"/>
  <c r="AN224" i="10" s="1"/>
  <c r="J51" i="14"/>
  <c r="AR51" i="14"/>
  <c r="AR224" i="10" s="1"/>
  <c r="BB51" i="14"/>
  <c r="BB224" i="10" s="1"/>
  <c r="BB236" i="10" s="1"/>
  <c r="BB250" i="10" s="1"/>
  <c r="S198" i="16" s="1"/>
  <c r="BF51" i="14"/>
  <c r="BF224" i="10" s="1"/>
  <c r="BF236" i="10" s="1"/>
  <c r="BF250" i="10" s="1"/>
  <c r="T198" i="16" s="1"/>
  <c r="AT51" i="14"/>
  <c r="AT224" i="10" s="1"/>
  <c r="AT236" i="10" s="1"/>
  <c r="AT250" i="10" s="1"/>
  <c r="Q198" i="16" s="1"/>
  <c r="AV51" i="14"/>
  <c r="AV224" i="10" s="1"/>
  <c r="Y51" i="14"/>
  <c r="Y224" i="10" s="1"/>
  <c r="Y236" i="10" s="1"/>
  <c r="Y250" i="10" s="1"/>
  <c r="L127" i="16" s="1"/>
  <c r="AJ51" i="14"/>
  <c r="AJ224" i="10" s="1"/>
  <c r="BD51" i="14"/>
  <c r="BD224" i="10" s="1"/>
  <c r="K48" i="16"/>
  <c r="K60" i="15" s="1"/>
  <c r="BS104" i="10"/>
  <c r="L46" i="12"/>
  <c r="N51" i="14"/>
  <c r="N224" i="10" s="1"/>
  <c r="N236" i="10" s="1"/>
  <c r="AG51" i="14"/>
  <c r="AG224" i="10" s="1"/>
  <c r="AG236" i="10" s="1"/>
  <c r="AG250" i="10" s="1"/>
  <c r="N127" i="16" s="1"/>
  <c r="P51" i="14"/>
  <c r="P224" i="10" s="1"/>
  <c r="Q51" i="14"/>
  <c r="BE51" i="14"/>
  <c r="BE224" i="10" s="1"/>
  <c r="BE236" i="10" s="1"/>
  <c r="BE250" i="10" s="1"/>
  <c r="T127" i="16" s="1"/>
  <c r="AL51" i="14"/>
  <c r="AL224" i="10" s="1"/>
  <c r="AL236" i="10" s="1"/>
  <c r="AL250" i="10" s="1"/>
  <c r="O198" i="16" s="1"/>
  <c r="AX51" i="14"/>
  <c r="AX224" i="10" s="1"/>
  <c r="AX236" i="10" s="1"/>
  <c r="AX250" i="10" s="1"/>
  <c r="R198" i="16" s="1"/>
  <c r="V51" i="14"/>
  <c r="V224" i="10" s="1"/>
  <c r="V236" i="10" s="1"/>
  <c r="V250" i="10" s="1"/>
  <c r="K198" i="16" s="1"/>
  <c r="AB51" i="14"/>
  <c r="AB224" i="10" s="1"/>
  <c r="BP459" i="10"/>
  <c r="K77" i="16"/>
  <c r="K31" i="15" s="1"/>
  <c r="BY106" i="10"/>
  <c r="BT106" i="10"/>
  <c r="AP51" i="14"/>
  <c r="AP224" i="10" s="1"/>
  <c r="AP236" i="10" s="1"/>
  <c r="AP250" i="10" s="1"/>
  <c r="P198" i="16" s="1"/>
  <c r="AF51" i="14"/>
  <c r="AF224" i="10" s="1"/>
  <c r="AW51" i="14"/>
  <c r="AW224" i="10" s="1"/>
  <c r="AW236" i="10" s="1"/>
  <c r="AW250" i="10" s="1"/>
  <c r="R127" i="16" s="1"/>
  <c r="AC51" i="14"/>
  <c r="AC224" i="10" s="1"/>
  <c r="AC236" i="10" s="1"/>
  <c r="AC250" i="10" s="1"/>
  <c r="M127" i="16" s="1"/>
  <c r="U51" i="14"/>
  <c r="U224" i="10" s="1"/>
  <c r="U236" i="10" s="1"/>
  <c r="U250" i="10" s="1"/>
  <c r="K127" i="16" s="1"/>
  <c r="AH51" i="14"/>
  <c r="AH224" i="10" s="1"/>
  <c r="AH236" i="10" s="1"/>
  <c r="AH250" i="10" s="1"/>
  <c r="N198" i="16" s="1"/>
  <c r="AO51" i="14"/>
  <c r="AO224" i="10" s="1"/>
  <c r="AO236" i="10" s="1"/>
  <c r="AO250" i="10" s="1"/>
  <c r="P127" i="16" s="1"/>
  <c r="AZ51" i="14"/>
  <c r="AZ224" i="10" s="1"/>
  <c r="T51" i="14"/>
  <c r="T224" i="10" s="1"/>
  <c r="T236" i="10" s="1"/>
  <c r="CA396" i="10"/>
  <c r="BW106" i="10"/>
  <c r="O45" i="16"/>
  <c r="O56" i="15" s="1"/>
  <c r="J45" i="16"/>
  <c r="J56" i="15" s="1"/>
  <c r="BO106" i="10"/>
  <c r="I74" i="16"/>
  <c r="S45" i="16"/>
  <c r="S56" i="15" s="1"/>
  <c r="BX106" i="10"/>
  <c r="K45" i="16"/>
  <c r="K56" i="15" s="1"/>
  <c r="BP106" i="10"/>
  <c r="N43" i="16"/>
  <c r="N54" i="15" s="1"/>
  <c r="T43" i="16"/>
  <c r="T54" i="15" s="1"/>
  <c r="BY104" i="10"/>
  <c r="P45" i="16"/>
  <c r="P56" i="15" s="1"/>
  <c r="BU106" i="10"/>
  <c r="L43" i="16"/>
  <c r="L54" i="15" s="1"/>
  <c r="BQ104" i="10"/>
  <c r="O43" i="16"/>
  <c r="O54" i="15" s="1"/>
  <c r="BT104" i="10"/>
  <c r="I73" i="16"/>
  <c r="BP104" i="10"/>
  <c r="J43" i="16"/>
  <c r="J54" i="15" s="1"/>
  <c r="BO104" i="10"/>
  <c r="BP129" i="10"/>
  <c r="BV104" i="10"/>
  <c r="M45" i="16"/>
  <c r="BR106" i="10"/>
  <c r="BN104" i="10"/>
  <c r="L45" i="16"/>
  <c r="L56" i="15" s="1"/>
  <c r="BQ106" i="10"/>
  <c r="AV46" i="12"/>
  <c r="BW419" i="10"/>
  <c r="M43" i="16"/>
  <c r="M54" i="15" s="1"/>
  <c r="BR104" i="10"/>
  <c r="P43" i="16"/>
  <c r="P54" i="15" s="1"/>
  <c r="BU104" i="10"/>
  <c r="S43" i="16"/>
  <c r="S54" i="15" s="1"/>
  <c r="BX104" i="10"/>
  <c r="X46" i="12"/>
  <c r="BQ419" i="10"/>
  <c r="Q45" i="16"/>
  <c r="Q56" i="15" s="1"/>
  <c r="BV106" i="10"/>
  <c r="P118" i="10"/>
  <c r="BO118" i="10" s="1"/>
  <c r="BO114" i="10"/>
  <c r="AR118" i="10"/>
  <c r="BV118" i="10" s="1"/>
  <c r="BV114" i="10"/>
  <c r="AB118" i="10"/>
  <c r="BR118" i="10" s="1"/>
  <c r="BR114" i="10"/>
  <c r="BN114" i="10"/>
  <c r="X118" i="10"/>
  <c r="BQ118" i="10" s="1"/>
  <c r="BQ114" i="10"/>
  <c r="P46" i="12"/>
  <c r="BO419" i="10"/>
  <c r="BH419" i="10"/>
  <c r="BN106" i="10"/>
  <c r="BK419" i="10"/>
  <c r="T45" i="16"/>
  <c r="T56" i="15" s="1"/>
  <c r="N45" i="16"/>
  <c r="N56" i="15" s="1"/>
  <c r="BS106" i="10"/>
  <c r="R43" i="16"/>
  <c r="R54" i="15" s="1"/>
  <c r="BW104" i="10"/>
  <c r="AN118" i="10"/>
  <c r="BU118" i="10" s="1"/>
  <c r="BU114" i="10"/>
  <c r="BD118" i="10"/>
  <c r="BY118" i="10" s="1"/>
  <c r="BY114" i="10"/>
  <c r="AZ118" i="10"/>
  <c r="BX118" i="10" s="1"/>
  <c r="BX114" i="10"/>
  <c r="AJ118" i="10"/>
  <c r="BT118" i="10" s="1"/>
  <c r="BT114" i="10"/>
  <c r="AV118" i="10"/>
  <c r="BW118" i="10" s="1"/>
  <c r="BW114" i="10"/>
  <c r="AF118" i="10"/>
  <c r="BS118" i="10" s="1"/>
  <c r="BS114" i="10"/>
  <c r="AB46" i="12"/>
  <c r="BR419" i="10"/>
  <c r="AJ46" i="12"/>
  <c r="BT419" i="10"/>
  <c r="M56" i="15"/>
  <c r="X457" i="10"/>
  <c r="X459" i="10"/>
  <c r="L77" i="16" s="1"/>
  <c r="AR278" i="10"/>
  <c r="AR459" i="10"/>
  <c r="Q77" i="16" s="1"/>
  <c r="AF457" i="10"/>
  <c r="AF459" i="10"/>
  <c r="N77" i="16" s="1"/>
  <c r="BF278" i="10"/>
  <c r="BF459" i="10"/>
  <c r="T218" i="16" s="1"/>
  <c r="AC455" i="10"/>
  <c r="M143" i="16" s="1"/>
  <c r="AC459" i="10"/>
  <c r="M147" i="16" s="1"/>
  <c r="AW455" i="10"/>
  <c r="R143" i="16" s="1"/>
  <c r="AW459" i="10"/>
  <c r="R147" i="16" s="1"/>
  <c r="BE281" i="10"/>
  <c r="BE459" i="10"/>
  <c r="T147" i="16" s="1"/>
  <c r="AG455" i="10"/>
  <c r="N143" i="16" s="1"/>
  <c r="AG459" i="10"/>
  <c r="N147" i="16" s="1"/>
  <c r="AN457" i="10"/>
  <c r="AN459" i="10"/>
  <c r="P77" i="16" s="1"/>
  <c r="BD278" i="10"/>
  <c r="BD459" i="10"/>
  <c r="T77" i="16" s="1"/>
  <c r="AO461" i="10"/>
  <c r="AO459" i="10"/>
  <c r="P147" i="16" s="1"/>
  <c r="AK278" i="10"/>
  <c r="AK459" i="10"/>
  <c r="O147" i="16" s="1"/>
  <c r="M281" i="10"/>
  <c r="M459" i="10"/>
  <c r="P281" i="10"/>
  <c r="P459" i="10"/>
  <c r="J77" i="16" s="1"/>
  <c r="AD461" i="10"/>
  <c r="AD459" i="10"/>
  <c r="M218" i="16" s="1"/>
  <c r="AS455" i="10"/>
  <c r="Q143" i="16" s="1"/>
  <c r="AS459" i="10"/>
  <c r="Q147" i="16" s="1"/>
  <c r="AZ281" i="10"/>
  <c r="AZ459" i="10"/>
  <c r="S77" i="16" s="1"/>
  <c r="AJ461" i="10"/>
  <c r="AJ459" i="10"/>
  <c r="O77" i="16" s="1"/>
  <c r="AL278" i="10"/>
  <c r="AL459" i="10"/>
  <c r="O218" i="16" s="1"/>
  <c r="AB278" i="10"/>
  <c r="AB459" i="10"/>
  <c r="M77" i="16" s="1"/>
  <c r="R461" i="10"/>
  <c r="R459" i="10"/>
  <c r="J218" i="16" s="1"/>
  <c r="Q457" i="10"/>
  <c r="J144" i="16" s="1"/>
  <c r="Q459" i="10"/>
  <c r="J147" i="16" s="1"/>
  <c r="AX461" i="10"/>
  <c r="AX459" i="10"/>
  <c r="R218" i="16" s="1"/>
  <c r="Z457" i="10"/>
  <c r="L215" i="16" s="1"/>
  <c r="Z459" i="10"/>
  <c r="L218" i="16" s="1"/>
  <c r="AT461" i="10"/>
  <c r="AT459" i="10"/>
  <c r="Q218" i="16" s="1"/>
  <c r="BB457" i="10"/>
  <c r="S215" i="16" s="1"/>
  <c r="BB459" i="10"/>
  <c r="S218" i="16" s="1"/>
  <c r="Y461" i="10"/>
  <c r="Y459" i="10"/>
  <c r="L147" i="16" s="1"/>
  <c r="AP461" i="10"/>
  <c r="AP459" i="10"/>
  <c r="P218" i="16" s="1"/>
  <c r="BA278" i="10"/>
  <c r="BA459" i="10"/>
  <c r="S147" i="16" s="1"/>
  <c r="AH278" i="10"/>
  <c r="AH459" i="10"/>
  <c r="N218" i="16" s="1"/>
  <c r="N461" i="10"/>
  <c r="BN461" i="10" s="1"/>
  <c r="N459" i="10"/>
  <c r="I218" i="16" s="1"/>
  <c r="AV461" i="10"/>
  <c r="AV459" i="10"/>
  <c r="R77" i="16" s="1"/>
  <c r="AX129" i="10"/>
  <c r="R189" i="16"/>
  <c r="T189" i="16"/>
  <c r="BF129" i="10"/>
  <c r="AO129" i="10"/>
  <c r="P118" i="16"/>
  <c r="BJ114" i="10"/>
  <c r="N118" i="10"/>
  <c r="S189" i="16"/>
  <c r="BB129" i="10"/>
  <c r="J189" i="16"/>
  <c r="R129" i="10"/>
  <c r="BE129" i="10"/>
  <c r="T118" i="16"/>
  <c r="BH114" i="10"/>
  <c r="BK114" i="10"/>
  <c r="L118" i="10"/>
  <c r="AW129" i="10"/>
  <c r="R118" i="16"/>
  <c r="N189" i="16"/>
  <c r="AH129" i="10"/>
  <c r="AK129" i="10"/>
  <c r="O118" i="16"/>
  <c r="BA129" i="10"/>
  <c r="S118" i="16"/>
  <c r="J118" i="16"/>
  <c r="Q129" i="10"/>
  <c r="Z129" i="10"/>
  <c r="L189" i="16"/>
  <c r="AS129" i="10"/>
  <c r="Q118" i="16"/>
  <c r="AD129" i="10"/>
  <c r="M189" i="16"/>
  <c r="BI114" i="10"/>
  <c r="M118" i="10"/>
  <c r="AC129" i="10"/>
  <c r="M118" i="16"/>
  <c r="Y129" i="10"/>
  <c r="L118" i="16"/>
  <c r="AP129" i="10"/>
  <c r="P189" i="16"/>
  <c r="O189" i="16"/>
  <c r="AL129" i="10"/>
  <c r="AT129" i="10"/>
  <c r="Q189" i="16"/>
  <c r="U281" i="10"/>
  <c r="U455" i="10"/>
  <c r="K143" i="16" s="1"/>
  <c r="U278" i="10"/>
  <c r="U457" i="10"/>
  <c r="K144" i="16" s="1"/>
  <c r="U461" i="10"/>
  <c r="T461" i="10"/>
  <c r="T281" i="10"/>
  <c r="T455" i="10"/>
  <c r="T278" i="10"/>
  <c r="T457" i="10"/>
  <c r="V455" i="10"/>
  <c r="V278" i="10"/>
  <c r="V457" i="10"/>
  <c r="K215" i="16" s="1"/>
  <c r="V461" i="10"/>
  <c r="V281" i="10"/>
  <c r="AG461" i="10"/>
  <c r="AO457" i="10"/>
  <c r="P144" i="16" s="1"/>
  <c r="BD457" i="10"/>
  <c r="AV278" i="10"/>
  <c r="AV455" i="10"/>
  <c r="AD457" i="10"/>
  <c r="M215" i="16" s="1"/>
  <c r="AD455" i="10"/>
  <c r="M214" i="16" s="1"/>
  <c r="AV281" i="10"/>
  <c r="AV457" i="10"/>
  <c r="BE461" i="10"/>
  <c r="M278" i="10"/>
  <c r="N281" i="10"/>
  <c r="AO278" i="10"/>
  <c r="AN455" i="10"/>
  <c r="BD281" i="10"/>
  <c r="BA461" i="10"/>
  <c r="AZ455" i="10"/>
  <c r="AX278" i="10"/>
  <c r="BA281" i="10"/>
  <c r="Z461" i="10"/>
  <c r="K54" i="15"/>
  <c r="AZ461" i="10"/>
  <c r="AZ457" i="10"/>
  <c r="K214" i="16"/>
  <c r="AL455" i="10"/>
  <c r="O214" i="16" s="1"/>
  <c r="AJ457" i="10"/>
  <c r="X455" i="10"/>
  <c r="Z455" i="10"/>
  <c r="L214" i="16" s="1"/>
  <c r="AS281" i="10"/>
  <c r="R457" i="10"/>
  <c r="J215" i="16" s="1"/>
  <c r="Q278" i="10"/>
  <c r="AL457" i="10"/>
  <c r="O215" i="16" s="1"/>
  <c r="AS461" i="10"/>
  <c r="AB455" i="10"/>
  <c r="AZ278" i="10"/>
  <c r="N278" i="10"/>
  <c r="AL461" i="10"/>
  <c r="Y457" i="10"/>
  <c r="L144" i="16" s="1"/>
  <c r="AS457" i="10"/>
  <c r="Q144" i="16" s="1"/>
  <c r="AJ455" i="10"/>
  <c r="AJ281" i="10"/>
  <c r="R455" i="10"/>
  <c r="J214" i="16" s="1"/>
  <c r="AX455" i="10"/>
  <c r="R214" i="16" s="1"/>
  <c r="AB281" i="10"/>
  <c r="AX281" i="10"/>
  <c r="Q281" i="10"/>
  <c r="AX457" i="10"/>
  <c r="R215" i="16" s="1"/>
  <c r="AP457" i="10"/>
  <c r="P215" i="16" s="1"/>
  <c r="Z278" i="10"/>
  <c r="AL281" i="10"/>
  <c r="AS278" i="10"/>
  <c r="AJ278" i="10"/>
  <c r="AB457" i="10"/>
  <c r="Q461" i="10"/>
  <c r="Q455" i="10"/>
  <c r="J143" i="16" s="1"/>
  <c r="BB278" i="10"/>
  <c r="R281" i="10"/>
  <c r="AB461" i="10"/>
  <c r="Z281" i="10"/>
  <c r="AP455" i="10"/>
  <c r="P214" i="16" s="1"/>
  <c r="R278" i="10"/>
  <c r="AN281" i="10"/>
  <c r="P457" i="10"/>
  <c r="AD278" i="10"/>
  <c r="AG278" i="10"/>
  <c r="AF281" i="10"/>
  <c r="M455" i="10"/>
  <c r="I143" i="16" s="1"/>
  <c r="BE455" i="10"/>
  <c r="T143" i="16" s="1"/>
  <c r="BF461" i="10"/>
  <c r="V184" i="16"/>
  <c r="AO455" i="10"/>
  <c r="P143" i="16" s="1"/>
  <c r="AN278" i="10"/>
  <c r="P278" i="10"/>
  <c r="AG457" i="10"/>
  <c r="N144" i="16" s="1"/>
  <c r="BE278" i="10"/>
  <c r="BD461" i="10"/>
  <c r="AK455" i="10"/>
  <c r="O143" i="16" s="1"/>
  <c r="AC461" i="10"/>
  <c r="AC457" i="10"/>
  <c r="M144" i="16" s="1"/>
  <c r="AN461" i="10"/>
  <c r="AC281" i="10"/>
  <c r="AO281" i="10"/>
  <c r="P461" i="10"/>
  <c r="P455" i="10"/>
  <c r="AD281" i="10"/>
  <c r="AR281" i="10"/>
  <c r="AG281" i="10"/>
  <c r="AF455" i="10"/>
  <c r="AW278" i="10"/>
  <c r="BE457" i="10"/>
  <c r="T144" i="16" s="1"/>
  <c r="BD455" i="10"/>
  <c r="X281" i="10"/>
  <c r="M457" i="10"/>
  <c r="I144" i="16" s="1"/>
  <c r="AK461" i="10"/>
  <c r="AR457" i="10"/>
  <c r="BF281" i="10"/>
  <c r="X278" i="10"/>
  <c r="AW461" i="10"/>
  <c r="N457" i="10"/>
  <c r="I215" i="16" s="1"/>
  <c r="Y278" i="10"/>
  <c r="N455" i="10"/>
  <c r="I214" i="16" s="1"/>
  <c r="G45" i="14"/>
  <c r="AC278" i="10"/>
  <c r="Y455" i="10"/>
  <c r="L143" i="16" s="1"/>
  <c r="Y281" i="10"/>
  <c r="AR455" i="10"/>
  <c r="AR461" i="10"/>
  <c r="BB455" i="10"/>
  <c r="S214" i="16" s="1"/>
  <c r="AF461" i="10"/>
  <c r="AF278" i="10"/>
  <c r="BA457" i="10"/>
  <c r="S144" i="16" s="1"/>
  <c r="AH281" i="10"/>
  <c r="AW457" i="10"/>
  <c r="R144" i="16" s="1"/>
  <c r="AP281" i="10"/>
  <c r="BF457" i="10"/>
  <c r="T215" i="16" s="1"/>
  <c r="AP278" i="10"/>
  <c r="BF455" i="10"/>
  <c r="T214" i="16" s="1"/>
  <c r="AH455" i="10"/>
  <c r="N214" i="16" s="1"/>
  <c r="AT455" i="10"/>
  <c r="Q214" i="16" s="1"/>
  <c r="Q216" i="16" s="1"/>
  <c r="BB281" i="10"/>
  <c r="BA455" i="10"/>
  <c r="S143" i="16" s="1"/>
  <c r="AT278" i="10"/>
  <c r="BB461" i="10"/>
  <c r="AH461" i="10"/>
  <c r="AH457" i="10"/>
  <c r="N215" i="16" s="1"/>
  <c r="AW281" i="10"/>
  <c r="X461" i="10"/>
  <c r="Q54" i="15"/>
  <c r="AT281" i="10"/>
  <c r="AK457" i="10"/>
  <c r="O144" i="16" s="1"/>
  <c r="AK281" i="10"/>
  <c r="BJ106" i="10"/>
  <c r="V186" i="16"/>
  <c r="V115" i="16"/>
  <c r="R56" i="15"/>
  <c r="BH106" i="10"/>
  <c r="BH104" i="10"/>
  <c r="V113" i="16"/>
  <c r="I45" i="16"/>
  <c r="I56" i="15" s="1"/>
  <c r="BK106" i="10"/>
  <c r="BK104" i="10"/>
  <c r="BI106" i="10"/>
  <c r="BI104" i="10"/>
  <c r="I54" i="15"/>
  <c r="BJ104" i="10"/>
  <c r="Z224" i="10"/>
  <c r="Z236" i="10" s="1"/>
  <c r="Z250" i="10" s="1"/>
  <c r="L198" i="16" s="1"/>
  <c r="L224" i="10"/>
  <c r="I37" i="15" l="1"/>
  <c r="P129" i="10"/>
  <c r="BO129" i="10" s="1"/>
  <c r="V56" i="15"/>
  <c r="AZ129" i="10"/>
  <c r="BX129" i="10" s="1"/>
  <c r="V54" i="15"/>
  <c r="AB129" i="10"/>
  <c r="BR129" i="10" s="1"/>
  <c r="R48" i="16"/>
  <c r="R60" i="15" s="1"/>
  <c r="V77" i="16"/>
  <c r="BO278" i="10"/>
  <c r="V218" i="16"/>
  <c r="G51" i="14"/>
  <c r="BN278" i="10"/>
  <c r="AR129" i="10"/>
  <c r="BV129" i="10" s="1"/>
  <c r="G46" i="12"/>
  <c r="I46" i="14" s="1"/>
  <c r="R31" i="15"/>
  <c r="M31" i="15"/>
  <c r="Q224" i="10"/>
  <c r="Q236" i="10" s="1"/>
  <c r="Q250" i="10" s="1"/>
  <c r="J127" i="16" s="1"/>
  <c r="P48" i="16"/>
  <c r="P60" i="15" s="1"/>
  <c r="S31" i="15"/>
  <c r="BN459" i="10"/>
  <c r="I147" i="16"/>
  <c r="P31" i="15"/>
  <c r="N31" i="15"/>
  <c r="L31" i="15"/>
  <c r="BP224" i="10"/>
  <c r="BV457" i="10"/>
  <c r="O48" i="16"/>
  <c r="O60" i="15" s="1"/>
  <c r="O31" i="15"/>
  <c r="J31" i="15"/>
  <c r="T31" i="15"/>
  <c r="Q31" i="15"/>
  <c r="V43" i="16"/>
  <c r="I75" i="16"/>
  <c r="J145" i="16"/>
  <c r="L216" i="16"/>
  <c r="BX281" i="10"/>
  <c r="BN281" i="10"/>
  <c r="H46" i="12"/>
  <c r="AF129" i="10"/>
  <c r="BS129" i="10" s="1"/>
  <c r="S48" i="16"/>
  <c r="S60" i="15" s="1"/>
  <c r="Q48" i="16"/>
  <c r="Q60" i="15" s="1"/>
  <c r="BR459" i="10"/>
  <c r="BT459" i="10"/>
  <c r="BY459" i="10"/>
  <c r="BX461" i="10"/>
  <c r="BP278" i="10"/>
  <c r="BQ278" i="10"/>
  <c r="AV129" i="10"/>
  <c r="BW129" i="10" s="1"/>
  <c r="T48" i="16"/>
  <c r="T60" i="15" s="1"/>
  <c r="AN129" i="10"/>
  <c r="BU129" i="10" s="1"/>
  <c r="M48" i="16"/>
  <c r="M60" i="15" s="1"/>
  <c r="J48" i="16"/>
  <c r="J60" i="15" s="1"/>
  <c r="CA419" i="10"/>
  <c r="AB236" i="10"/>
  <c r="BR224" i="10"/>
  <c r="AR236" i="10"/>
  <c r="BV224" i="10"/>
  <c r="BS461" i="10"/>
  <c r="M74" i="16"/>
  <c r="BR457" i="10"/>
  <c r="M73" i="16"/>
  <c r="BR455" i="10"/>
  <c r="O74" i="16"/>
  <c r="BT457" i="10"/>
  <c r="P73" i="16"/>
  <c r="BU455" i="10"/>
  <c r="P74" i="16"/>
  <c r="BU457" i="10"/>
  <c r="N74" i="16"/>
  <c r="BS457" i="10"/>
  <c r="L74" i="16"/>
  <c r="BQ457" i="10"/>
  <c r="T250" i="10"/>
  <c r="BP250" i="10" s="1"/>
  <c r="BP236" i="10"/>
  <c r="BN224" i="10"/>
  <c r="AF236" i="10"/>
  <c r="BS224" i="10"/>
  <c r="AV236" i="10"/>
  <c r="BW224" i="10"/>
  <c r="BQ461" i="10"/>
  <c r="BQ281" i="10"/>
  <c r="N73" i="16"/>
  <c r="BS455" i="10"/>
  <c r="J73" i="16"/>
  <c r="BO455" i="10"/>
  <c r="BU461" i="10"/>
  <c r="BY461" i="10"/>
  <c r="BU278" i="10"/>
  <c r="BT278" i="10"/>
  <c r="BT281" i="10"/>
  <c r="S73" i="16"/>
  <c r="BX455" i="10"/>
  <c r="R74" i="16"/>
  <c r="BW457" i="10"/>
  <c r="R73" i="16"/>
  <c r="BW455" i="10"/>
  <c r="K73" i="16"/>
  <c r="BP455" i="10"/>
  <c r="L48" i="16"/>
  <c r="L60" i="15" s="1"/>
  <c r="BH459" i="10"/>
  <c r="BW459" i="10"/>
  <c r="BO459" i="10"/>
  <c r="BV459" i="10"/>
  <c r="CA114" i="10"/>
  <c r="CA104" i="10"/>
  <c r="BN455" i="10"/>
  <c r="BN457" i="10"/>
  <c r="AN236" i="10"/>
  <c r="BU224" i="10"/>
  <c r="P236" i="10"/>
  <c r="X236" i="10"/>
  <c r="BQ224" i="10"/>
  <c r="BV461" i="10"/>
  <c r="T73" i="16"/>
  <c r="BY455" i="10"/>
  <c r="BO461" i="10"/>
  <c r="J74" i="16"/>
  <c r="BO457" i="10"/>
  <c r="BR281" i="10"/>
  <c r="O73" i="16"/>
  <c r="BT455" i="10"/>
  <c r="BW281" i="10"/>
  <c r="BW278" i="10"/>
  <c r="BP281" i="10"/>
  <c r="AJ129" i="10"/>
  <c r="BT129" i="10" s="1"/>
  <c r="X129" i="10"/>
  <c r="BQ129" i="10" s="1"/>
  <c r="BW461" i="10"/>
  <c r="BR278" i="10"/>
  <c r="BT461" i="10"/>
  <c r="BO281" i="10"/>
  <c r="BY278" i="10"/>
  <c r="BV278" i="10"/>
  <c r="CA106" i="10"/>
  <c r="AZ236" i="10"/>
  <c r="BX224" i="10"/>
  <c r="AJ236" i="10"/>
  <c r="BT224" i="10"/>
  <c r="BD236" i="10"/>
  <c r="BY224" i="10"/>
  <c r="BS278" i="10"/>
  <c r="Q73" i="16"/>
  <c r="BV455" i="10"/>
  <c r="BV281" i="10"/>
  <c r="BS281" i="10"/>
  <c r="BU281" i="10"/>
  <c r="BR461" i="10"/>
  <c r="BX278" i="10"/>
  <c r="L73" i="16"/>
  <c r="BQ455" i="10"/>
  <c r="S74" i="16"/>
  <c r="BX457" i="10"/>
  <c r="BY281" i="10"/>
  <c r="T74" i="16"/>
  <c r="BY457" i="10"/>
  <c r="K74" i="16"/>
  <c r="BP457" i="10"/>
  <c r="BP461" i="10"/>
  <c r="N48" i="16"/>
  <c r="N60" i="15" s="1"/>
  <c r="BD129" i="10"/>
  <c r="BY129" i="10" s="1"/>
  <c r="BN118" i="10"/>
  <c r="CA118" i="10" s="1"/>
  <c r="BX459" i="10"/>
  <c r="BU459" i="10"/>
  <c r="BS459" i="10"/>
  <c r="BQ459" i="10"/>
  <c r="P37" i="15"/>
  <c r="R37" i="15"/>
  <c r="M145" i="16"/>
  <c r="N145" i="16"/>
  <c r="Q145" i="16"/>
  <c r="R145" i="16"/>
  <c r="S216" i="16"/>
  <c r="BJ459" i="10"/>
  <c r="BI459" i="10"/>
  <c r="BK459" i="10"/>
  <c r="L129" i="10"/>
  <c r="I48" i="16"/>
  <c r="BH118" i="10"/>
  <c r="BK118" i="10"/>
  <c r="I189" i="16"/>
  <c r="V189" i="16" s="1"/>
  <c r="BJ118" i="10"/>
  <c r="N129" i="10"/>
  <c r="BJ129" i="10" s="1"/>
  <c r="M129" i="10"/>
  <c r="BI129" i="10" s="1"/>
  <c r="I118" i="16"/>
  <c r="V118" i="16" s="1"/>
  <c r="BI118" i="10"/>
  <c r="R216" i="16"/>
  <c r="I145" i="16"/>
  <c r="O216" i="16"/>
  <c r="L145" i="16"/>
  <c r="T145" i="16"/>
  <c r="P145" i="16"/>
  <c r="S37" i="15"/>
  <c r="M216" i="16"/>
  <c r="T37" i="15"/>
  <c r="K216" i="16"/>
  <c r="Q37" i="15"/>
  <c r="BJ461" i="10"/>
  <c r="P216" i="16"/>
  <c r="J216" i="16"/>
  <c r="L37" i="15"/>
  <c r="S145" i="16"/>
  <c r="BH457" i="10"/>
  <c r="O37" i="15"/>
  <c r="N37" i="15"/>
  <c r="BH278" i="10"/>
  <c r="J37" i="15"/>
  <c r="BI278" i="10"/>
  <c r="O145" i="16"/>
  <c r="N216" i="16"/>
  <c r="BH281" i="10"/>
  <c r="M37" i="15"/>
  <c r="V143" i="16"/>
  <c r="BI455" i="10"/>
  <c r="V144" i="16"/>
  <c r="BJ281" i="10"/>
  <c r="BH455" i="10"/>
  <c r="BI461" i="10"/>
  <c r="BI281" i="10"/>
  <c r="Q74" i="16"/>
  <c r="T216" i="16"/>
  <c r="BK461" i="10"/>
  <c r="V214" i="16"/>
  <c r="BK281" i="10"/>
  <c r="BJ278" i="10"/>
  <c r="BK278" i="10"/>
  <c r="BI457" i="10"/>
  <c r="BH461" i="10"/>
  <c r="BJ455" i="10"/>
  <c r="BK455" i="10"/>
  <c r="BK457" i="10"/>
  <c r="K37" i="15"/>
  <c r="I216" i="16"/>
  <c r="BJ457" i="10"/>
  <c r="V215" i="16"/>
  <c r="K145" i="16"/>
  <c r="V45" i="16"/>
  <c r="BJ224" i="10"/>
  <c r="BJ236" i="10"/>
  <c r="N250" i="10"/>
  <c r="BH224" i="10"/>
  <c r="L236" i="10"/>
  <c r="BN236" i="10" s="1"/>
  <c r="M250" i="10"/>
  <c r="AN46" i="14" l="1"/>
  <c r="AN282" i="10" s="1"/>
  <c r="BI236" i="10"/>
  <c r="AS46" i="14"/>
  <c r="AS282" i="10" s="1"/>
  <c r="BB46" i="14"/>
  <c r="BB282" i="10" s="1"/>
  <c r="N46" i="14"/>
  <c r="N282" i="10" s="1"/>
  <c r="AZ46" i="14"/>
  <c r="AZ282" i="10" s="1"/>
  <c r="AP46" i="14"/>
  <c r="AP282" i="10" s="1"/>
  <c r="AV46" i="14"/>
  <c r="AV282" i="10" s="1"/>
  <c r="AX46" i="14"/>
  <c r="AX282" i="10" s="1"/>
  <c r="V46" i="14"/>
  <c r="V282" i="10" s="1"/>
  <c r="K75" i="16"/>
  <c r="K30" i="15" s="1"/>
  <c r="M46" i="14"/>
  <c r="M282" i="10" s="1"/>
  <c r="Z46" i="14"/>
  <c r="Z282" i="10" s="1"/>
  <c r="AC46" i="14"/>
  <c r="AC282" i="10" s="1"/>
  <c r="AR46" i="14"/>
  <c r="AR282" i="10" s="1"/>
  <c r="AG46" i="14"/>
  <c r="AG282" i="10" s="1"/>
  <c r="J46" i="14"/>
  <c r="BN129" i="10"/>
  <c r="CA129" i="10" s="1"/>
  <c r="BO224" i="10"/>
  <c r="CA224" i="10" s="1"/>
  <c r="S75" i="16"/>
  <c r="S30" i="15" s="1"/>
  <c r="Y46" i="14"/>
  <c r="Y282" i="10" s="1"/>
  <c r="BF46" i="14"/>
  <c r="BF282" i="10" s="1"/>
  <c r="AW46" i="14"/>
  <c r="AW282" i="10" s="1"/>
  <c r="BD46" i="14"/>
  <c r="BD282" i="10" s="1"/>
  <c r="AT46" i="14"/>
  <c r="AT282" i="10" s="1"/>
  <c r="BA46" i="14"/>
  <c r="BA282" i="10" s="1"/>
  <c r="R46" i="14"/>
  <c r="R282" i="10" s="1"/>
  <c r="BE46" i="14"/>
  <c r="BE282" i="10" s="1"/>
  <c r="T46" i="14"/>
  <c r="T282" i="10" s="1"/>
  <c r="L46" i="14"/>
  <c r="L280" i="10" s="1"/>
  <c r="Q46" i="14"/>
  <c r="Q282" i="10" s="1"/>
  <c r="X46" i="14"/>
  <c r="X282" i="10" s="1"/>
  <c r="AB46" i="14"/>
  <c r="AB282" i="10" s="1"/>
  <c r="AL46" i="14"/>
  <c r="AL282" i="10" s="1"/>
  <c r="BK224" i="10"/>
  <c r="AH46" i="14"/>
  <c r="AH282" i="10" s="1"/>
  <c r="AJ46" i="14"/>
  <c r="AJ282" i="10" s="1"/>
  <c r="AD46" i="14"/>
  <c r="AD282" i="10" s="1"/>
  <c r="AO46" i="14"/>
  <c r="AO282" i="10" s="1"/>
  <c r="U46" i="14"/>
  <c r="U282" i="10" s="1"/>
  <c r="P46" i="14"/>
  <c r="P282" i="10" s="1"/>
  <c r="AK46" i="14"/>
  <c r="AK282" i="10" s="1"/>
  <c r="AF46" i="14"/>
  <c r="AF282" i="10" s="1"/>
  <c r="BI224" i="10"/>
  <c r="H46" i="14"/>
  <c r="V147" i="16"/>
  <c r="I31" i="15"/>
  <c r="V31" i="15" s="1"/>
  <c r="K57" i="16"/>
  <c r="M75" i="16"/>
  <c r="M30" i="15" s="1"/>
  <c r="L75" i="16"/>
  <c r="L30" i="15" s="1"/>
  <c r="J75" i="16"/>
  <c r="J30" i="15" s="1"/>
  <c r="N75" i="16"/>
  <c r="N30" i="15" s="1"/>
  <c r="CA459" i="10"/>
  <c r="V74" i="16"/>
  <c r="CA281" i="10"/>
  <c r="CA278" i="10"/>
  <c r="CA461" i="10"/>
  <c r="T75" i="16"/>
  <c r="T30" i="15" s="1"/>
  <c r="R75" i="16"/>
  <c r="R30" i="15" s="1"/>
  <c r="P75" i="16"/>
  <c r="P30" i="15" s="1"/>
  <c r="O75" i="16"/>
  <c r="O30" i="15" s="1"/>
  <c r="AR250" i="10"/>
  <c r="BV236" i="10"/>
  <c r="V73" i="16"/>
  <c r="P250" i="10"/>
  <c r="BO236" i="10"/>
  <c r="AV250" i="10"/>
  <c r="BW236" i="10"/>
  <c r="AZ250" i="10"/>
  <c r="BX236" i="10"/>
  <c r="AB250" i="10"/>
  <c r="BR236" i="10"/>
  <c r="AJ250" i="10"/>
  <c r="BT236" i="10"/>
  <c r="CA457" i="10"/>
  <c r="CA455" i="10"/>
  <c r="BD250" i="10"/>
  <c r="BY236" i="10"/>
  <c r="X250" i="10"/>
  <c r="BQ236" i="10"/>
  <c r="AN250" i="10"/>
  <c r="BU236" i="10"/>
  <c r="AF250" i="10"/>
  <c r="BS236" i="10"/>
  <c r="H37" i="15"/>
  <c r="H39" i="15" s="1"/>
  <c r="BH129" i="10"/>
  <c r="BK129" i="10"/>
  <c r="I60" i="15"/>
  <c r="V60" i="15" s="1"/>
  <c r="V48" i="16"/>
  <c r="I30" i="15"/>
  <c r="V145" i="16"/>
  <c r="Q75" i="16"/>
  <c r="Q30" i="15" s="1"/>
  <c r="V216" i="16"/>
  <c r="BI250" i="10"/>
  <c r="I127" i="16"/>
  <c r="BJ250" i="10"/>
  <c r="I198" i="16"/>
  <c r="BH236" i="10"/>
  <c r="BK236" i="10"/>
  <c r="L250" i="10"/>
  <c r="BN250" i="10" s="1"/>
  <c r="N427" i="10"/>
  <c r="P428" i="10" l="1"/>
  <c r="AX279" i="10"/>
  <c r="Z422" i="10"/>
  <c r="AN427" i="10"/>
  <c r="AX283" i="10"/>
  <c r="AN428" i="10"/>
  <c r="AP428" i="10"/>
  <c r="AX275" i="10"/>
  <c r="N279" i="10"/>
  <c r="AT424" i="10"/>
  <c r="Z279" i="10"/>
  <c r="AN422" i="10"/>
  <c r="AN424" i="10"/>
  <c r="AN277" i="10"/>
  <c r="AX424" i="10"/>
  <c r="N274" i="10"/>
  <c r="N275" i="10"/>
  <c r="Y427" i="10"/>
  <c r="AN274" i="10"/>
  <c r="AN276" i="10"/>
  <c r="AN275" i="10"/>
  <c r="AX274" i="10"/>
  <c r="AX276" i="10"/>
  <c r="N283" i="10"/>
  <c r="N428" i="10"/>
  <c r="Y279" i="10"/>
  <c r="AN279" i="10"/>
  <c r="AN283" i="10"/>
  <c r="AN280" i="10"/>
  <c r="AJ277" i="10"/>
  <c r="AB279" i="10"/>
  <c r="T279" i="10"/>
  <c r="AS276" i="10"/>
  <c r="BU282" i="10"/>
  <c r="AS280" i="10"/>
  <c r="AS275" i="10"/>
  <c r="AS283" i="10"/>
  <c r="AP277" i="10"/>
  <c r="AS424" i="10"/>
  <c r="AS428" i="10"/>
  <c r="BA424" i="10"/>
  <c r="AV283" i="10"/>
  <c r="AS422" i="10"/>
  <c r="AS427" i="10"/>
  <c r="BB427" i="10"/>
  <c r="X424" i="10"/>
  <c r="AS274" i="10"/>
  <c r="AS277" i="10"/>
  <c r="AS279" i="10"/>
  <c r="AP422" i="10"/>
  <c r="AP279" i="10"/>
  <c r="BD277" i="10"/>
  <c r="AG283" i="10"/>
  <c r="AP276" i="10"/>
  <c r="AH277" i="10"/>
  <c r="AW280" i="10"/>
  <c r="M283" i="10"/>
  <c r="BB274" i="10"/>
  <c r="BE277" i="10"/>
  <c r="BD275" i="10"/>
  <c r="BB276" i="10"/>
  <c r="U424" i="10"/>
  <c r="AH422" i="10"/>
  <c r="BF277" i="10"/>
  <c r="M276" i="10"/>
  <c r="V274" i="10"/>
  <c r="AV280" i="10"/>
  <c r="BE422" i="10"/>
  <c r="AG276" i="10"/>
  <c r="AC424" i="10"/>
  <c r="BB283" i="10"/>
  <c r="V277" i="10"/>
  <c r="U428" i="10"/>
  <c r="BX282" i="10"/>
  <c r="AV276" i="10"/>
  <c r="AH276" i="10"/>
  <c r="BE275" i="10"/>
  <c r="BD427" i="10"/>
  <c r="AL274" i="10"/>
  <c r="X277" i="10"/>
  <c r="M428" i="10"/>
  <c r="BB280" i="10"/>
  <c r="AZ422" i="10"/>
  <c r="AZ283" i="10"/>
  <c r="AZ275" i="10"/>
  <c r="AV279" i="10"/>
  <c r="AK274" i="10"/>
  <c r="AD279" i="10"/>
  <c r="AH283" i="10"/>
  <c r="AH280" i="10"/>
  <c r="BE428" i="10"/>
  <c r="BA427" i="10"/>
  <c r="BD276" i="10"/>
  <c r="AG280" i="10"/>
  <c r="AL424" i="10"/>
  <c r="AC277" i="10"/>
  <c r="X428" i="10"/>
  <c r="M427" i="10"/>
  <c r="BB275" i="10"/>
  <c r="BB277" i="10"/>
  <c r="BB424" i="10"/>
  <c r="L279" i="10"/>
  <c r="V276" i="10"/>
  <c r="V422" i="10"/>
  <c r="U283" i="10"/>
  <c r="AZ274" i="10"/>
  <c r="AZ427" i="10"/>
  <c r="AZ277" i="10"/>
  <c r="AZ279" i="10"/>
  <c r="AZ428" i="10"/>
  <c r="AZ424" i="10"/>
  <c r="AK275" i="10"/>
  <c r="AD424" i="10"/>
  <c r="BF274" i="10"/>
  <c r="AL277" i="10"/>
  <c r="AC427" i="10"/>
  <c r="L283" i="10"/>
  <c r="V427" i="10"/>
  <c r="AZ280" i="10"/>
  <c r="AZ276" i="10"/>
  <c r="AV274" i="10"/>
  <c r="AV275" i="10"/>
  <c r="AK279" i="10"/>
  <c r="AH427" i="10"/>
  <c r="BE424" i="10"/>
  <c r="BA422" i="10"/>
  <c r="BD274" i="10"/>
  <c r="BD428" i="10"/>
  <c r="BF280" i="10"/>
  <c r="AG274" i="10"/>
  <c r="AG428" i="10"/>
  <c r="X422" i="10"/>
  <c r="X275" i="10"/>
  <c r="M274" i="10"/>
  <c r="M275" i="10"/>
  <c r="BB422" i="10"/>
  <c r="BB428" i="10"/>
  <c r="BB279" i="10"/>
  <c r="V279" i="10"/>
  <c r="U276" i="10"/>
  <c r="AX422" i="10"/>
  <c r="AX428" i="10"/>
  <c r="AX277" i="10"/>
  <c r="AP275" i="10"/>
  <c r="AP427" i="10"/>
  <c r="AP280" i="10"/>
  <c r="N422" i="10"/>
  <c r="N276" i="10"/>
  <c r="AF280" i="10"/>
  <c r="P275" i="10"/>
  <c r="AT280" i="10"/>
  <c r="Y275" i="10"/>
  <c r="AB275" i="10"/>
  <c r="Q428" i="10"/>
  <c r="AX427" i="10"/>
  <c r="AX280" i="10"/>
  <c r="AP274" i="10"/>
  <c r="AP424" i="10"/>
  <c r="AP283" i="10"/>
  <c r="N280" i="10"/>
  <c r="N424" i="10"/>
  <c r="N277" i="10"/>
  <c r="P424" i="10"/>
  <c r="AJ427" i="10"/>
  <c r="R275" i="10"/>
  <c r="AT275" i="10"/>
  <c r="AB422" i="10"/>
  <c r="Z280" i="10"/>
  <c r="T276" i="10"/>
  <c r="AV422" i="10"/>
  <c r="AV277" i="10"/>
  <c r="AV424" i="10"/>
  <c r="AK422" i="10"/>
  <c r="AK424" i="10"/>
  <c r="AD274" i="10"/>
  <c r="AD277" i="10"/>
  <c r="AH274" i="10"/>
  <c r="AH424" i="10"/>
  <c r="AH279" i="10"/>
  <c r="BE283" i="10"/>
  <c r="BE279" i="10"/>
  <c r="BE427" i="10"/>
  <c r="BA276" i="10"/>
  <c r="BD422" i="10"/>
  <c r="BD280" i="10"/>
  <c r="BD279" i="10"/>
  <c r="BF422" i="10"/>
  <c r="BF424" i="10"/>
  <c r="AG422" i="10"/>
  <c r="AG279" i="10"/>
  <c r="AG427" i="10"/>
  <c r="AL427" i="10"/>
  <c r="AC276" i="10"/>
  <c r="X274" i="10"/>
  <c r="X283" i="10"/>
  <c r="X276" i="10"/>
  <c r="M424" i="10"/>
  <c r="M422" i="10"/>
  <c r="M280" i="10"/>
  <c r="L427" i="10"/>
  <c r="V280" i="10"/>
  <c r="V424" i="10"/>
  <c r="U275" i="10"/>
  <c r="U277" i="10"/>
  <c r="AV427" i="10"/>
  <c r="AV428" i="10"/>
  <c r="AK283" i="10"/>
  <c r="AD427" i="10"/>
  <c r="AH275" i="10"/>
  <c r="AH428" i="10"/>
  <c r="BE274" i="10"/>
  <c r="BE276" i="10"/>
  <c r="BE280" i="10"/>
  <c r="BA274" i="10"/>
  <c r="BA277" i="10"/>
  <c r="BD424" i="10"/>
  <c r="BD283" i="10"/>
  <c r="BF276" i="10"/>
  <c r="AG277" i="10"/>
  <c r="AG424" i="10"/>
  <c r="AG275" i="10"/>
  <c r="AL428" i="10"/>
  <c r="AC283" i="10"/>
  <c r="X427" i="10"/>
  <c r="X280" i="10"/>
  <c r="X279" i="10"/>
  <c r="M279" i="10"/>
  <c r="M277" i="10"/>
  <c r="L276" i="10"/>
  <c r="V428" i="10"/>
  <c r="V275" i="10"/>
  <c r="V283" i="10"/>
  <c r="U427" i="10"/>
  <c r="U274" i="10"/>
  <c r="BS282" i="10"/>
  <c r="BW282" i="10"/>
  <c r="V30" i="15"/>
  <c r="P274" i="10"/>
  <c r="P277" i="10"/>
  <c r="AJ422" i="10"/>
  <c r="AJ279" i="10"/>
  <c r="AT283" i="10"/>
  <c r="Y280" i="10"/>
  <c r="AR280" i="10"/>
  <c r="AB427" i="10"/>
  <c r="Z428" i="10"/>
  <c r="Q422" i="10"/>
  <c r="T275" i="10"/>
  <c r="T427" i="10"/>
  <c r="T283" i="10"/>
  <c r="P427" i="10"/>
  <c r="AO279" i="10"/>
  <c r="AJ275" i="10"/>
  <c r="AT274" i="10"/>
  <c r="AT277" i="10"/>
  <c r="Y274" i="10"/>
  <c r="Y283" i="10"/>
  <c r="AB280" i="10"/>
  <c r="AB283" i="10"/>
  <c r="Z283" i="10"/>
  <c r="T277" i="10"/>
  <c r="V37" i="15"/>
  <c r="BO282" i="10"/>
  <c r="BJ282" i="10"/>
  <c r="BV282" i="10"/>
  <c r="BR282" i="10"/>
  <c r="P279" i="10"/>
  <c r="P276" i="10"/>
  <c r="AO283" i="10"/>
  <c r="AJ274" i="10"/>
  <c r="AJ424" i="10"/>
  <c r="AJ428" i="10"/>
  <c r="AT276" i="10"/>
  <c r="AT427" i="10"/>
  <c r="AW276" i="10"/>
  <c r="BW276" i="10" s="1"/>
  <c r="Y422" i="10"/>
  <c r="Y276" i="10"/>
  <c r="Y424" i="10"/>
  <c r="AR424" i="10"/>
  <c r="AB276" i="10"/>
  <c r="AB424" i="10"/>
  <c r="Z274" i="10"/>
  <c r="Z276" i="10"/>
  <c r="Z424" i="10"/>
  <c r="Q427" i="10"/>
  <c r="T424" i="10"/>
  <c r="T422" i="10"/>
  <c r="T280" i="10"/>
  <c r="BT282" i="10"/>
  <c r="AF428" i="10"/>
  <c r="P422" i="10"/>
  <c r="P283" i="10"/>
  <c r="P280" i="10"/>
  <c r="AO427" i="10"/>
  <c r="AJ276" i="10"/>
  <c r="AJ280" i="10"/>
  <c r="AJ283" i="10"/>
  <c r="R280" i="10"/>
  <c r="AT422" i="10"/>
  <c r="AT428" i="10"/>
  <c r="AT279" i="10"/>
  <c r="Y428" i="10"/>
  <c r="Y277" i="10"/>
  <c r="AR274" i="10"/>
  <c r="AB274" i="10"/>
  <c r="AB277" i="10"/>
  <c r="AB428" i="10"/>
  <c r="Z277" i="10"/>
  <c r="Z427" i="10"/>
  <c r="Z275" i="10"/>
  <c r="T274" i="10"/>
  <c r="T428" i="10"/>
  <c r="BI282" i="10"/>
  <c r="BP282" i="10"/>
  <c r="BQ282" i="10"/>
  <c r="BY282" i="10"/>
  <c r="AF427" i="10"/>
  <c r="AF275" i="10"/>
  <c r="AO280" i="10"/>
  <c r="R283" i="10"/>
  <c r="R427" i="10"/>
  <c r="AW274" i="10"/>
  <c r="AW277" i="10"/>
  <c r="AR422" i="10"/>
  <c r="AR279" i="10"/>
  <c r="Q283" i="10"/>
  <c r="AF422" i="10"/>
  <c r="AF277" i="10"/>
  <c r="AF424" i="10"/>
  <c r="AK280" i="10"/>
  <c r="AK428" i="10"/>
  <c r="AK277" i="10"/>
  <c r="AO274" i="10"/>
  <c r="AO276" i="10"/>
  <c r="AO275" i="10"/>
  <c r="AD422" i="10"/>
  <c r="AD276" i="10"/>
  <c r="AD280" i="10"/>
  <c r="R422" i="10"/>
  <c r="R279" i="10"/>
  <c r="R277" i="10"/>
  <c r="BA283" i="10"/>
  <c r="BA428" i="10"/>
  <c r="BA280" i="10"/>
  <c r="AW422" i="10"/>
  <c r="AW283" i="10"/>
  <c r="AW279" i="10"/>
  <c r="BF275" i="10"/>
  <c r="BF283" i="10"/>
  <c r="BF428" i="10"/>
  <c r="AL422" i="10"/>
  <c r="AL276" i="10"/>
  <c r="AL275" i="10"/>
  <c r="AR428" i="10"/>
  <c r="AR427" i="10"/>
  <c r="AR277" i="10"/>
  <c r="AC422" i="10"/>
  <c r="AC280" i="10"/>
  <c r="AC428" i="10"/>
  <c r="Q275" i="10"/>
  <c r="Q279" i="10"/>
  <c r="G46" i="14"/>
  <c r="L422" i="10"/>
  <c r="L274" i="10"/>
  <c r="U280" i="10"/>
  <c r="U279" i="10"/>
  <c r="U422" i="10"/>
  <c r="L282" i="10"/>
  <c r="BN282" i="10" s="1"/>
  <c r="AF274" i="10"/>
  <c r="AO424" i="10"/>
  <c r="R274" i="10"/>
  <c r="AW275" i="10"/>
  <c r="AR275" i="10"/>
  <c r="Q424" i="10"/>
  <c r="Q280" i="10"/>
  <c r="AF276" i="10"/>
  <c r="AF279" i="10"/>
  <c r="AF283" i="10"/>
  <c r="AK427" i="10"/>
  <c r="AK276" i="10"/>
  <c r="AO422" i="10"/>
  <c r="AO277" i="10"/>
  <c r="BU277" i="10" s="1"/>
  <c r="AO428" i="10"/>
  <c r="AD275" i="10"/>
  <c r="AD283" i="10"/>
  <c r="AD428" i="10"/>
  <c r="R424" i="10"/>
  <c r="R428" i="10"/>
  <c r="R276" i="10"/>
  <c r="BA275" i="10"/>
  <c r="BA279" i="10"/>
  <c r="AW424" i="10"/>
  <c r="AW427" i="10"/>
  <c r="AW428" i="10"/>
  <c r="BF279" i="10"/>
  <c r="BF427" i="10"/>
  <c r="AL279" i="10"/>
  <c r="AL283" i="10"/>
  <c r="AL280" i="10"/>
  <c r="AR276" i="10"/>
  <c r="AR283" i="10"/>
  <c r="AC274" i="10"/>
  <c r="AC275" i="10"/>
  <c r="AC279" i="10"/>
  <c r="Q274" i="10"/>
  <c r="Q276" i="10"/>
  <c r="Q277" i="10"/>
  <c r="L275" i="10"/>
  <c r="L277" i="10"/>
  <c r="L424" i="10"/>
  <c r="L428" i="10"/>
  <c r="CA236" i="10"/>
  <c r="BY250" i="10"/>
  <c r="T57" i="16"/>
  <c r="BO250" i="10"/>
  <c r="J57" i="16"/>
  <c r="BV250" i="10"/>
  <c r="Q57" i="16"/>
  <c r="BU250" i="10"/>
  <c r="P57" i="16"/>
  <c r="BR250" i="10"/>
  <c r="M57" i="16"/>
  <c r="BW250" i="10"/>
  <c r="R57" i="16"/>
  <c r="BS250" i="10"/>
  <c r="N57" i="16"/>
  <c r="BQ250" i="10"/>
  <c r="L57" i="16"/>
  <c r="BT250" i="10"/>
  <c r="O57" i="16"/>
  <c r="BX250" i="10"/>
  <c r="S57" i="16"/>
  <c r="V75" i="16"/>
  <c r="V127" i="16"/>
  <c r="V198" i="16"/>
  <c r="I57" i="16"/>
  <c r="BH250" i="10"/>
  <c r="BK250" i="10"/>
  <c r="BU428" i="10" l="1"/>
  <c r="AN434" i="10"/>
  <c r="AN436" i="10" s="1"/>
  <c r="BW283" i="10"/>
  <c r="BV424" i="10"/>
  <c r="AN286" i="10"/>
  <c r="AN288" i="10" s="1"/>
  <c r="BQ279" i="10"/>
  <c r="BN283" i="10"/>
  <c r="BH282" i="10"/>
  <c r="BU422" i="10"/>
  <c r="BY277" i="10"/>
  <c r="AS434" i="10"/>
  <c r="AS436" i="10" s="1"/>
  <c r="BU283" i="10"/>
  <c r="BX275" i="10"/>
  <c r="BS283" i="10"/>
  <c r="BW274" i="10"/>
  <c r="BQ428" i="10"/>
  <c r="BR283" i="10"/>
  <c r="BT274" i="10"/>
  <c r="BW277" i="10"/>
  <c r="BU279" i="10"/>
  <c r="BV280" i="10"/>
  <c r="BN427" i="10"/>
  <c r="BY422" i="10"/>
  <c r="BN280" i="10"/>
  <c r="AX286" i="10"/>
  <c r="AX288" i="10" s="1"/>
  <c r="AX465" i="10" s="1"/>
  <c r="BX277" i="10"/>
  <c r="AS286" i="10"/>
  <c r="Q130" i="16" s="1"/>
  <c r="Q131" i="16" s="1"/>
  <c r="Q149" i="16" s="1"/>
  <c r="AZ434" i="10"/>
  <c r="AZ436" i="10" s="1"/>
  <c r="BT277" i="10"/>
  <c r="BS277" i="10"/>
  <c r="N434" i="10"/>
  <c r="N436" i="10" s="1"/>
  <c r="BX424" i="10"/>
  <c r="BW427" i="10"/>
  <c r="BU427" i="10"/>
  <c r="M286" i="10"/>
  <c r="I130" i="16" s="1"/>
  <c r="I131" i="16" s="1"/>
  <c r="BE286" i="10"/>
  <c r="BE288" i="10" s="1"/>
  <c r="BE290" i="10" s="1"/>
  <c r="BE60" i="12" s="1"/>
  <c r="BQ275" i="10"/>
  <c r="BB434" i="10"/>
  <c r="BB436" i="10" s="1"/>
  <c r="BX276" i="10"/>
  <c r="BX427" i="10"/>
  <c r="BX283" i="10"/>
  <c r="BV422" i="10"/>
  <c r="BU274" i="10"/>
  <c r="V286" i="10"/>
  <c r="V288" i="10" s="1"/>
  <c r="V290" i="10" s="1"/>
  <c r="BY424" i="10"/>
  <c r="BP276" i="10"/>
  <c r="BN428" i="10"/>
  <c r="BK424" i="10"/>
  <c r="BX422" i="10"/>
  <c r="M434" i="10"/>
  <c r="M436" i="10" s="1"/>
  <c r="BE434" i="10"/>
  <c r="BE436" i="10" s="1"/>
  <c r="AP434" i="10"/>
  <c r="AP436" i="10" s="1"/>
  <c r="AX434" i="10"/>
  <c r="AX436" i="10" s="1"/>
  <c r="AV286" i="10"/>
  <c r="AV288" i="10" s="1"/>
  <c r="BY274" i="10"/>
  <c r="BN279" i="10"/>
  <c r="BS280" i="10"/>
  <c r="BU276" i="10"/>
  <c r="BP275" i="10"/>
  <c r="BQ274" i="10"/>
  <c r="BR274" i="10"/>
  <c r="N286" i="10"/>
  <c r="I201" i="16" s="1"/>
  <c r="I202" i="16" s="1"/>
  <c r="I220" i="16" s="1"/>
  <c r="BV277" i="10"/>
  <c r="BY275" i="10"/>
  <c r="BX280" i="10"/>
  <c r="BR424" i="10"/>
  <c r="AP286" i="10"/>
  <c r="P201" i="16" s="1"/>
  <c r="P202" i="16" s="1"/>
  <c r="P220" i="16" s="1"/>
  <c r="BX274" i="10"/>
  <c r="BR279" i="10"/>
  <c r="BY427" i="10"/>
  <c r="BO428" i="10"/>
  <c r="BS276" i="10"/>
  <c r="BW275" i="10"/>
  <c r="BT275" i="10"/>
  <c r="BW422" i="10"/>
  <c r="BS427" i="10"/>
  <c r="BS428" i="10"/>
  <c r="BP424" i="10"/>
  <c r="BW280" i="10"/>
  <c r="BQ283" i="10"/>
  <c r="BP277" i="10"/>
  <c r="BT427" i="10"/>
  <c r="BY428" i="10"/>
  <c r="V434" i="10"/>
  <c r="V436" i="10" s="1"/>
  <c r="BB286" i="10"/>
  <c r="S201" i="16" s="1"/>
  <c r="S202" i="16" s="1"/>
  <c r="S220" i="16" s="1"/>
  <c r="BW428" i="10"/>
  <c r="BU424" i="10"/>
  <c r="BP422" i="10"/>
  <c r="BW279" i="10"/>
  <c r="BA434" i="10"/>
  <c r="BA436" i="10" s="1"/>
  <c r="BO422" i="10"/>
  <c r="BU275" i="10"/>
  <c r="BU280" i="10"/>
  <c r="BK283" i="10"/>
  <c r="BJ424" i="10"/>
  <c r="BQ422" i="10"/>
  <c r="BR280" i="10"/>
  <c r="BP283" i="10"/>
  <c r="AH434" i="10"/>
  <c r="AH436" i="10" s="1"/>
  <c r="AZ286" i="10"/>
  <c r="AZ288" i="10" s="1"/>
  <c r="BX279" i="10"/>
  <c r="BN274" i="10"/>
  <c r="BQ427" i="10"/>
  <c r="X286" i="10"/>
  <c r="L60" i="16" s="1"/>
  <c r="L61" i="16" s="1"/>
  <c r="AV434" i="10"/>
  <c r="AV436" i="10" s="1"/>
  <c r="BD434" i="10"/>
  <c r="BN277" i="10"/>
  <c r="BS279" i="10"/>
  <c r="BV275" i="10"/>
  <c r="BT424" i="10"/>
  <c r="X434" i="10"/>
  <c r="X436" i="10" s="1"/>
  <c r="BY276" i="10"/>
  <c r="BO275" i="10"/>
  <c r="BO283" i="10"/>
  <c r="BP428" i="10"/>
  <c r="Z286" i="10"/>
  <c r="Z288" i="10" s="1"/>
  <c r="Z465" i="10" s="1"/>
  <c r="BQ276" i="10"/>
  <c r="AJ434" i="10"/>
  <c r="AJ436" i="10" s="1"/>
  <c r="BN276" i="10"/>
  <c r="BS275" i="10"/>
  <c r="AG434" i="10"/>
  <c r="AG436" i="10" s="1"/>
  <c r="BY280" i="10"/>
  <c r="AH286" i="10"/>
  <c r="AH288" i="10" s="1"/>
  <c r="AH290" i="10" s="1"/>
  <c r="AH60" i="12" s="1"/>
  <c r="AK434" i="10"/>
  <c r="AK436" i="10" s="1"/>
  <c r="BT422" i="10"/>
  <c r="BS422" i="10"/>
  <c r="T286" i="10"/>
  <c r="T288" i="10" s="1"/>
  <c r="T465" i="10" s="1"/>
  <c r="BP280" i="10"/>
  <c r="P286" i="10"/>
  <c r="P288" i="10" s="1"/>
  <c r="BQ280" i="10"/>
  <c r="AO434" i="10"/>
  <c r="AO436" i="10" s="1"/>
  <c r="U434" i="10"/>
  <c r="U436" i="10" s="1"/>
  <c r="BY279" i="10"/>
  <c r="BR277" i="10"/>
  <c r="P434" i="10"/>
  <c r="P436" i="10" s="1"/>
  <c r="AG286" i="10"/>
  <c r="N130" i="16" s="1"/>
  <c r="N131" i="16" s="1"/>
  <c r="N149" i="16" s="1"/>
  <c r="BV276" i="10"/>
  <c r="BH427" i="10"/>
  <c r="BR428" i="10"/>
  <c r="BT428" i="10"/>
  <c r="BD286" i="10"/>
  <c r="T60" i="16" s="1"/>
  <c r="T61" i="16" s="1"/>
  <c r="BP274" i="10"/>
  <c r="BN424" i="10"/>
  <c r="BT283" i="10"/>
  <c r="AD434" i="10"/>
  <c r="AD436" i="10" s="1"/>
  <c r="CA282" i="10"/>
  <c r="BR422" i="10"/>
  <c r="BY283" i="10"/>
  <c r="BJ277" i="10"/>
  <c r="BR276" i="10"/>
  <c r="BS424" i="10"/>
  <c r="BO427" i="10"/>
  <c r="BQ424" i="10"/>
  <c r="BP427" i="10"/>
  <c r="BR427" i="10"/>
  <c r="BH279" i="10"/>
  <c r="BF434" i="10"/>
  <c r="BF436" i="10" s="1"/>
  <c r="AC434" i="10"/>
  <c r="AC436" i="10" s="1"/>
  <c r="BK427" i="10"/>
  <c r="Y434" i="10"/>
  <c r="Y436" i="10" s="1"/>
  <c r="BX428" i="10"/>
  <c r="BH428" i="10"/>
  <c r="BO277" i="10"/>
  <c r="BI280" i="10"/>
  <c r="BJ274" i="10"/>
  <c r="BV428" i="10"/>
  <c r="AT434" i="10"/>
  <c r="AT436" i="10" s="1"/>
  <c r="AC286" i="10"/>
  <c r="AC288" i="10" s="1"/>
  <c r="AC465" i="10" s="1"/>
  <c r="BK428" i="10"/>
  <c r="Z434" i="10"/>
  <c r="Z436" i="10" s="1"/>
  <c r="R434" i="10"/>
  <c r="R436" i="10" s="1"/>
  <c r="BT279" i="10"/>
  <c r="R286" i="10"/>
  <c r="R288" i="10" s="1"/>
  <c r="R465" i="10" s="1"/>
  <c r="BQ277" i="10"/>
  <c r="BV274" i="10"/>
  <c r="BH280" i="10"/>
  <c r="AB434" i="10"/>
  <c r="AB436" i="10" s="1"/>
  <c r="Y286" i="10"/>
  <c r="L130" i="16" s="1"/>
  <c r="L131" i="16" s="1"/>
  <c r="L149" i="16" s="1"/>
  <c r="BR275" i="10"/>
  <c r="BO424" i="10"/>
  <c r="BT280" i="10"/>
  <c r="BJ275" i="10"/>
  <c r="BH276" i="10"/>
  <c r="T434" i="10"/>
  <c r="T436" i="10" s="1"/>
  <c r="BP436" i="10" s="1"/>
  <c r="BO279" i="10"/>
  <c r="BI274" i="10"/>
  <c r="BH283" i="10"/>
  <c r="BV279" i="10"/>
  <c r="Q434" i="10"/>
  <c r="Q436" i="10" s="1"/>
  <c r="AT286" i="10"/>
  <c r="AT288" i="10" s="1"/>
  <c r="AT465" i="10" s="1"/>
  <c r="BK279" i="10"/>
  <c r="L434" i="10"/>
  <c r="BI428" i="10"/>
  <c r="BI276" i="10"/>
  <c r="BJ283" i="10"/>
  <c r="AB286" i="10"/>
  <c r="M60" i="16" s="1"/>
  <c r="M61" i="16" s="1"/>
  <c r="AF286" i="10"/>
  <c r="AF288" i="10" s="1"/>
  <c r="AJ286" i="10"/>
  <c r="O60" i="16" s="1"/>
  <c r="O61" i="16" s="1"/>
  <c r="BV283" i="10"/>
  <c r="BO276" i="10"/>
  <c r="BK280" i="10"/>
  <c r="BA286" i="10"/>
  <c r="S130" i="16" s="1"/>
  <c r="S131" i="16" s="1"/>
  <c r="S149" i="16" s="1"/>
  <c r="BJ280" i="10"/>
  <c r="BO280" i="10"/>
  <c r="Q286" i="10"/>
  <c r="Q288" i="10" s="1"/>
  <c r="Q290" i="10" s="1"/>
  <c r="Q60" i="12" s="1"/>
  <c r="BF286" i="10"/>
  <c r="T201" i="16" s="1"/>
  <c r="T202" i="16" s="1"/>
  <c r="T220" i="16" s="1"/>
  <c r="BK282" i="10"/>
  <c r="L286" i="10"/>
  <c r="BJ427" i="10"/>
  <c r="AW434" i="10"/>
  <c r="AW436" i="10" s="1"/>
  <c r="AK286" i="10"/>
  <c r="AK288" i="10" s="1"/>
  <c r="AK465" i="10" s="1"/>
  <c r="BH274" i="10"/>
  <c r="BI283" i="10"/>
  <c r="BK422" i="10"/>
  <c r="BI422" i="10"/>
  <c r="AW286" i="10"/>
  <c r="BJ422" i="10"/>
  <c r="BJ276" i="10"/>
  <c r="AR434" i="10"/>
  <c r="AR436" i="10" s="1"/>
  <c r="BV436" i="10" s="1"/>
  <c r="AL434" i="10"/>
  <c r="AL436" i="10" s="1"/>
  <c r="BK277" i="10"/>
  <c r="BI427" i="10"/>
  <c r="AR286" i="10"/>
  <c r="BH422" i="10"/>
  <c r="BI279" i="10"/>
  <c r="AL286" i="10"/>
  <c r="O201" i="16" s="1"/>
  <c r="O202" i="16" s="1"/>
  <c r="O220" i="16" s="1"/>
  <c r="BJ428" i="10"/>
  <c r="BK276" i="10"/>
  <c r="BH275" i="10"/>
  <c r="BH277" i="10"/>
  <c r="U286" i="10"/>
  <c r="U288" i="10" s="1"/>
  <c r="U465" i="10" s="1"/>
  <c r="BP279" i="10"/>
  <c r="BS274" i="10"/>
  <c r="BN275" i="10"/>
  <c r="BW424" i="10"/>
  <c r="BO274" i="10"/>
  <c r="BN422" i="10"/>
  <c r="BT276" i="10"/>
  <c r="BI275" i="10"/>
  <c r="AO286" i="10"/>
  <c r="P130" i="16" s="1"/>
  <c r="P131" i="16" s="1"/>
  <c r="P149" i="16" s="1"/>
  <c r="AD286" i="10"/>
  <c r="M201" i="16" s="1"/>
  <c r="M202" i="16" s="1"/>
  <c r="M220" i="16" s="1"/>
  <c r="BI277" i="10"/>
  <c r="AF434" i="10"/>
  <c r="AF436" i="10" s="1"/>
  <c r="BH424" i="10"/>
  <c r="BK274" i="10"/>
  <c r="BV427" i="10"/>
  <c r="BI424" i="10"/>
  <c r="BJ279" i="10"/>
  <c r="BK275" i="10"/>
  <c r="CA250" i="10"/>
  <c r="BV434" i="10"/>
  <c r="V57" i="16"/>
  <c r="P60" i="16" l="1"/>
  <c r="P61" i="16" s="1"/>
  <c r="P79" i="16" s="1"/>
  <c r="R201" i="16"/>
  <c r="R202" i="16" s="1"/>
  <c r="R220" i="16" s="1"/>
  <c r="BD288" i="10"/>
  <c r="BD465" i="10" s="1"/>
  <c r="R60" i="16"/>
  <c r="R61" i="16" s="1"/>
  <c r="R79" i="16" s="1"/>
  <c r="N288" i="10"/>
  <c r="N465" i="10" s="1"/>
  <c r="BX434" i="10"/>
  <c r="M288" i="10"/>
  <c r="M290" i="10" s="1"/>
  <c r="AS288" i="10"/>
  <c r="AS465" i="10" s="1"/>
  <c r="N201" i="16"/>
  <c r="N202" i="16" s="1"/>
  <c r="N220" i="16" s="1"/>
  <c r="AP288" i="10"/>
  <c r="AP290" i="10" s="1"/>
  <c r="AP60" i="12" s="1"/>
  <c r="BU436" i="10"/>
  <c r="BW286" i="10"/>
  <c r="BN286" i="10"/>
  <c r="BN434" i="10"/>
  <c r="T130" i="16"/>
  <c r="T131" i="16" s="1"/>
  <c r="T149" i="16" s="1"/>
  <c r="V465" i="10"/>
  <c r="BP465" i="10" s="1"/>
  <c r="K60" i="16"/>
  <c r="K61" i="16" s="1"/>
  <c r="K79" i="16" s="1"/>
  <c r="O130" i="16"/>
  <c r="O131" i="16" s="1"/>
  <c r="O149" i="16" s="1"/>
  <c r="K201" i="16"/>
  <c r="K202" i="16" s="1"/>
  <c r="K220" i="16" s="1"/>
  <c r="J201" i="16"/>
  <c r="J202" i="16" s="1"/>
  <c r="J220" i="16" s="1"/>
  <c r="N60" i="16"/>
  <c r="N61" i="16" s="1"/>
  <c r="N28" i="15" s="1"/>
  <c r="N33" i="15" s="1"/>
  <c r="J130" i="16"/>
  <c r="J131" i="16" s="1"/>
  <c r="J149" i="16" s="1"/>
  <c r="BB288" i="10"/>
  <c r="BB465" i="10" s="1"/>
  <c r="BO286" i="10"/>
  <c r="BS436" i="10"/>
  <c r="BO436" i="10"/>
  <c r="J60" i="16"/>
  <c r="J61" i="16" s="1"/>
  <c r="J79" i="16" s="1"/>
  <c r="BU434" i="10"/>
  <c r="BX286" i="10"/>
  <c r="BY434" i="10"/>
  <c r="CA280" i="10"/>
  <c r="BD436" i="10"/>
  <c r="BY436" i="10" s="1"/>
  <c r="S60" i="16"/>
  <c r="S61" i="16" s="1"/>
  <c r="S79" i="16" s="1"/>
  <c r="L201" i="16"/>
  <c r="L202" i="16" s="1"/>
  <c r="L220" i="16" s="1"/>
  <c r="BX436" i="10"/>
  <c r="BF288" i="10"/>
  <c r="BY286" i="10"/>
  <c r="BQ286" i="10"/>
  <c r="Q201" i="16"/>
  <c r="Q202" i="16" s="1"/>
  <c r="Q220" i="16" s="1"/>
  <c r="AG288" i="10"/>
  <c r="AG465" i="10" s="1"/>
  <c r="BW434" i="10"/>
  <c r="BS286" i="10"/>
  <c r="AL288" i="10"/>
  <c r="AL465" i="10" s="1"/>
  <c r="BR434" i="10"/>
  <c r="CA422" i="10"/>
  <c r="CA279" i="10"/>
  <c r="BR436" i="10"/>
  <c r="CA283" i="10"/>
  <c r="X288" i="10"/>
  <c r="Y288" i="10"/>
  <c r="Y465" i="10" s="1"/>
  <c r="BV286" i="10"/>
  <c r="CA277" i="10"/>
  <c r="AD288" i="10"/>
  <c r="AD290" i="10" s="1"/>
  <c r="AD60" i="12" s="1"/>
  <c r="U290" i="10"/>
  <c r="U60" i="12" s="1"/>
  <c r="CA427" i="10"/>
  <c r="CA428" i="10"/>
  <c r="AW288" i="10"/>
  <c r="AW465" i="10" s="1"/>
  <c r="I60" i="16"/>
  <c r="I61" i="16" s="1"/>
  <c r="I28" i="15" s="1"/>
  <c r="BH434" i="10"/>
  <c r="BI434" i="10"/>
  <c r="M130" i="16"/>
  <c r="M131" i="16" s="1"/>
  <c r="M149" i="16" s="1"/>
  <c r="AO288" i="10"/>
  <c r="AO290" i="10" s="1"/>
  <c r="AO60" i="12" s="1"/>
  <c r="L436" i="10"/>
  <c r="CA424" i="10"/>
  <c r="Q60" i="16"/>
  <c r="Q61" i="16" s="1"/>
  <c r="Q79" i="16" s="1"/>
  <c r="BP434" i="10"/>
  <c r="BQ434" i="10"/>
  <c r="BU286" i="10"/>
  <c r="BT436" i="10"/>
  <c r="BP286" i="10"/>
  <c r="CA275" i="10"/>
  <c r="BJ434" i="10"/>
  <c r="AB288" i="10"/>
  <c r="AB465" i="10" s="1"/>
  <c r="L288" i="10"/>
  <c r="L465" i="10" s="1"/>
  <c r="BQ436" i="10"/>
  <c r="BO434" i="10"/>
  <c r="BT286" i="10"/>
  <c r="BS434" i="10"/>
  <c r="CA276" i="10"/>
  <c r="BI436" i="10"/>
  <c r="BJ286" i="10"/>
  <c r="BA288" i="10"/>
  <c r="BA465" i="10" s="1"/>
  <c r="BR286" i="10"/>
  <c r="BT434" i="10"/>
  <c r="CA274" i="10"/>
  <c r="BJ436" i="10"/>
  <c r="BI286" i="10"/>
  <c r="AJ288" i="10"/>
  <c r="R130" i="16"/>
  <c r="R131" i="16" s="1"/>
  <c r="R149" i="16" s="1"/>
  <c r="BW436" i="10"/>
  <c r="BH286" i="10"/>
  <c r="BK434" i="10"/>
  <c r="AR288" i="10"/>
  <c r="AR465" i="10" s="1"/>
  <c r="BK286" i="10"/>
  <c r="K130" i="16"/>
  <c r="K131" i="16" s="1"/>
  <c r="K149" i="16" s="1"/>
  <c r="BP288" i="10"/>
  <c r="T290" i="10"/>
  <c r="P290" i="10"/>
  <c r="BO288" i="10"/>
  <c r="AZ290" i="10"/>
  <c r="AF465" i="10"/>
  <c r="AV290" i="10"/>
  <c r="AX290" i="10"/>
  <c r="AX60" i="12" s="1"/>
  <c r="AH465" i="10"/>
  <c r="AK290" i="10"/>
  <c r="AK60" i="12" s="1"/>
  <c r="AV465" i="10"/>
  <c r="V60" i="12"/>
  <c r="R290" i="10"/>
  <c r="R60" i="12" s="1"/>
  <c r="Q465" i="10"/>
  <c r="P465" i="10"/>
  <c r="BE465" i="10"/>
  <c r="I149" i="16"/>
  <c r="Z290" i="10"/>
  <c r="Z60" i="12" s="1"/>
  <c r="AT290" i="10"/>
  <c r="AT60" i="12" s="1"/>
  <c r="M79" i="16"/>
  <c r="AC290" i="10"/>
  <c r="AC60" i="12" s="1"/>
  <c r="AZ465" i="10"/>
  <c r="O79" i="16"/>
  <c r="T79" i="16"/>
  <c r="AF290" i="10"/>
  <c r="L79" i="16"/>
  <c r="AN290" i="10"/>
  <c r="AN465" i="10"/>
  <c r="P28" i="15" l="1"/>
  <c r="P33" i="15" s="1"/>
  <c r="AS290" i="10"/>
  <c r="AS60" i="12" s="1"/>
  <c r="BD290" i="10"/>
  <c r="BD60" i="12" s="1"/>
  <c r="M465" i="10"/>
  <c r="N290" i="10"/>
  <c r="N60" i="12" s="1"/>
  <c r="S28" i="15"/>
  <c r="S33" i="15" s="1"/>
  <c r="N79" i="16"/>
  <c r="BY288" i="10"/>
  <c r="BF465" i="10"/>
  <c r="BY465" i="10" s="1"/>
  <c r="BH436" i="10"/>
  <c r="BV465" i="10"/>
  <c r="I79" i="16"/>
  <c r="AP465" i="10"/>
  <c r="T28" i="15"/>
  <c r="T33" i="15" s="1"/>
  <c r="AB290" i="10"/>
  <c r="AB60" i="12" s="1"/>
  <c r="BT288" i="10"/>
  <c r="V220" i="16"/>
  <c r="BF290" i="10"/>
  <c r="BF60" i="12" s="1"/>
  <c r="AG290" i="10"/>
  <c r="AG60" i="12" s="1"/>
  <c r="BS288" i="10"/>
  <c r="BQ288" i="10"/>
  <c r="L28" i="15"/>
  <c r="L33" i="15" s="1"/>
  <c r="O28" i="15"/>
  <c r="O33" i="15" s="1"/>
  <c r="BW465" i="10"/>
  <c r="J28" i="15"/>
  <c r="J33" i="15" s="1"/>
  <c r="X290" i="10"/>
  <c r="X60" i="12" s="1"/>
  <c r="BB290" i="10"/>
  <c r="BB60" i="12" s="1"/>
  <c r="BX465" i="10"/>
  <c r="K28" i="15"/>
  <c r="K33" i="15" s="1"/>
  <c r="V201" i="16"/>
  <c r="X465" i="10"/>
  <c r="V202" i="16"/>
  <c r="Q28" i="15"/>
  <c r="Q33" i="15" s="1"/>
  <c r="BO465" i="10"/>
  <c r="AL290" i="10"/>
  <c r="AL60" i="12" s="1"/>
  <c r="Y290" i="10"/>
  <c r="Y60" i="12" s="1"/>
  <c r="AW290" i="10"/>
  <c r="AW60" i="12" s="1"/>
  <c r="BW288" i="10"/>
  <c r="BP290" i="10"/>
  <c r="BK436" i="10"/>
  <c r="AJ290" i="10"/>
  <c r="AJ60" i="12" s="1"/>
  <c r="BN436" i="10"/>
  <c r="CA434" i="10"/>
  <c r="BJ288" i="10"/>
  <c r="AD465" i="10"/>
  <c r="BU288" i="10"/>
  <c r="BN288" i="10"/>
  <c r="AJ465" i="10"/>
  <c r="BT465" i="10" s="1"/>
  <c r="BR288" i="10"/>
  <c r="V61" i="16"/>
  <c r="BI288" i="10"/>
  <c r="BH288" i="10"/>
  <c r="AO465" i="10"/>
  <c r="L290" i="10"/>
  <c r="L60" i="12" s="1"/>
  <c r="BX288" i="10"/>
  <c r="V60" i="16"/>
  <c r="I33" i="15"/>
  <c r="R28" i="15"/>
  <c r="R33" i="15" s="1"/>
  <c r="M28" i="15"/>
  <c r="M33" i="15" s="1"/>
  <c r="V131" i="16"/>
  <c r="BA290" i="10"/>
  <c r="BA60" i="12" s="1"/>
  <c r="CA436" i="10"/>
  <c r="CA286" i="10"/>
  <c r="V130" i="16"/>
  <c r="AR290" i="10"/>
  <c r="V149" i="16"/>
  <c r="BV288" i="10"/>
  <c r="BN465" i="10"/>
  <c r="BK288" i="10"/>
  <c r="T60" i="12"/>
  <c r="AV60" i="12"/>
  <c r="AN60" i="12"/>
  <c r="BU290" i="10"/>
  <c r="AF60" i="12"/>
  <c r="BS465" i="10"/>
  <c r="AZ60" i="12"/>
  <c r="P60" i="12"/>
  <c r="BO290" i="10"/>
  <c r="M60" i="12"/>
  <c r="BV290" i="10" l="1"/>
  <c r="V79" i="16"/>
  <c r="BI465" i="10"/>
  <c r="BR290" i="10"/>
  <c r="BY290" i="10"/>
  <c r="BJ290" i="10"/>
  <c r="BS290" i="10"/>
  <c r="BW290" i="10"/>
  <c r="BH465" i="10"/>
  <c r="BQ465" i="10"/>
  <c r="BQ290" i="10"/>
  <c r="BT290" i="10"/>
  <c r="V33" i="15"/>
  <c r="BK465" i="10"/>
  <c r="BI290" i="10"/>
  <c r="BU465" i="10"/>
  <c r="BJ465" i="10"/>
  <c r="BR465" i="10"/>
  <c r="V28" i="15"/>
  <c r="CA288" i="10"/>
  <c r="BH290" i="10"/>
  <c r="AR60" i="12"/>
  <c r="H60" i="12" s="1"/>
  <c r="BN290" i="10"/>
  <c r="BX290" i="10"/>
  <c r="BK290" i="10"/>
  <c r="J60" i="12"/>
  <c r="I60" i="12"/>
  <c r="CA465" i="10" l="1"/>
  <c r="CA290" i="10"/>
  <c r="G60" i="12"/>
  <c r="AN60" i="14" s="1"/>
  <c r="AN103" i="10" s="1"/>
  <c r="AR60" i="14" l="1"/>
  <c r="AR103" i="10" s="1"/>
  <c r="AK60" i="14"/>
  <c r="AK103" i="10" s="1"/>
  <c r="AO60" i="14"/>
  <c r="AO103" i="10" s="1"/>
  <c r="AD60" i="14"/>
  <c r="AD103" i="10" s="1"/>
  <c r="J60" i="14"/>
  <c r="BA60" i="14"/>
  <c r="BA103" i="10" s="1"/>
  <c r="AG60" i="14"/>
  <c r="AG103" i="10" s="1"/>
  <c r="BB60" i="14"/>
  <c r="BB103" i="10" s="1"/>
  <c r="U60" i="14"/>
  <c r="U103" i="10" s="1"/>
  <c r="U107" i="10" s="1"/>
  <c r="U133" i="10" s="1"/>
  <c r="P60" i="14"/>
  <c r="P103" i="10" s="1"/>
  <c r="AP60" i="14"/>
  <c r="AP103" i="10" s="1"/>
  <c r="I60" i="14"/>
  <c r="AZ60" i="14"/>
  <c r="AZ103" i="10" s="1"/>
  <c r="BD60" i="14"/>
  <c r="BD103" i="10" s="1"/>
  <c r="L60" i="14"/>
  <c r="L103" i="10" s="1"/>
  <c r="L107" i="10" s="1"/>
  <c r="AB60" i="14"/>
  <c r="AB103" i="10" s="1"/>
  <c r="AX60" i="14"/>
  <c r="AX103" i="10" s="1"/>
  <c r="Q60" i="14"/>
  <c r="Q103" i="10" s="1"/>
  <c r="R60" i="14"/>
  <c r="R103" i="10" s="1"/>
  <c r="Y60" i="14"/>
  <c r="Y103" i="10" s="1"/>
  <c r="AS60" i="14"/>
  <c r="AS103" i="10" s="1"/>
  <c r="BF60" i="14"/>
  <c r="BF103" i="10" s="1"/>
  <c r="AT60" i="14"/>
  <c r="AT103" i="10" s="1"/>
  <c r="T60" i="14"/>
  <c r="T103" i="10" s="1"/>
  <c r="T107" i="10" s="1"/>
  <c r="AJ60" i="14"/>
  <c r="AJ103" i="10" s="1"/>
  <c r="H60" i="14"/>
  <c r="BE60" i="14"/>
  <c r="BE103" i="10" s="1"/>
  <c r="N60" i="14"/>
  <c r="N103" i="10" s="1"/>
  <c r="AC60" i="14"/>
  <c r="AC103" i="10" s="1"/>
  <c r="X60" i="14"/>
  <c r="X103" i="10" s="1"/>
  <c r="AV60" i="14"/>
  <c r="AV103" i="10" s="1"/>
  <c r="AH60" i="14"/>
  <c r="AH103" i="10" s="1"/>
  <c r="Z60" i="14"/>
  <c r="Z103" i="10" s="1"/>
  <c r="AW60" i="14"/>
  <c r="AW103" i="10" s="1"/>
  <c r="AL60" i="14"/>
  <c r="AL103" i="10" s="1"/>
  <c r="AF60" i="14"/>
  <c r="AF103" i="10" s="1"/>
  <c r="V60" i="14"/>
  <c r="V103" i="10" s="1"/>
  <c r="V107" i="10" s="1"/>
  <c r="V133" i="10" s="1"/>
  <c r="M60" i="14"/>
  <c r="M103" i="10" s="1"/>
  <c r="I42" i="16"/>
  <c r="AN107" i="10"/>
  <c r="P42" i="16"/>
  <c r="BS103" i="10" l="1"/>
  <c r="G60" i="14"/>
  <c r="BW103" i="10"/>
  <c r="BP103" i="10"/>
  <c r="BN103" i="10"/>
  <c r="BU103" i="10"/>
  <c r="BQ103" i="10"/>
  <c r="BT103" i="10"/>
  <c r="BR103" i="10"/>
  <c r="BO103" i="10"/>
  <c r="BY103" i="10"/>
  <c r="AN133" i="10"/>
  <c r="T133" i="10"/>
  <c r="BP133" i="10" s="1"/>
  <c r="BP107" i="10"/>
  <c r="BX103" i="10"/>
  <c r="BV103" i="10"/>
  <c r="BH103" i="10"/>
  <c r="N107" i="10"/>
  <c r="N133" i="10" s="1"/>
  <c r="I183" i="16"/>
  <c r="R107" i="10"/>
  <c r="R133" i="10" s="1"/>
  <c r="J183" i="16"/>
  <c r="J187" i="16" s="1"/>
  <c r="J193" i="16" s="1"/>
  <c r="AD107" i="10"/>
  <c r="AD133" i="10" s="1"/>
  <c r="M183" i="16"/>
  <c r="M187" i="16" s="1"/>
  <c r="M193" i="16" s="1"/>
  <c r="BF107" i="10"/>
  <c r="BF133" i="10" s="1"/>
  <c r="T183" i="16"/>
  <c r="T187" i="16" s="1"/>
  <c r="T193" i="16" s="1"/>
  <c r="Q107" i="10"/>
  <c r="Q133" i="10" s="1"/>
  <c r="J112" i="16"/>
  <c r="J116" i="16" s="1"/>
  <c r="J122" i="16" s="1"/>
  <c r="K112" i="16"/>
  <c r="K116" i="16" s="1"/>
  <c r="K122" i="16" s="1"/>
  <c r="BA107" i="10"/>
  <c r="BA133" i="10" s="1"/>
  <c r="S112" i="16"/>
  <c r="S116" i="16" s="1"/>
  <c r="S122" i="16" s="1"/>
  <c r="M107" i="10"/>
  <c r="M133" i="10" s="1"/>
  <c r="I112" i="16"/>
  <c r="AW107" i="10"/>
  <c r="AW133" i="10" s="1"/>
  <c r="R112" i="16"/>
  <c r="R116" i="16" s="1"/>
  <c r="R122" i="16" s="1"/>
  <c r="AS107" i="10"/>
  <c r="AS133" i="10" s="1"/>
  <c r="Q112" i="16"/>
  <c r="Q116" i="16" s="1"/>
  <c r="Q122" i="16" s="1"/>
  <c r="AX107" i="10"/>
  <c r="AX133" i="10" s="1"/>
  <c r="R183" i="16"/>
  <c r="R187" i="16" s="1"/>
  <c r="R193" i="16" s="1"/>
  <c r="AP107" i="10"/>
  <c r="AP133" i="10" s="1"/>
  <c r="P183" i="16"/>
  <c r="P187" i="16" s="1"/>
  <c r="P193" i="16" s="1"/>
  <c r="K183" i="16"/>
  <c r="K187" i="16" s="1"/>
  <c r="K193" i="16" s="1"/>
  <c r="Z107" i="10"/>
  <c r="Z133" i="10" s="1"/>
  <c r="L183" i="16"/>
  <c r="L187" i="16" s="1"/>
  <c r="L193" i="16" s="1"/>
  <c r="AC107" i="10"/>
  <c r="AC133" i="10" s="1"/>
  <c r="M112" i="16"/>
  <c r="M116" i="16" s="1"/>
  <c r="M122" i="16" s="1"/>
  <c r="Y107" i="10"/>
  <c r="Y133" i="10" s="1"/>
  <c r="L112" i="16"/>
  <c r="L116" i="16" s="1"/>
  <c r="L122" i="16" s="1"/>
  <c r="AK107" i="10"/>
  <c r="AK133" i="10" s="1"/>
  <c r="O112" i="16"/>
  <c r="O116" i="16" s="1"/>
  <c r="O122" i="16" s="1"/>
  <c r="AO107" i="10"/>
  <c r="AO133" i="10" s="1"/>
  <c r="P112" i="16"/>
  <c r="P116" i="16" s="1"/>
  <c r="P122" i="16" s="1"/>
  <c r="AH107" i="10"/>
  <c r="AH133" i="10" s="1"/>
  <c r="N183" i="16"/>
  <c r="N187" i="16" s="1"/>
  <c r="N193" i="16" s="1"/>
  <c r="AT107" i="10"/>
  <c r="AT133" i="10" s="1"/>
  <c r="Q183" i="16"/>
  <c r="Q187" i="16" s="1"/>
  <c r="Q193" i="16" s="1"/>
  <c r="BB107" i="10"/>
  <c r="BB133" i="10" s="1"/>
  <c r="S183" i="16"/>
  <c r="S187" i="16" s="1"/>
  <c r="S193" i="16" s="1"/>
  <c r="P46" i="16"/>
  <c r="P52" i="16" s="1"/>
  <c r="AL107" i="10"/>
  <c r="AL133" i="10" s="1"/>
  <c r="O183" i="16"/>
  <c r="O187" i="16" s="1"/>
  <c r="O193" i="16" s="1"/>
  <c r="BE107" i="10"/>
  <c r="BE133" i="10" s="1"/>
  <c r="T112" i="16"/>
  <c r="T116" i="16" s="1"/>
  <c r="T122" i="16" s="1"/>
  <c r="AG107" i="10"/>
  <c r="AG133" i="10" s="1"/>
  <c r="N112" i="16"/>
  <c r="N116" i="16" s="1"/>
  <c r="N122" i="16" s="1"/>
  <c r="BK103" i="10"/>
  <c r="BI103" i="10"/>
  <c r="AV107" i="10"/>
  <c r="R42" i="16"/>
  <c r="AZ107" i="10"/>
  <c r="S42" i="16"/>
  <c r="AJ107" i="10"/>
  <c r="O42" i="16"/>
  <c r="K42" i="16"/>
  <c r="AB107" i="10"/>
  <c r="M42" i="16"/>
  <c r="P107" i="10"/>
  <c r="J42" i="16"/>
  <c r="X107" i="10"/>
  <c r="L42" i="16"/>
  <c r="AR107" i="10"/>
  <c r="Q42" i="16"/>
  <c r="BJ103" i="10"/>
  <c r="AF107" i="10"/>
  <c r="N42" i="16"/>
  <c r="BD107" i="10"/>
  <c r="T42" i="16"/>
  <c r="I46" i="16"/>
  <c r="L133" i="10"/>
  <c r="CA103" i="10" l="1"/>
  <c r="AF133" i="10"/>
  <c r="BS133" i="10" s="1"/>
  <c r="BS107" i="10"/>
  <c r="X133" i="10"/>
  <c r="BQ133" i="10" s="1"/>
  <c r="BQ107" i="10"/>
  <c r="AB133" i="10"/>
  <c r="BR133" i="10" s="1"/>
  <c r="BR107" i="10"/>
  <c r="AZ133" i="10"/>
  <c r="BX133" i="10" s="1"/>
  <c r="BX107" i="10"/>
  <c r="BN107" i="10"/>
  <c r="AJ133" i="10"/>
  <c r="BT133" i="10" s="1"/>
  <c r="BT107" i="10"/>
  <c r="AV133" i="10"/>
  <c r="BW133" i="10" s="1"/>
  <c r="BW107" i="10"/>
  <c r="BU133" i="10"/>
  <c r="BD133" i="10"/>
  <c r="BY133" i="10" s="1"/>
  <c r="BY107" i="10"/>
  <c r="BN133" i="10"/>
  <c r="AR133" i="10"/>
  <c r="BV133" i="10" s="1"/>
  <c r="BV107" i="10"/>
  <c r="P133" i="10"/>
  <c r="BO133" i="10" s="1"/>
  <c r="BO107" i="10"/>
  <c r="BU107" i="10"/>
  <c r="BJ133" i="10"/>
  <c r="BJ107" i="10"/>
  <c r="BI107" i="10"/>
  <c r="N46" i="16"/>
  <c r="N52" i="16" s="1"/>
  <c r="N53" i="15"/>
  <c r="N57" i="15" s="1"/>
  <c r="N64" i="15" s="1"/>
  <c r="I116" i="16"/>
  <c r="V112" i="16"/>
  <c r="Q46" i="16"/>
  <c r="Q52" i="16" s="1"/>
  <c r="Q53" i="15"/>
  <c r="Q57" i="15" s="1"/>
  <c r="Q64" i="15" s="1"/>
  <c r="J46" i="16"/>
  <c r="J52" i="16" s="1"/>
  <c r="J53" i="15"/>
  <c r="J57" i="15" s="1"/>
  <c r="J64" i="15" s="1"/>
  <c r="K46" i="16"/>
  <c r="K52" i="16" s="1"/>
  <c r="K53" i="15"/>
  <c r="K57" i="15" s="1"/>
  <c r="K64" i="15" s="1"/>
  <c r="S46" i="16"/>
  <c r="S52" i="16" s="1"/>
  <c r="S53" i="15"/>
  <c r="S57" i="15" s="1"/>
  <c r="S64" i="15" s="1"/>
  <c r="BI133" i="10"/>
  <c r="T46" i="16"/>
  <c r="T52" i="16" s="1"/>
  <c r="T53" i="15"/>
  <c r="T57" i="15" s="1"/>
  <c r="T64" i="15" s="1"/>
  <c r="P53" i="15"/>
  <c r="P57" i="15" s="1"/>
  <c r="P64" i="15" s="1"/>
  <c r="V42" i="16"/>
  <c r="I187" i="16"/>
  <c r="V183" i="16"/>
  <c r="L46" i="16"/>
  <c r="L52" i="16" s="1"/>
  <c r="L53" i="15"/>
  <c r="L57" i="15" s="1"/>
  <c r="L64" i="15" s="1"/>
  <c r="M46" i="16"/>
  <c r="M52" i="16" s="1"/>
  <c r="M53" i="15"/>
  <c r="M57" i="15" s="1"/>
  <c r="M64" i="15" s="1"/>
  <c r="O46" i="16"/>
  <c r="O52" i="16" s="1"/>
  <c r="O53" i="15"/>
  <c r="O57" i="15" s="1"/>
  <c r="O64" i="15" s="1"/>
  <c r="R46" i="16"/>
  <c r="R52" i="16" s="1"/>
  <c r="R53" i="15"/>
  <c r="R57" i="15" s="1"/>
  <c r="R64" i="15" s="1"/>
  <c r="I53" i="15"/>
  <c r="I52" i="16"/>
  <c r="BH107" i="10"/>
  <c r="BK107" i="10"/>
  <c r="V53" i="15" l="1"/>
  <c r="K20" i="15"/>
  <c r="K21" i="15"/>
  <c r="Q20" i="15"/>
  <c r="Q21" i="15"/>
  <c r="N20" i="15"/>
  <c r="N21" i="15"/>
  <c r="O20" i="15"/>
  <c r="O21" i="15"/>
  <c r="L20" i="15"/>
  <c r="L21" i="15"/>
  <c r="P20" i="15"/>
  <c r="P21" i="15"/>
  <c r="S20" i="15"/>
  <c r="S21" i="15"/>
  <c r="J20" i="15"/>
  <c r="J21" i="15"/>
  <c r="R20" i="15"/>
  <c r="R21" i="15"/>
  <c r="M20" i="15"/>
  <c r="M21" i="15"/>
  <c r="T20" i="15"/>
  <c r="T21" i="15"/>
  <c r="BK133" i="10"/>
  <c r="BH133" i="10"/>
  <c r="CA133" i="10"/>
  <c r="CA107" i="10"/>
  <c r="I57" i="15"/>
  <c r="V57" i="15" s="1"/>
  <c r="V46" i="16"/>
  <c r="V187" i="16"/>
  <c r="I193" i="16"/>
  <c r="V193" i="16" s="1"/>
  <c r="V116" i="16"/>
  <c r="I122" i="16"/>
  <c r="V122" i="16" s="1"/>
  <c r="V52" i="16"/>
  <c r="R22" i="15" l="1"/>
  <c r="R26" i="15" s="1"/>
  <c r="R35" i="15" s="1"/>
  <c r="M22" i="15"/>
  <c r="M26" i="15" s="1"/>
  <c r="M35" i="15" s="1"/>
  <c r="J22" i="15"/>
  <c r="J26" i="15" s="1"/>
  <c r="J35" i="15" s="1"/>
  <c r="P22" i="15"/>
  <c r="P26" i="15" s="1"/>
  <c r="P35" i="15" s="1"/>
  <c r="O22" i="15"/>
  <c r="O26" i="15" s="1"/>
  <c r="O35" i="15" s="1"/>
  <c r="Q22" i="15"/>
  <c r="Q26" i="15" s="1"/>
  <c r="Q35" i="15" s="1"/>
  <c r="T22" i="15"/>
  <c r="T26" i="15" s="1"/>
  <c r="T35" i="15" s="1"/>
  <c r="S22" i="15"/>
  <c r="S26" i="15" s="1"/>
  <c r="S35" i="15" s="1"/>
  <c r="L22" i="15"/>
  <c r="L26" i="15" s="1"/>
  <c r="L35" i="15" s="1"/>
  <c r="N22" i="15"/>
  <c r="N26" i="15" s="1"/>
  <c r="N35" i="15" s="1"/>
  <c r="K22" i="15"/>
  <c r="K26" i="15" s="1"/>
  <c r="K35" i="15" s="1"/>
  <c r="K39" i="15" s="1"/>
  <c r="K41" i="15" s="1"/>
  <c r="I64" i="15"/>
  <c r="V64" i="15" s="1"/>
  <c r="S39" i="15" l="1"/>
  <c r="S41" i="15" s="1"/>
  <c r="S43" i="15" s="1"/>
  <c r="P39" i="15"/>
  <c r="P41" i="15" s="1"/>
  <c r="K43" i="15"/>
  <c r="K66" i="15" s="1"/>
  <c r="K67" i="15" s="1"/>
  <c r="T39" i="15"/>
  <c r="T41" i="15" s="1"/>
  <c r="T43" i="15" s="1"/>
  <c r="J39" i="15"/>
  <c r="J41" i="15" s="1"/>
  <c r="J43" i="15" s="1"/>
  <c r="N39" i="15"/>
  <c r="N41" i="15" s="1"/>
  <c r="N43" i="15" s="1"/>
  <c r="Q39" i="15"/>
  <c r="Q41" i="15" s="1"/>
  <c r="Q43" i="15" s="1"/>
  <c r="M39" i="15"/>
  <c r="M41" i="15" s="1"/>
  <c r="M43" i="15" s="1"/>
  <c r="L39" i="15"/>
  <c r="L41" i="15" s="1"/>
  <c r="L43" i="15" s="1"/>
  <c r="O39" i="15"/>
  <c r="O41" i="15" s="1"/>
  <c r="O43" i="15" s="1"/>
  <c r="R39" i="15"/>
  <c r="R41" i="15" s="1"/>
  <c r="R43" i="15" s="1"/>
  <c r="I20" i="15"/>
  <c r="V20" i="15" s="1"/>
  <c r="I21" i="15"/>
  <c r="V21" i="15" s="1"/>
  <c r="O66" i="15" l="1"/>
  <c r="O67" i="15" s="1"/>
  <c r="M66" i="15"/>
  <c r="M67" i="15" s="1"/>
  <c r="N66" i="15"/>
  <c r="N67" i="15" s="1"/>
  <c r="T66" i="15"/>
  <c r="T67" i="15" s="1"/>
  <c r="S66" i="15"/>
  <c r="S67" i="15" s="1"/>
  <c r="R66" i="15"/>
  <c r="R67" i="15" s="1"/>
  <c r="L66" i="15"/>
  <c r="L67" i="15" s="1"/>
  <c r="Q66" i="15"/>
  <c r="Q67" i="15" s="1"/>
  <c r="J66" i="15"/>
  <c r="J67" i="15" s="1"/>
  <c r="P43" i="15"/>
  <c r="P66" i="15" s="1"/>
  <c r="P67" i="15" s="1"/>
  <c r="I22" i="15"/>
  <c r="V22" i="15" s="1"/>
  <c r="I26" i="15" l="1"/>
  <c r="V26" i="15" s="1"/>
  <c r="I35" i="15" l="1"/>
  <c r="V35" i="15" l="1"/>
  <c r="I39" i="15"/>
  <c r="V39" i="15" s="1"/>
  <c r="I41" i="15" l="1"/>
  <c r="V41" i="15" l="1"/>
  <c r="I43" i="15"/>
  <c r="V43" i="15" s="1"/>
  <c r="I66" i="15" l="1"/>
  <c r="I67" i="15" s="1"/>
</calcChain>
</file>

<file path=xl/sharedStrings.xml><?xml version="1.0" encoding="utf-8"?>
<sst xmlns="http://schemas.openxmlformats.org/spreadsheetml/2006/main" count="1611" uniqueCount="502">
  <si>
    <t>Production</t>
  </si>
  <si>
    <t>Demand</t>
  </si>
  <si>
    <t>Energy</t>
  </si>
  <si>
    <t>Transmission</t>
  </si>
  <si>
    <t>Distribution</t>
  </si>
  <si>
    <t>Customer</t>
  </si>
  <si>
    <t>Functionalization ----&gt;</t>
  </si>
  <si>
    <t>Classification ----&gt;</t>
  </si>
  <si>
    <t>Total</t>
  </si>
  <si>
    <t>Plant in Service</t>
  </si>
  <si>
    <t>Intangible Plant</t>
  </si>
  <si>
    <t>ORGANIZATION</t>
  </si>
  <si>
    <t>FRANCHISE AND CONSENTS</t>
  </si>
  <si>
    <t>SOFTWARE</t>
  </si>
  <si>
    <t>Total Intangible Plant</t>
  </si>
  <si>
    <t>Total Production Plant</t>
  </si>
  <si>
    <t>KENTUCKY SYSTEM PROPERTY</t>
  </si>
  <si>
    <t>VIRGINIA PROPERTY - 500 KV LINE</t>
  </si>
  <si>
    <t>Total Transmission Plant</t>
  </si>
  <si>
    <t xml:space="preserve">  TOTAL ACCTS 360-362</t>
  </si>
  <si>
    <t xml:space="preserve">  364 &amp; 365-OVERHEAD LINES</t>
  </si>
  <si>
    <t xml:space="preserve">  366 &amp; 367-UNDERGROUND LINES</t>
  </si>
  <si>
    <t xml:space="preserve">  368-TRANSFORMERS - POWER POOL</t>
  </si>
  <si>
    <t xml:space="preserve">  368-TRANSFORMERS - ALL OTHER</t>
  </si>
  <si>
    <t xml:space="preserve">  369-SERVICES</t>
  </si>
  <si>
    <t xml:space="preserve">  370-METERS</t>
  </si>
  <si>
    <t xml:space="preserve">  371-CUSTOMER INSTALLATION</t>
  </si>
  <si>
    <t xml:space="preserve">  373-STREET LIGHTING</t>
  </si>
  <si>
    <t>Total Distribution Plant</t>
  </si>
  <si>
    <t>Total Prod, Trans, and Dist Plant</t>
  </si>
  <si>
    <t>General Plant</t>
  </si>
  <si>
    <t>Total General Plant</t>
  </si>
  <si>
    <t>TOTAL COMMON PLANT</t>
  </si>
  <si>
    <t>COMPLETED CONSTR NOT CLASSIFIED</t>
  </si>
  <si>
    <t>PLANT HELD FOR FUTURE USE - PRODUCTION</t>
  </si>
  <si>
    <t>PLANT HELD FOR FUTURE USE - DISTRIBUTION</t>
  </si>
  <si>
    <t>OTHER</t>
  </si>
  <si>
    <t>Total Plant in Service</t>
  </si>
  <si>
    <t>Construction Work in Progress (CWIP)</t>
  </si>
  <si>
    <t xml:space="preserve">  CWIP Production</t>
  </si>
  <si>
    <t xml:space="preserve">  CWIP Transmission</t>
  </si>
  <si>
    <t xml:space="preserve">  CWIP Distribution Plant</t>
  </si>
  <si>
    <t xml:space="preserve">  CWIP General Plant</t>
  </si>
  <si>
    <t xml:space="preserve">  RWIP</t>
  </si>
  <si>
    <t xml:space="preserve">  Total Construction Work in Progress</t>
  </si>
  <si>
    <t>Rate Base</t>
  </si>
  <si>
    <t>Less: Acummulated Provision for Depreciation</t>
  </si>
  <si>
    <t xml:space="preserve">  Steam Production</t>
  </si>
  <si>
    <t xml:space="preserve">  Hydraulic Production</t>
  </si>
  <si>
    <t xml:space="preserve">  Other Production</t>
  </si>
  <si>
    <t xml:space="preserve">  Transmission - Kentucky System Property</t>
  </si>
  <si>
    <t xml:space="preserve">  Transmission - Virginia Property</t>
  </si>
  <si>
    <t xml:space="preserve">  Distribution</t>
  </si>
  <si>
    <t xml:space="preserve">  General Plant</t>
  </si>
  <si>
    <t xml:space="preserve">  Intangible Plant</t>
  </si>
  <si>
    <t xml:space="preserve">   Total Accumulated Depreciation</t>
  </si>
  <si>
    <t>Net Utility Plant</t>
  </si>
  <si>
    <t>Working Capital</t>
  </si>
  <si>
    <t>Cash Working Capital - Operation and Maintenance Expenses</t>
  </si>
  <si>
    <t>Materials and Supplies</t>
  </si>
  <si>
    <t>Prepayments</t>
  </si>
  <si>
    <t xml:space="preserve">  Total Working Capital</t>
  </si>
  <si>
    <t>Emission Allowance</t>
  </si>
  <si>
    <t>Deferred Debits</t>
  </si>
  <si>
    <t>Service Pension Cost</t>
  </si>
  <si>
    <t>Accumulated Deferred Income Tax</t>
  </si>
  <si>
    <t>Total Accumulated Deferred Income Tax</t>
  </si>
  <si>
    <t>Accumulated Deferred Investment Tax Credits</t>
  </si>
  <si>
    <t xml:space="preserve">  Production</t>
  </si>
  <si>
    <t xml:space="preserve">  Transmission</t>
  </si>
  <si>
    <t xml:space="preserve">  Transmission VA</t>
  </si>
  <si>
    <t xml:space="preserve">  Distribution VA</t>
  </si>
  <si>
    <t xml:space="preserve">  Distribution Plant KY,FERC &amp; TN</t>
  </si>
  <si>
    <t xml:space="preserve">  General</t>
  </si>
  <si>
    <t>Total Accum. Deferred Investment Tax Credits</t>
  </si>
  <si>
    <t xml:space="preserve">  Total Deferred Debits</t>
  </si>
  <si>
    <t>Less: Customer Advances</t>
  </si>
  <si>
    <t>Less: Asset Retirement Obligations</t>
  </si>
  <si>
    <t>Net Rate Base</t>
  </si>
  <si>
    <t>Kentucky</t>
  </si>
  <si>
    <t>Operation and Maintenance Expenses</t>
  </si>
  <si>
    <t>Steam Power Generation Operation Expenses</t>
  </si>
  <si>
    <t>OPERATION SUPERVISION &amp; ENGINEERING</t>
  </si>
  <si>
    <t>FUEL</t>
  </si>
  <si>
    <t>STEAM EXPENSES</t>
  </si>
  <si>
    <t>ELECTRIC EXPENSES</t>
  </si>
  <si>
    <t>MISC. STEAM POWER EXPENSES</t>
  </si>
  <si>
    <t>RENTS</t>
  </si>
  <si>
    <t>ALLOWANCES</t>
  </si>
  <si>
    <t>Total Steam Power Operation Expenses</t>
  </si>
  <si>
    <t>Steam Power Generation Maintenance Expenses</t>
  </si>
  <si>
    <t>MAINTENANCE SUPERVISION &amp; ENGINEERING</t>
  </si>
  <si>
    <t>MAINTENANCE OF STRUCTURES</t>
  </si>
  <si>
    <t>MAINTENANCE OF BOILER PLANT</t>
  </si>
  <si>
    <t>MAINTENANCE OF ELECTRIC PLANT</t>
  </si>
  <si>
    <t>MAINTENANCE OF MISC STEAM PLANT</t>
  </si>
  <si>
    <t>Total Steam Power Generation Maintenance Expense</t>
  </si>
  <si>
    <t>Total Steam Power Generation Expense</t>
  </si>
  <si>
    <t>Hydraulic Power Generation Operation Expenses</t>
  </si>
  <si>
    <t>WATER FOR POWER</t>
  </si>
  <si>
    <t>HYDRAULIC EXPENSES</t>
  </si>
  <si>
    <t>MISC. HYDRAULIC POWER EXPENSES</t>
  </si>
  <si>
    <t>Total Hydraulic Power Operation Expenses</t>
  </si>
  <si>
    <t>Hydraulic Power Generation Maintenance Expenses</t>
  </si>
  <si>
    <t>MAINT. OF RESERVES, DAMS, AND WATERWAYS</t>
  </si>
  <si>
    <t>MAINTENANCE OF MISC HYDRAULIC PLANT</t>
  </si>
  <si>
    <t>Total Hydraulic Power Generation Maint. Expense</t>
  </si>
  <si>
    <t>Total Hydraulic Power Generation Expense</t>
  </si>
  <si>
    <t>Other Power Generation Operation Expense</t>
  </si>
  <si>
    <t>GENERATION EXPENSE</t>
  </si>
  <si>
    <t xml:space="preserve">MISC OTHER POWER GENERATION </t>
  </si>
  <si>
    <t>Total Other Power Generation Expenses</t>
  </si>
  <si>
    <t>Other Power Generation Maintenance Expense</t>
  </si>
  <si>
    <t>MAINTENANCE OF GENERATING &amp; ELEC PLANT</t>
  </si>
  <si>
    <t>MAINTENANCE OF MISC OTHER POWER GEN PLT</t>
  </si>
  <si>
    <t>Total Other Power Generation Maintenance Expense</t>
  </si>
  <si>
    <t>Total Other Power Generation Expense</t>
  </si>
  <si>
    <t>Total Station Expense</t>
  </si>
  <si>
    <t>Other Power Supply Expenses</t>
  </si>
  <si>
    <t>PURCHASED POWER</t>
  </si>
  <si>
    <t>PURCHASED POWER OPTIONS</t>
  </si>
  <si>
    <t>BROKERAGE FEES</t>
  </si>
  <si>
    <t>MISO TRANSMISSION EXPENSES</t>
  </si>
  <si>
    <t>SYSTEM CONTROL AND LOAD DISPATCH</t>
  </si>
  <si>
    <t>OTHER EXPENSES</t>
  </si>
  <si>
    <t>Total Other Power Supply Expenses</t>
  </si>
  <si>
    <t>Total Electric Power Generation Expenses</t>
  </si>
  <si>
    <t>Transmission Expenses</t>
  </si>
  <si>
    <t>OPERATION SUPERVISION AND ENG</t>
  </si>
  <si>
    <t>LOAD DISPATCHING</t>
  </si>
  <si>
    <t>STATION EXPENSES</t>
  </si>
  <si>
    <t>OVERHEAD LINE EXPENSES</t>
  </si>
  <si>
    <t>TRANSMISSION OF ELECTRICITY BY OTHERS</t>
  </si>
  <si>
    <t>MISC. TRANSMISSION EXPENSES</t>
  </si>
  <si>
    <t>MAINTENACE SUPERVISION AND ENG</t>
  </si>
  <si>
    <t>STRUCTURES</t>
  </si>
  <si>
    <t>MAINT OF STATION EQUIPMENT</t>
  </si>
  <si>
    <t>MAINT OF OVERHEAD LINES</t>
  </si>
  <si>
    <t>UNDERGROUND LINES</t>
  </si>
  <si>
    <t>MISC PLANT</t>
  </si>
  <si>
    <t>MISO DAY 1&amp;2 EXPENSE</t>
  </si>
  <si>
    <t>Total Transmission Expenses</t>
  </si>
  <si>
    <t>Distribution Operation Expense</t>
  </si>
  <si>
    <t>OPERATION SUPERVISION AND ENGI</t>
  </si>
  <si>
    <t>UNDERGROUND LINE EXPENSES</t>
  </si>
  <si>
    <t>STREET LIGHTING EXPENSE</t>
  </si>
  <si>
    <t>METER EXPENSES</t>
  </si>
  <si>
    <t>METER EXPENSES - LOAD MANAGEMENT</t>
  </si>
  <si>
    <t>CUSTOMER INSTALLATIONS EXPENSE</t>
  </si>
  <si>
    <t>MISCELLANEOUS DISTRIBUTION EXP</t>
  </si>
  <si>
    <t>MISC DISTR EXP -- MAPPIN</t>
  </si>
  <si>
    <t>Total Distribution Operation Expense</t>
  </si>
  <si>
    <t>Distribution Maintenance Expense</t>
  </si>
  <si>
    <t>MAINTENANCE SUPERVISION AND EN</t>
  </si>
  <si>
    <t>MAINTENANCE OF STATION EQUIPME</t>
  </si>
  <si>
    <t>MAINTENANCE OF OVERHEAD LINES</t>
  </si>
  <si>
    <t>MAINTENANCE OF UNDERGROUND LIN</t>
  </si>
  <si>
    <t>MAINTENANCE OF LINE TRANSFORME</t>
  </si>
  <si>
    <t>MAINTENANCE OF ST LIGHTS &amp; SIG SYSTEMS</t>
  </si>
  <si>
    <t>MAINTENANCE OF METERS</t>
  </si>
  <si>
    <t>MISCELLANEOUS DISTRIBUTION EXPENSES</t>
  </si>
  <si>
    <t>Total Distribution Maintenance Expense</t>
  </si>
  <si>
    <t>Customer Accounts Expense</t>
  </si>
  <si>
    <t>SUPERVISION/CUSTOMER ACCTS</t>
  </si>
  <si>
    <t>METER READING EXPENSES</t>
  </si>
  <si>
    <t>RECORDS AND COLLECTION</t>
  </si>
  <si>
    <t>UNCOLLECTIBLE ACCOUNTS</t>
  </si>
  <si>
    <t>MISC CUST ACCOUNTS</t>
  </si>
  <si>
    <t>Total Customer Accounts Expense</t>
  </si>
  <si>
    <t>Customer Service Expense</t>
  </si>
  <si>
    <t>SUPERVISION</t>
  </si>
  <si>
    <t>CUSTOMER ASSISTANCE EXPENSES</t>
  </si>
  <si>
    <t>CUSTOMER ASSISTANCE EXP-INCENTIVES</t>
  </si>
  <si>
    <t>INFORMATIONAL AND INSTRUCTIONA</t>
  </si>
  <si>
    <t>INFORM AND INSTRUC -LOAD MGMT</t>
  </si>
  <si>
    <t>MISCELLANEOUS CUSTOMER SERVICE</t>
  </si>
  <si>
    <t>DEMONSTRATION AND SELLING EXP</t>
  </si>
  <si>
    <t>ADVERTISING EXPENSES</t>
  </si>
  <si>
    <t>MISC SALES EXPENSE</t>
  </si>
  <si>
    <t>Total Customer Service Expense</t>
  </si>
  <si>
    <t>Administrative and General Expense</t>
  </si>
  <si>
    <t>ADMIN. &amp; GEN. SALARIES-</t>
  </si>
  <si>
    <t>OFFICE SUPPLIES AND EXPENSES</t>
  </si>
  <si>
    <t>ADMINISTRATIVE EXPENSES TRANSFERRED</t>
  </si>
  <si>
    <t>OUTSIDE SERVICES EMPLOYED</t>
  </si>
  <si>
    <t>PROPERTY INSURANCE</t>
  </si>
  <si>
    <t>INJURIES AND DAMAGES - INSURAN</t>
  </si>
  <si>
    <t>EMPLOYEE BENEFITS</t>
  </si>
  <si>
    <t>REGULATORY COMMISSION FEES</t>
  </si>
  <si>
    <t>DUPLICATE CHARGES</t>
  </si>
  <si>
    <t>MISCELLANEOUS GENERAL EXPENSES</t>
  </si>
  <si>
    <t>RENTS AND LEASES</t>
  </si>
  <si>
    <t>MAINTENANCE OF GENERAL PLANT</t>
  </si>
  <si>
    <t>Total Administrative and General Expense</t>
  </si>
  <si>
    <t>Total Operation and Maintenance Expenses</t>
  </si>
  <si>
    <t>Labor Expenses</t>
  </si>
  <si>
    <t>Total Production Expense</t>
  </si>
  <si>
    <t>Total Purchased Power Labor</t>
  </si>
  <si>
    <t>Transmission Labor Expenses</t>
  </si>
  <si>
    <t>Total Transmission Labor Expenses</t>
  </si>
  <si>
    <t>Distribution Operation Labor Expense</t>
  </si>
  <si>
    <t>Total Distribution Operation Labor Expense</t>
  </si>
  <si>
    <t>Distribution Maintenance Labor Expense</t>
  </si>
  <si>
    <t>MAINTENANCE OF MISC DISTR PLANT</t>
  </si>
  <si>
    <t>Total Distribution Maintenance Labor Expense</t>
  </si>
  <si>
    <t>Total Customer Accounts Labor Expense</t>
  </si>
  <si>
    <t>CUSTOMER ASSISTANCE EXP-LOAD MGMT</t>
  </si>
  <si>
    <t>WATER HEATER - HEAT PUMP PROGRAM</t>
  </si>
  <si>
    <t>Total Customer Service Labor Expense</t>
  </si>
  <si>
    <t>ADMIN. EXPENSES TRANSFERRED - CREDIT</t>
  </si>
  <si>
    <t>DUPLICATE CHARGES-CR</t>
  </si>
  <si>
    <t>Other Expenses</t>
  </si>
  <si>
    <t>Depreciation Expenses</t>
  </si>
  <si>
    <t>Total Depreciation Expense</t>
  </si>
  <si>
    <t>Regulatory Credits and Accretion Expenses</t>
  </si>
  <si>
    <t xml:space="preserve">  Production Plant</t>
  </si>
  <si>
    <t xml:space="preserve">  Transmission Plant</t>
  </si>
  <si>
    <t xml:space="preserve">  Distribution Plant</t>
  </si>
  <si>
    <t>Total Regulatory Credits and Accretion Expenses</t>
  </si>
  <si>
    <t>Property Taxes</t>
  </si>
  <si>
    <t>Other Taxes</t>
  </si>
  <si>
    <t>Interest</t>
  </si>
  <si>
    <t>Total Other Expenses</t>
  </si>
  <si>
    <t>Non-Operating Items</t>
  </si>
  <si>
    <t>Non-Operating Margins - Interest</t>
  </si>
  <si>
    <t>AFUDC</t>
  </si>
  <si>
    <t>Income (Loss) from Equity Investments</t>
  </si>
  <si>
    <t>Non-Operating Margins - Other</t>
  </si>
  <si>
    <t>Generation and Transmission Capital Credits</t>
  </si>
  <si>
    <t>Other Capital Credits and Patronage Dividends</t>
  </si>
  <si>
    <t>Extraordinary Items</t>
  </si>
  <si>
    <t>Long Term Debt Service Requirements</t>
  </si>
  <si>
    <t>Total Labor Administrative and General Expense</t>
  </si>
  <si>
    <t>Total Labor Operation and Maintenance Expenses</t>
  </si>
  <si>
    <t xml:space="preserve">  Total Gross Utility Plant</t>
  </si>
  <si>
    <t>Total Distribution Expense</t>
  </si>
  <si>
    <t>Labor-Steam Power Generation Operation Expenses</t>
  </si>
  <si>
    <t>Labor-Steam Power Generation Maintenance Expenses</t>
  </si>
  <si>
    <t>Labor-Hydraulic Power Generation Operation Expenses</t>
  </si>
  <si>
    <t>Labor-Hydraulic Power Generation Maintenance Expenses</t>
  </si>
  <si>
    <t>Labor-Other Power Generation Operation Expense</t>
  </si>
  <si>
    <t>Labor-Other Power Generation Maintenance Expense</t>
  </si>
  <si>
    <t>Labor-Purchased Power</t>
  </si>
  <si>
    <t>Total Distribution Labor Expense</t>
  </si>
  <si>
    <t>Functional Factor</t>
  </si>
  <si>
    <t>Production Plant</t>
  </si>
  <si>
    <t>Dir</t>
  </si>
  <si>
    <t>Check</t>
  </si>
  <si>
    <t>PT&amp;D</t>
  </si>
  <si>
    <t>Dist</t>
  </si>
  <si>
    <t>PT&amp;D Plant</t>
  </si>
  <si>
    <t>No</t>
  </si>
  <si>
    <t>Transmission Plant</t>
  </si>
  <si>
    <t>Distribution Plant</t>
  </si>
  <si>
    <t>Name</t>
  </si>
  <si>
    <t>TPIS</t>
  </si>
  <si>
    <t>Classification Factor</t>
  </si>
  <si>
    <t>Distrib Overhead + Underground Lines Plant</t>
  </si>
  <si>
    <t>DLINES</t>
  </si>
  <si>
    <t>PROD</t>
  </si>
  <si>
    <t>TRANS</t>
  </si>
  <si>
    <t>DIST</t>
  </si>
  <si>
    <t>DIR</t>
  </si>
  <si>
    <t>Acct 362</t>
  </si>
  <si>
    <t>Acct 365</t>
  </si>
  <si>
    <t>Acct 370</t>
  </si>
  <si>
    <t>Acct 367</t>
  </si>
  <si>
    <t>Total Utility Plant</t>
  </si>
  <si>
    <t>TUP</t>
  </si>
  <si>
    <t>Acct 368</t>
  </si>
  <si>
    <t>Total Labor Excluding A&amp;G</t>
  </si>
  <si>
    <t>Total Operation and Maintenance Exp. Less Purchased Power</t>
  </si>
  <si>
    <t>Total O&amp;M Expense Less Purchased Power</t>
  </si>
  <si>
    <t>O&amp;MxPurch</t>
  </si>
  <si>
    <t xml:space="preserve">Steam Power Operation Labor </t>
  </si>
  <si>
    <t>LBSUB1</t>
  </si>
  <si>
    <t>OM502</t>
  </si>
  <si>
    <t>OM505</t>
  </si>
  <si>
    <t>Total Steam Power Maintenance Labor Expense</t>
  </si>
  <si>
    <t>LBSUB2</t>
  </si>
  <si>
    <t>Total Hydraulic Power Maintenance Labor Expense</t>
  </si>
  <si>
    <t>LBSUB4</t>
  </si>
  <si>
    <t>Total Other Power Operating Labor Expense</t>
  </si>
  <si>
    <t>LBSUB5</t>
  </si>
  <si>
    <t>LBDO</t>
  </si>
  <si>
    <t>LBDM</t>
  </si>
  <si>
    <t>LBSUB7</t>
  </si>
  <si>
    <t>Total Steam Power Operation Labor Excl Superv. &amp; Eng.</t>
  </si>
  <si>
    <t>FO19</t>
  </si>
  <si>
    <t>FO20</t>
  </si>
  <si>
    <t>Total Steam Power Maintenance Labor Excl Superv. &amp; Eng.</t>
  </si>
  <si>
    <t>FO22</t>
  </si>
  <si>
    <t>Total Hydraulic Power Maintenance Labor Excl. Super. &amp; Eng.</t>
  </si>
  <si>
    <t>FO23</t>
  </si>
  <si>
    <t>Distribution Operation Labor Excl. Super. &amp; Eng</t>
  </si>
  <si>
    <t>Memo: Purchased Power Expense</t>
  </si>
  <si>
    <t>Production Energy</t>
  </si>
  <si>
    <t>Pct</t>
  </si>
  <si>
    <t>Purchased Power Expense</t>
  </si>
  <si>
    <t>OMPP</t>
  </si>
  <si>
    <t>Allocation Factor</t>
  </si>
  <si>
    <t>Energy (at the Meter)</t>
  </si>
  <si>
    <t>Energy (Loss Adjusted)(at Source)</t>
  </si>
  <si>
    <t>Customers (Monthly Bills)</t>
  </si>
  <si>
    <t>Average Customers (Bills/12)</t>
  </si>
  <si>
    <t>Average Customers (Lighting = Lights)</t>
  </si>
  <si>
    <t>Weighted Average Customers (Lighting =9 Lights per Cust)</t>
  </si>
  <si>
    <t>Street Lighting</t>
  </si>
  <si>
    <t xml:space="preserve">Average Customers </t>
  </si>
  <si>
    <t>Average Customers (Lighting = 9 Lights per Cust)</t>
  </si>
  <si>
    <t>Average Secondary Customers</t>
  </si>
  <si>
    <t>Average Primary Customers</t>
  </si>
  <si>
    <t>Average Transformer Customers</t>
  </si>
  <si>
    <t>Maximum Class Non-Coincident Peak Demands (Transmission)</t>
  </si>
  <si>
    <t>Maximum Class Non-Coincident Peak Demands (Primary)</t>
  </si>
  <si>
    <t>Sum of the Individual Customer Demands (Transformer)</t>
  </si>
  <si>
    <t>Sum of the Individual Customer Demands (Secondary)</t>
  </si>
  <si>
    <t>Summer Peak Period Demand Allocator</t>
  </si>
  <si>
    <t>Winter Peak Period Demand Allocator</t>
  </si>
  <si>
    <t>Base Demand Allocator</t>
  </si>
  <si>
    <t>NCPT</t>
  </si>
  <si>
    <t>NCPP</t>
  </si>
  <si>
    <t>SICDT</t>
  </si>
  <si>
    <t>SICD</t>
  </si>
  <si>
    <t>SCP</t>
  </si>
  <si>
    <t>WCP</t>
  </si>
  <si>
    <t>BDEM</t>
  </si>
  <si>
    <t>C02</t>
  </si>
  <si>
    <t>C03</t>
  </si>
  <si>
    <t>Weighted cost of Services</t>
  </si>
  <si>
    <t>Weighted Cost of Meters</t>
  </si>
  <si>
    <t>Lighting Systems -- Lighting Customers</t>
  </si>
  <si>
    <t>C04</t>
  </si>
  <si>
    <t>Total Kentucky</t>
  </si>
  <si>
    <t>Residential (RS)</t>
  </si>
  <si>
    <t>General Service (GS)</t>
  </si>
  <si>
    <t>Power Service-Secondary (PS-Sec)</t>
  </si>
  <si>
    <t>Power Service-Primary (PS-Pri)</t>
  </si>
  <si>
    <t>Retail Transmission (RTS)</t>
  </si>
  <si>
    <t xml:space="preserve">          Demand</t>
  </si>
  <si>
    <t xml:space="preserve">          Customer</t>
  </si>
  <si>
    <t xml:space="preserve">     Primary:</t>
  </si>
  <si>
    <t>Cust</t>
  </si>
  <si>
    <t xml:space="preserve">     Secondary:</t>
  </si>
  <si>
    <t xml:space="preserve">  368-TRANSFORMERS - POWER POOL:</t>
  </si>
  <si>
    <t>370-METERS</t>
  </si>
  <si>
    <t>371-CUSTOMER INSTALLATION</t>
  </si>
  <si>
    <t>373-STREET LIGHTING</t>
  </si>
  <si>
    <t xml:space="preserve">  368-TRANSFORMERS - ALL OTHER:</t>
  </si>
  <si>
    <t>Prod</t>
  </si>
  <si>
    <t>Trans</t>
  </si>
  <si>
    <t>Account 362</t>
  </si>
  <si>
    <t>Account 365</t>
  </si>
  <si>
    <t>Acct362</t>
  </si>
  <si>
    <t>Acct365</t>
  </si>
  <si>
    <t>MAINTENANCE SUPERVISION AND ENG</t>
  </si>
  <si>
    <t>Account 367</t>
  </si>
  <si>
    <t>Acct367</t>
  </si>
  <si>
    <t>Account 368</t>
  </si>
  <si>
    <t>Acct368</t>
  </si>
  <si>
    <t>C05</t>
  </si>
  <si>
    <t>PURCPWR</t>
  </si>
  <si>
    <t>Energy @ Source</t>
  </si>
  <si>
    <t>Memo: Purchased Pwer Expense</t>
  </si>
  <si>
    <t>Purchased Power</t>
  </si>
  <si>
    <t>Acct 502: Steam Expense</t>
  </si>
  <si>
    <t>Memo: Acct 502: Steam Expense</t>
  </si>
  <si>
    <t>Memo: Acct 505: Electric Expense</t>
  </si>
  <si>
    <t>Acct 505: Electric Expense</t>
  </si>
  <si>
    <t>Customers</t>
  </si>
  <si>
    <t>Bills</t>
  </si>
  <si>
    <t>WghtCust</t>
  </si>
  <si>
    <t>Lighting</t>
  </si>
  <si>
    <t>CUST07</t>
  </si>
  <si>
    <t>CUST08</t>
  </si>
  <si>
    <t>CUST09</t>
  </si>
  <si>
    <t>MAINTENANCE OF LINE TRANSFORMERS</t>
  </si>
  <si>
    <t>CLASSIFIED DEMAND COSTS</t>
  </si>
  <si>
    <t xml:space="preserve"> (RS</t>
  </si>
  <si>
    <t xml:space="preserve"> (GS)</t>
  </si>
  <si>
    <t>Service</t>
  </si>
  <si>
    <t>General</t>
  </si>
  <si>
    <t>Pwr Svc</t>
  </si>
  <si>
    <t>Secondary</t>
  </si>
  <si>
    <t>Primary</t>
  </si>
  <si>
    <t>Time of Day</t>
  </si>
  <si>
    <t>Retail</t>
  </si>
  <si>
    <t>Traffic</t>
  </si>
  <si>
    <t xml:space="preserve">Production </t>
  </si>
  <si>
    <t>Intangible</t>
  </si>
  <si>
    <t>Plant Held for Future Use</t>
  </si>
  <si>
    <t>Total Gross Plant</t>
  </si>
  <si>
    <t>Construction Work In Progress</t>
  </si>
  <si>
    <t>Accumulated Depreciation</t>
  </si>
  <si>
    <t>Total CWIP</t>
  </si>
  <si>
    <t>Total Depreciation Reserve</t>
  </si>
  <si>
    <t>Accumulated Deferred Income Taxes</t>
  </si>
  <si>
    <t>Accumulated ITCs</t>
  </si>
  <si>
    <t>Customer Advances</t>
  </si>
  <si>
    <t>Production  &amp; Purchased Power</t>
  </si>
  <si>
    <t>Depreciation Expense</t>
  </si>
  <si>
    <t>Taxes Other Than Income Taxes</t>
  </si>
  <si>
    <t>Total Expenses Before Interest and Income Taxes</t>
  </si>
  <si>
    <t>CLASSIFIED ENERGY COSTS</t>
  </si>
  <si>
    <t>Total taxes Other Than Income Taxes</t>
  </si>
  <si>
    <t>Revenues At Current Rates</t>
  </si>
  <si>
    <t>Operating Revenues</t>
  </si>
  <si>
    <t xml:space="preserve">  Sales</t>
  </si>
  <si>
    <t xml:space="preserve">  Intercompany Sales</t>
  </si>
  <si>
    <t xml:space="preserve">  Off-System Sales</t>
  </si>
  <si>
    <t xml:space="preserve">  Curtailable Service Rider</t>
  </si>
  <si>
    <t xml:space="preserve">  LATE PAYMENT CHARGES</t>
  </si>
  <si>
    <t xml:space="preserve">  RECONNECT CHARGES</t>
  </si>
  <si>
    <t xml:space="preserve">  OTHER SERVICE CHARGES</t>
  </si>
  <si>
    <t xml:space="preserve">  RENT FROM ELEC PROPERTY</t>
  </si>
  <si>
    <t xml:space="preserve">  TRANSMISSION SERVICE</t>
  </si>
  <si>
    <t xml:space="preserve">  ANCILLARY SERVICES</t>
  </si>
  <si>
    <t xml:space="preserve">  TAX REMITTANCE COMPENSATION</t>
  </si>
  <si>
    <t xml:space="preserve">  RETURN CHECK CHARGES</t>
  </si>
  <si>
    <t xml:space="preserve">  OTHER MISC REVENUES</t>
  </si>
  <si>
    <t xml:space="preserve">  EXCESS FACILITIES CHARGES</t>
  </si>
  <si>
    <t xml:space="preserve">  FORFEITED REFUNDABLE ADVANCES</t>
  </si>
  <si>
    <t xml:space="preserve">  Unbilled Revenue</t>
  </si>
  <si>
    <t>Total Operating Revenues</t>
  </si>
  <si>
    <t>Adj to eliminate Off System ECR revenues</t>
  </si>
  <si>
    <t>Total Unadjusted Revenues</t>
  </si>
  <si>
    <t>Total Adjusted Revenues At Current Rates</t>
  </si>
  <si>
    <t>Total O&amp;M Expense</t>
  </si>
  <si>
    <t>Total Expenses Before Interest and Taxes</t>
  </si>
  <si>
    <t>Earnings Before Interest and Taxes</t>
  </si>
  <si>
    <t>Taxable Income</t>
  </si>
  <si>
    <t>Net Operating Income</t>
  </si>
  <si>
    <t>CWIP</t>
  </si>
  <si>
    <t>Total Gross Plant (including Plant Held for Future Use)</t>
  </si>
  <si>
    <t>Net Plant</t>
  </si>
  <si>
    <t>Cash Working Capital</t>
  </si>
  <si>
    <t>Materials &amp; Supplies</t>
  </si>
  <si>
    <t>Total Working Capital</t>
  </si>
  <si>
    <t>Less:</t>
  </si>
  <si>
    <t>ADIT</t>
  </si>
  <si>
    <t>Rate of Return At Current Rates</t>
  </si>
  <si>
    <t>Indexed Rate of Return At Current Rates</t>
  </si>
  <si>
    <t>CLASSIFIED CUSTOMER COSTS</t>
  </si>
  <si>
    <t>E01</t>
  </si>
  <si>
    <t>INTCRE</t>
  </si>
  <si>
    <t>LPAY</t>
  </si>
  <si>
    <t>MISCSERV</t>
  </si>
  <si>
    <t>RBT</t>
  </si>
  <si>
    <t>Memo:  revenue allocators</t>
  </si>
  <si>
    <t>Intermed + Peak</t>
  </si>
  <si>
    <t>ECRREV</t>
  </si>
  <si>
    <t>TAXINC</t>
  </si>
  <si>
    <t>Income Taxes</t>
  </si>
  <si>
    <t>Eliminate Advertising Expense</t>
  </si>
  <si>
    <t>Fuel Stock</t>
  </si>
  <si>
    <t xml:space="preserve">    Total ADIT</t>
  </si>
  <si>
    <t>Amortization of ITCs</t>
  </si>
  <si>
    <t>Underground Lines Plant</t>
  </si>
  <si>
    <t>P367</t>
  </si>
  <si>
    <t>Acct 373</t>
  </si>
  <si>
    <t>Total hydrolic Power Operation Labor Excl Superv. &amp; Eng.</t>
  </si>
  <si>
    <t>F021</t>
  </si>
  <si>
    <t>Time of Day-Pri (TOD-Pri)</t>
  </si>
  <si>
    <t>Time of Day-Sec (TOD-Sec)</t>
  </si>
  <si>
    <t>Special Contract 1</t>
  </si>
  <si>
    <t>Special Contract 2</t>
  </si>
  <si>
    <t>Street Lighting (RLS, LS, DSK)</t>
  </si>
  <si>
    <t>Street Lighting-LE</t>
  </si>
  <si>
    <t>Traffic Street Lighting (TLE)</t>
  </si>
  <si>
    <t xml:space="preserve">    Total </t>
  </si>
  <si>
    <t>PS-Pri</t>
  </si>
  <si>
    <t>PS-Sec</t>
  </si>
  <si>
    <t>TOD-Pri</t>
  </si>
  <si>
    <t>TOD-Sec</t>
  </si>
  <si>
    <t>RTS</t>
  </si>
  <si>
    <t>Special</t>
  </si>
  <si>
    <t>Contract</t>
  </si>
  <si>
    <t xml:space="preserve"> #1</t>
  </si>
  <si>
    <t>#2</t>
  </si>
  <si>
    <t>Street</t>
  </si>
  <si>
    <t>RLS,LS,DSK</t>
  </si>
  <si>
    <t>LE</t>
  </si>
  <si>
    <t>TLE</t>
  </si>
  <si>
    <t xml:space="preserve">  Sales for Resale</t>
  </si>
  <si>
    <t xml:space="preserve">  Forfeited Discounts</t>
  </si>
  <si>
    <t xml:space="preserve">  Misc Service Revenues</t>
  </si>
  <si>
    <t xml:space="preserve">  Rent From Electric Property</t>
  </si>
  <si>
    <t xml:space="preserve">  Other Electric Revenue</t>
  </si>
  <si>
    <t>Common</t>
  </si>
  <si>
    <t>Summary Check</t>
  </si>
  <si>
    <t>check</t>
  </si>
  <si>
    <t>Meter Reading</t>
  </si>
  <si>
    <t>MREAD</t>
  </si>
  <si>
    <t>Corrections and Changes to Seeyle CCOSS:</t>
  </si>
  <si>
    <t>Develop specific Meter Reading Allocator to exclude Lighting and use actual metered for Traffic per OAG 2-60</t>
  </si>
  <si>
    <t xml:space="preserve"> --- Note:  </t>
  </si>
  <si>
    <t>Seeyle denies that he allocated meter reading to lighting classes, however, this can be proven in fact, he did, see OAG 2-66</t>
  </si>
  <si>
    <t>Corrected inconsistency for Advertising proforma disallowance; i.e., Seeyle allocated</t>
  </si>
  <si>
    <t>Acct. 913 based on customers but gave the proforma disallowance benefit back to customers</t>
  </si>
  <si>
    <t>based on Sales Revenue.  TAI corrected by giving the proforma disallowance also based on customers</t>
  </si>
  <si>
    <t>(Allocator No. 33).</t>
  </si>
  <si>
    <t>Corrected calculation of income taxes to properly reflect tax treatment of ECR Revenue and Advertising Adjustment.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</si>
</sst>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%"/>
    <numFmt numFmtId="166" formatCode="&quot;$&quot;#,##0.00"/>
    <numFmt numFmtId="167" formatCode="_(* #,##0_);_(* \(#,##0\);_(* &quot;-&quot;??_);_(@_)"/>
    <numFmt numFmtId="168" formatCode="0.00000%"/>
    <numFmt numFmtId="169" formatCode="0.000000%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sz val="9"/>
      <name val="Arial"/>
      <family val="2"/>
    </font>
    <font>
      <u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sz val="9"/>
      <color theme="1"/>
      <name val="Arial"/>
      <family val="2"/>
    </font>
    <font>
      <u/>
      <sz val="11"/>
      <name val="Times New Roman"/>
      <family val="1"/>
    </font>
    <font>
      <b/>
      <u/>
      <sz val="14"/>
      <color theme="1"/>
      <name val="Calibri"/>
      <family val="2"/>
      <scheme val="minor"/>
    </font>
    <font>
      <u/>
      <sz val="9"/>
      <name val="Arial"/>
      <family val="2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/>
    <xf numFmtId="0" fontId="3" fillId="0" borderId="0" xfId="0" applyFont="1" applyFill="1"/>
    <xf numFmtId="2" fontId="4" fillId="0" borderId="0" xfId="0" applyNumberFormat="1" applyFont="1" applyFill="1"/>
    <xf numFmtId="0" fontId="5" fillId="0" borderId="0" xfId="0" applyFont="1" applyFill="1"/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 applyProtection="1">
      <alignment horizontal="left"/>
    </xf>
    <xf numFmtId="0" fontId="5" fillId="0" borderId="0" xfId="0" quotePrefix="1" applyFont="1" applyFill="1"/>
    <xf numFmtId="0" fontId="4" fillId="0" borderId="0" xfId="0" quotePrefix="1" applyFont="1" applyFill="1"/>
    <xf numFmtId="0" fontId="4" fillId="0" borderId="0" xfId="0" quotePrefix="1" applyFont="1" applyFill="1" applyBorder="1"/>
    <xf numFmtId="0" fontId="6" fillId="0" borderId="0" xfId="0" applyFont="1" applyFill="1" applyAlignment="1" applyProtection="1">
      <alignment horizontal="left"/>
    </xf>
    <xf numFmtId="0" fontId="7" fillId="0" borderId="0" xfId="0" applyFont="1" applyFill="1" applyAlignment="1" applyProtection="1">
      <alignment horizontal="left"/>
    </xf>
    <xf numFmtId="0" fontId="6" fillId="0" borderId="0" xfId="0" applyFont="1" applyFill="1" applyProtection="1">
      <protection locked="0"/>
    </xf>
    <xf numFmtId="0" fontId="4" fillId="0" borderId="0" xfId="1" applyNumberFormat="1" applyFont="1" applyFill="1"/>
    <xf numFmtId="0" fontId="4" fillId="0" borderId="0" xfId="0" applyFont="1" applyFill="1" applyBorder="1"/>
    <xf numFmtId="0" fontId="4" fillId="0" borderId="0" xfId="1" applyNumberFormat="1" applyFont="1" applyFill="1" applyBorder="1"/>
    <xf numFmtId="164" fontId="4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 applyProtection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0" fillId="0" borderId="0" xfId="0" applyBorder="1"/>
    <xf numFmtId="0" fontId="8" fillId="0" borderId="0" xfId="0" applyFont="1"/>
    <xf numFmtId="0" fontId="4" fillId="0" borderId="1" xfId="0" applyFont="1" applyFill="1" applyBorder="1"/>
    <xf numFmtId="164" fontId="4" fillId="0" borderId="1" xfId="0" applyNumberFormat="1" applyFont="1" applyFill="1" applyBorder="1" applyAlignment="1">
      <alignment horizontal="right"/>
    </xf>
    <xf numFmtId="0" fontId="0" fillId="0" borderId="1" xfId="0" applyBorder="1"/>
    <xf numFmtId="0" fontId="4" fillId="0" borderId="3" xfId="0" applyFont="1" applyFill="1" applyBorder="1"/>
    <xf numFmtId="164" fontId="4" fillId="0" borderId="3" xfId="0" applyNumberFormat="1" applyFont="1" applyFill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0" fillId="0" borderId="0" xfId="0" applyFont="1"/>
    <xf numFmtId="165" fontId="4" fillId="0" borderId="0" xfId="1" applyNumberFormat="1" applyFont="1" applyFill="1"/>
    <xf numFmtId="164" fontId="4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0" fillId="0" borderId="0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4" fillId="0" borderId="0" xfId="1" applyNumberFormat="1" applyFont="1" applyFill="1"/>
    <xf numFmtId="0" fontId="9" fillId="0" borderId="0" xfId="0" applyFont="1" applyFill="1"/>
    <xf numFmtId="164" fontId="0" fillId="0" borderId="0" xfId="0" applyNumberFormat="1"/>
    <xf numFmtId="0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"/>
    </xf>
    <xf numFmtId="164" fontId="10" fillId="0" borderId="0" xfId="2" applyNumberFormat="1" applyFont="1" applyFill="1"/>
    <xf numFmtId="165" fontId="10" fillId="0" borderId="0" xfId="2" applyNumberFormat="1" applyFont="1" applyFill="1"/>
    <xf numFmtId="165" fontId="0" fillId="0" borderId="0" xfId="0" applyNumberFormat="1"/>
    <xf numFmtId="165" fontId="0" fillId="0" borderId="0" xfId="0" applyNumberFormat="1" applyAlignment="1">
      <alignment horizontal="right"/>
    </xf>
    <xf numFmtId="165" fontId="0" fillId="0" borderId="0" xfId="3" applyNumberFormat="1" applyFont="1"/>
    <xf numFmtId="166" fontId="10" fillId="0" borderId="0" xfId="2" applyNumberFormat="1" applyFont="1" applyFill="1"/>
    <xf numFmtId="0" fontId="11" fillId="0" borderId="0" xfId="0" applyFont="1"/>
    <xf numFmtId="164" fontId="11" fillId="0" borderId="0" xfId="0" applyNumberFormat="1" applyFont="1" applyAlignment="1">
      <alignment horizontal="right"/>
    </xf>
    <xf numFmtId="164" fontId="11" fillId="0" borderId="0" xfId="0" applyNumberFormat="1" applyFont="1"/>
    <xf numFmtId="0" fontId="12" fillId="0" borderId="0" xfId="0" applyFont="1" applyFill="1"/>
    <xf numFmtId="164" fontId="13" fillId="0" borderId="0" xfId="0" applyNumberFormat="1" applyFont="1" applyAlignment="1">
      <alignment horizontal="right"/>
    </xf>
    <xf numFmtId="164" fontId="14" fillId="0" borderId="0" xfId="2" applyNumberFormat="1" applyFont="1" applyFill="1"/>
    <xf numFmtId="164" fontId="12" fillId="0" borderId="0" xfId="0" applyNumberFormat="1" applyFont="1" applyFill="1" applyAlignment="1">
      <alignment horizontal="right"/>
    </xf>
    <xf numFmtId="165" fontId="4" fillId="0" borderId="1" xfId="1" applyNumberFormat="1" applyFont="1" applyFill="1" applyBorder="1"/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left"/>
    </xf>
    <xf numFmtId="164" fontId="4" fillId="0" borderId="1" xfId="0" applyNumberFormat="1" applyFont="1" applyFill="1" applyBorder="1" applyAlignment="1" applyProtection="1">
      <alignment horizontal="right"/>
    </xf>
    <xf numFmtId="0" fontId="4" fillId="0" borderId="1" xfId="0" quotePrefix="1" applyFont="1" applyFill="1" applyBorder="1"/>
    <xf numFmtId="164" fontId="10" fillId="0" borderId="1" xfId="2" applyNumberFormat="1" applyFont="1" applyFill="1" applyBorder="1"/>
    <xf numFmtId="0" fontId="15" fillId="0" borderId="0" xfId="0" applyFont="1" applyFill="1"/>
    <xf numFmtId="0" fontId="6" fillId="0" borderId="1" xfId="0" applyFont="1" applyFill="1" applyBorder="1" applyAlignment="1" applyProtection="1">
      <alignment horizontal="left"/>
    </xf>
    <xf numFmtId="0" fontId="4" fillId="0" borderId="1" xfId="1" applyNumberFormat="1" applyFont="1" applyFill="1" applyBorder="1"/>
    <xf numFmtId="2" fontId="4" fillId="0" borderId="1" xfId="0" applyNumberFormat="1" applyFont="1" applyFill="1" applyBorder="1"/>
    <xf numFmtId="166" fontId="10" fillId="0" borderId="1" xfId="2" applyNumberFormat="1" applyFont="1" applyFill="1" applyBorder="1"/>
    <xf numFmtId="0" fontId="15" fillId="0" borderId="0" xfId="0" quotePrefix="1" applyFont="1" applyFill="1"/>
    <xf numFmtId="164" fontId="11" fillId="0" borderId="0" xfId="0" applyNumberFormat="1" applyFont="1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7" fontId="0" fillId="0" borderId="0" xfId="1" applyNumberFormat="1" applyFont="1"/>
    <xf numFmtId="167" fontId="0" fillId="0" borderId="0" xfId="1" applyNumberFormat="1" applyFont="1" applyBorder="1"/>
    <xf numFmtId="167" fontId="0" fillId="0" borderId="0" xfId="0" applyNumberFormat="1" applyAlignment="1">
      <alignment horizontal="right"/>
    </xf>
    <xf numFmtId="1" fontId="0" fillId="0" borderId="0" xfId="0" applyNumberFormat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center"/>
    </xf>
    <xf numFmtId="164" fontId="4" fillId="0" borderId="0" xfId="0" applyNumberFormat="1" applyFont="1" applyFill="1" applyAlignment="1" applyProtection="1">
      <alignment horizontal="center"/>
    </xf>
    <xf numFmtId="1" fontId="4" fillId="0" borderId="0" xfId="0" applyNumberFormat="1" applyFont="1" applyFill="1" applyAlignment="1" applyProtection="1">
      <alignment horizontal="center"/>
    </xf>
    <xf numFmtId="1" fontId="4" fillId="0" borderId="1" xfId="0" applyNumberFormat="1" applyFont="1" applyFill="1" applyBorder="1" applyAlignment="1" applyProtection="1">
      <alignment horizontal="center"/>
    </xf>
    <xf numFmtId="1" fontId="4" fillId="0" borderId="0" xfId="0" applyNumberFormat="1" applyFont="1" applyFill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15" fillId="0" borderId="0" xfId="0" applyNumberFormat="1" applyFont="1" applyFill="1" applyAlignment="1">
      <alignment horizontal="center"/>
    </xf>
    <xf numFmtId="168" fontId="0" fillId="0" borderId="0" xfId="0" applyNumberFormat="1" applyAlignment="1">
      <alignment horizontal="right"/>
    </xf>
    <xf numFmtId="168" fontId="0" fillId="0" borderId="0" xfId="0" applyNumberFormat="1"/>
    <xf numFmtId="168" fontId="0" fillId="0" borderId="0" xfId="0" applyNumberFormat="1" applyBorder="1"/>
    <xf numFmtId="168" fontId="0" fillId="0" borderId="0" xfId="1" applyNumberFormat="1" applyFont="1"/>
    <xf numFmtId="0" fontId="1" fillId="0" borderId="2" xfId="0" applyFont="1" applyBorder="1" applyAlignment="1">
      <alignment horizontal="center"/>
    </xf>
    <xf numFmtId="167" fontId="0" fillId="0" borderId="0" xfId="0" applyNumberFormat="1"/>
    <xf numFmtId="167" fontId="0" fillId="0" borderId="0" xfId="0" applyNumberFormat="1" applyBorder="1" applyAlignment="1">
      <alignment horizontal="right"/>
    </xf>
    <xf numFmtId="164" fontId="0" fillId="0" borderId="0" xfId="0" applyNumberFormat="1" applyFont="1" applyAlignment="1">
      <alignment horizontal="center"/>
    </xf>
    <xf numFmtId="166" fontId="0" fillId="0" borderId="0" xfId="0" applyNumberFormat="1" applyAlignment="1">
      <alignment horizontal="right"/>
    </xf>
    <xf numFmtId="164" fontId="0" fillId="0" borderId="0" xfId="0" applyNumberFormat="1" applyBorder="1"/>
    <xf numFmtId="42" fontId="0" fillId="0" borderId="0" xfId="0" applyNumberFormat="1"/>
    <xf numFmtId="1" fontId="9" fillId="0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/>
    <xf numFmtId="1" fontId="4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5" fillId="0" borderId="0" xfId="0" quotePrefix="1" applyFont="1" applyFill="1" applyBorder="1"/>
    <xf numFmtId="164" fontId="4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164" fontId="4" fillId="0" borderId="0" xfId="0" applyNumberFormat="1" applyFont="1" applyFill="1"/>
    <xf numFmtId="164" fontId="15" fillId="0" borderId="0" xfId="0" applyNumberFormat="1" applyFont="1" applyFill="1"/>
    <xf numFmtId="164" fontId="0" fillId="0" borderId="1" xfId="0" applyNumberFormat="1" applyBorder="1"/>
    <xf numFmtId="0" fontId="15" fillId="0" borderId="0" xfId="0" applyFont="1" applyFill="1" applyBorder="1"/>
    <xf numFmtId="164" fontId="17" fillId="0" borderId="0" xfId="2" applyNumberFormat="1" applyFont="1" applyFill="1"/>
    <xf numFmtId="164" fontId="11" fillId="0" borderId="0" xfId="0" applyNumberFormat="1" applyFont="1" applyAlignment="1">
      <alignment horizontal="center"/>
    </xf>
    <xf numFmtId="0" fontId="0" fillId="0" borderId="3" xfId="0" applyBorder="1"/>
    <xf numFmtId="0" fontId="3" fillId="0" borderId="3" xfId="0" applyFont="1" applyFill="1" applyBorder="1"/>
    <xf numFmtId="164" fontId="0" fillId="0" borderId="3" xfId="0" applyNumberFormat="1" applyFont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8" fillId="0" borderId="0" xfId="0" applyFont="1"/>
    <xf numFmtId="164" fontId="13" fillId="0" borderId="0" xfId="0" applyNumberFormat="1" applyFont="1"/>
    <xf numFmtId="164" fontId="13" fillId="0" borderId="1" xfId="0" applyNumberFormat="1" applyFont="1" applyBorder="1"/>
    <xf numFmtId="43" fontId="4" fillId="0" borderId="0" xfId="1" applyFont="1" applyFill="1"/>
    <xf numFmtId="165" fontId="0" fillId="0" borderId="0" xfId="0" applyNumberFormat="1" applyBorder="1"/>
    <xf numFmtId="10" fontId="13" fillId="0" borderId="0" xfId="0" applyNumberFormat="1" applyFont="1"/>
    <xf numFmtId="9" fontId="13" fillId="0" borderId="0" xfId="0" applyNumberFormat="1" applyFont="1"/>
    <xf numFmtId="3" fontId="0" fillId="0" borderId="0" xfId="3" applyNumberFormat="1" applyFont="1" applyFill="1" applyBorder="1"/>
    <xf numFmtId="3" fontId="0" fillId="0" borderId="0" xfId="1" applyNumberFormat="1" applyFont="1" applyFill="1" applyBorder="1"/>
    <xf numFmtId="10" fontId="0" fillId="0" borderId="0" xfId="1" applyNumberFormat="1" applyFont="1"/>
    <xf numFmtId="164" fontId="9" fillId="0" borderId="0" xfId="0" applyNumberFormat="1" applyFont="1" applyFill="1" applyAlignment="1">
      <alignment horizontal="right"/>
    </xf>
    <xf numFmtId="0" fontId="9" fillId="0" borderId="0" xfId="0" applyFont="1" applyFill="1" applyBorder="1"/>
    <xf numFmtId="0" fontId="9" fillId="0" borderId="0" xfId="1" applyNumberFormat="1" applyFont="1" applyFill="1" applyBorder="1"/>
    <xf numFmtId="0" fontId="9" fillId="0" borderId="0" xfId="1" applyNumberFormat="1" applyFont="1" applyFill="1"/>
    <xf numFmtId="0" fontId="9" fillId="0" borderId="1" xfId="1" applyNumberFormat="1" applyFont="1" applyFill="1" applyBorder="1"/>
    <xf numFmtId="0" fontId="9" fillId="0" borderId="1" xfId="0" applyFont="1" applyFill="1" applyBorder="1"/>
    <xf numFmtId="0" fontId="1" fillId="0" borderId="0" xfId="0" applyFont="1" applyBorder="1" applyAlignment="1">
      <alignment horizontal="center"/>
    </xf>
    <xf numFmtId="0" fontId="18" fillId="0" borderId="0" xfId="0" applyFont="1" applyBorder="1"/>
    <xf numFmtId="0" fontId="13" fillId="0" borderId="0" xfId="0" applyFont="1"/>
    <xf numFmtId="167" fontId="13" fillId="0" borderId="0" xfId="0" applyNumberFormat="1" applyFont="1"/>
    <xf numFmtId="167" fontId="13" fillId="0" borderId="0" xfId="1" applyNumberFormat="1" applyFont="1"/>
    <xf numFmtId="167" fontId="13" fillId="0" borderId="0" xfId="0" applyNumberFormat="1" applyFont="1" applyAlignment="1">
      <alignment horizontal="right"/>
    </xf>
    <xf numFmtId="0" fontId="13" fillId="0" borderId="0" xfId="0" applyFont="1" applyBorder="1"/>
    <xf numFmtId="167" fontId="13" fillId="0" borderId="0" xfId="1" applyNumberFormat="1" applyFont="1" applyBorder="1"/>
    <xf numFmtId="169" fontId="0" fillId="0" borderId="0" xfId="3" applyNumberFormat="1" applyFont="1"/>
    <xf numFmtId="0" fontId="18" fillId="0" borderId="0" xfId="0" applyFont="1" applyAlignment="1">
      <alignment horizontal="right"/>
    </xf>
    <xf numFmtId="164" fontId="18" fillId="0" borderId="0" xfId="0" applyNumberFormat="1" applyFont="1"/>
    <xf numFmtId="167" fontId="19" fillId="0" borderId="0" xfId="1" applyNumberFormat="1" applyFont="1" applyFill="1"/>
    <xf numFmtId="0" fontId="13" fillId="0" borderId="0" xfId="0" applyFont="1" applyAlignment="1">
      <alignment horizontal="right"/>
    </xf>
    <xf numFmtId="0" fontId="20" fillId="0" borderId="0" xfId="0" applyFont="1"/>
    <xf numFmtId="164" fontId="20" fillId="0" borderId="0" xfId="0" applyNumberFormat="1" applyFont="1"/>
    <xf numFmtId="0" fontId="20" fillId="0" borderId="0" xfId="0" applyFont="1" applyAlignment="1">
      <alignment horizontal="right"/>
    </xf>
    <xf numFmtId="0" fontId="20" fillId="0" borderId="0" xfId="0" applyFont="1" applyBorder="1"/>
    <xf numFmtId="164" fontId="13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9" fillId="0" borderId="0" xfId="0" applyFont="1" applyFill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9" fontId="0" fillId="0" borderId="0" xfId="3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6"/>
  <sheetViews>
    <sheetView workbookViewId="0">
      <selection activeCell="B17" sqref="B17"/>
    </sheetView>
  </sheetViews>
  <sheetFormatPr defaultRowHeight="15" x14ac:dyDescent="0.25"/>
  <sheetData>
    <row r="6" spans="1:4" x14ac:dyDescent="0.25">
      <c r="A6" t="s">
        <v>493</v>
      </c>
    </row>
    <row r="8" spans="1:4" x14ac:dyDescent="0.25">
      <c r="B8" t="s">
        <v>494</v>
      </c>
    </row>
    <row r="9" spans="1:4" x14ac:dyDescent="0.25">
      <c r="C9" t="s">
        <v>495</v>
      </c>
      <c r="D9" t="s">
        <v>496</v>
      </c>
    </row>
    <row r="11" spans="1:4" x14ac:dyDescent="0.25">
      <c r="B11" t="s">
        <v>497</v>
      </c>
    </row>
    <row r="12" spans="1:4" x14ac:dyDescent="0.25">
      <c r="B12" t="s">
        <v>498</v>
      </c>
    </row>
    <row r="13" spans="1:4" x14ac:dyDescent="0.25">
      <c r="B13" t="s">
        <v>499</v>
      </c>
    </row>
    <row r="14" spans="1:4" x14ac:dyDescent="0.25">
      <c r="B14" t="s">
        <v>500</v>
      </c>
    </row>
    <row r="16" spans="1:4" x14ac:dyDescent="0.25">
      <c r="B16" t="s">
        <v>501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48"/>
  <sheetViews>
    <sheetView workbookViewId="0">
      <pane xSplit="7" ySplit="10" topLeftCell="H29" activePane="bottomRight" state="frozen"/>
      <selection pane="topRight" activeCell="H1" sqref="H1"/>
      <selection pane="bottomLeft" activeCell="A11" sqref="A11"/>
      <selection pane="bottomRight" activeCell="F32" sqref="F32"/>
    </sheetView>
  </sheetViews>
  <sheetFormatPr defaultRowHeight="15" x14ac:dyDescent="0.25"/>
  <cols>
    <col min="2" max="2" width="4.140625" customWidth="1"/>
    <col min="4" max="4" width="50.7109375" customWidth="1"/>
    <col min="5" max="5" width="10.42578125" bestFit="1" customWidth="1"/>
    <col min="6" max="6" width="14.42578125" bestFit="1" customWidth="1"/>
    <col min="7" max="7" width="1.5703125" customWidth="1"/>
    <col min="8" max="8" width="13.85546875" customWidth="1"/>
    <col min="9" max="9" width="15.42578125" style="28" customWidth="1"/>
    <col min="10" max="10" width="13" style="28" customWidth="1"/>
    <col min="11" max="11" width="10.85546875" customWidth="1"/>
    <col min="12" max="12" width="11.85546875" customWidth="1"/>
    <col min="13" max="13" width="12.140625" bestFit="1" customWidth="1"/>
    <col min="14" max="14" width="11.85546875" customWidth="1"/>
    <col min="15" max="15" width="13.5703125" customWidth="1"/>
    <col min="16" max="17" width="11.85546875" customWidth="1"/>
    <col min="18" max="18" width="10.85546875" customWidth="1"/>
    <col min="19" max="19" width="17.28515625" bestFit="1" customWidth="1"/>
    <col min="20" max="20" width="10.7109375" bestFit="1" customWidth="1"/>
    <col min="21" max="21" width="8.85546875" bestFit="1" customWidth="1"/>
    <col min="22" max="22" width="13.85546875" customWidth="1"/>
  </cols>
  <sheetData>
    <row r="1" spans="1:73" x14ac:dyDescent="0.25">
      <c r="I1"/>
      <c r="J1"/>
    </row>
    <row r="2" spans="1:73" x14ac:dyDescent="0.25">
      <c r="I2"/>
      <c r="J2"/>
    </row>
    <row r="3" spans="1:73" x14ac:dyDescent="0.25">
      <c r="H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</row>
    <row r="4" spans="1:73" x14ac:dyDescent="0.25">
      <c r="H4" s="28"/>
      <c r="I4" s="123"/>
      <c r="J4" s="123"/>
      <c r="K4" s="123"/>
      <c r="L4" s="123"/>
      <c r="M4" s="112"/>
      <c r="N4" s="112"/>
      <c r="O4" s="112"/>
      <c r="P4" s="112"/>
      <c r="Q4" s="112"/>
      <c r="R4" s="113"/>
      <c r="S4" s="113"/>
      <c r="T4" s="113"/>
      <c r="U4" s="113"/>
      <c r="V4" s="113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</row>
    <row r="5" spans="1:73" x14ac:dyDescent="0.25">
      <c r="H5" s="175"/>
      <c r="I5" s="175"/>
      <c r="J5" s="175"/>
      <c r="K5" s="175"/>
      <c r="L5" s="122"/>
      <c r="M5" s="175"/>
      <c r="N5" s="175"/>
      <c r="O5" s="175"/>
      <c r="P5" s="122"/>
      <c r="Q5" s="175"/>
      <c r="R5" s="175"/>
      <c r="S5" s="175"/>
      <c r="T5" s="122"/>
      <c r="U5" s="122"/>
      <c r="V5" s="175"/>
      <c r="W5" s="175"/>
      <c r="X5" s="175"/>
      <c r="Y5" s="122"/>
      <c r="Z5" s="175"/>
      <c r="AA5" s="175"/>
      <c r="AB5" s="175"/>
      <c r="AC5" s="122"/>
      <c r="AD5" s="175"/>
      <c r="AE5" s="175"/>
      <c r="AF5" s="175"/>
      <c r="AG5" s="122"/>
      <c r="AH5" s="175"/>
      <c r="AI5" s="175"/>
      <c r="AJ5" s="175"/>
      <c r="AK5" s="122"/>
      <c r="AL5" s="175"/>
      <c r="AM5" s="175"/>
      <c r="AN5" s="175"/>
      <c r="AO5" s="122"/>
      <c r="AP5" s="175"/>
      <c r="AQ5" s="175"/>
      <c r="AR5" s="175"/>
      <c r="AS5" s="122"/>
      <c r="AT5" s="175"/>
      <c r="AU5" s="175"/>
      <c r="AV5" s="175"/>
      <c r="AW5" s="122"/>
      <c r="AX5" s="175"/>
      <c r="AY5" s="175"/>
      <c r="AZ5" s="175"/>
      <c r="BA5" s="122"/>
      <c r="BB5" s="175"/>
      <c r="BC5" s="175"/>
      <c r="BD5" s="175"/>
      <c r="BE5" s="122"/>
      <c r="BF5" s="175"/>
      <c r="BG5" s="175"/>
      <c r="BH5" s="175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</row>
    <row r="6" spans="1:73" x14ac:dyDescent="0.25">
      <c r="H6" s="122"/>
      <c r="I6" s="112"/>
      <c r="J6" s="112"/>
      <c r="K6" s="112"/>
      <c r="L6" s="112"/>
      <c r="M6" s="112"/>
      <c r="N6" s="112"/>
      <c r="O6" s="112"/>
      <c r="P6" s="122"/>
      <c r="Q6" s="112"/>
      <c r="R6" s="112"/>
      <c r="S6" s="112"/>
      <c r="T6" s="122"/>
      <c r="U6" s="122"/>
      <c r="V6" s="112"/>
      <c r="W6" s="112"/>
      <c r="X6" s="112"/>
      <c r="Y6" s="122"/>
      <c r="Z6" s="112"/>
      <c r="AA6" s="112"/>
      <c r="AB6" s="112"/>
      <c r="AC6" s="122"/>
      <c r="AD6" s="112"/>
      <c r="AE6" s="112"/>
      <c r="AF6" s="112"/>
      <c r="AG6" s="122"/>
      <c r="AH6" s="112"/>
      <c r="AI6" s="112"/>
      <c r="AJ6" s="112"/>
      <c r="AK6" s="122"/>
      <c r="AL6" s="112"/>
      <c r="AM6" s="112"/>
      <c r="AN6" s="112"/>
      <c r="AO6" s="122"/>
      <c r="AP6" s="112"/>
      <c r="AQ6" s="112"/>
      <c r="AR6" s="112"/>
      <c r="AS6" s="122"/>
      <c r="AT6" s="112"/>
      <c r="AU6" s="112"/>
      <c r="AV6" s="112"/>
      <c r="AW6" s="122"/>
      <c r="AX6" s="112"/>
      <c r="AY6" s="112"/>
      <c r="AZ6" s="112"/>
      <c r="BA6" s="122"/>
      <c r="BB6" s="112"/>
      <c r="BC6" s="112"/>
      <c r="BD6" s="112"/>
      <c r="BE6" s="122"/>
      <c r="BF6" s="112"/>
      <c r="BG6" s="112"/>
      <c r="BH6" s="112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</row>
    <row r="7" spans="1:73" x14ac:dyDescent="0.25"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1:73" ht="13.5" customHeight="1" x14ac:dyDescent="0.25">
      <c r="B8" s="73"/>
      <c r="C8" s="73"/>
      <c r="D8" s="73"/>
      <c r="E8" s="73"/>
      <c r="F8" s="73"/>
      <c r="G8" s="73"/>
      <c r="H8" s="75"/>
      <c r="I8" s="75"/>
      <c r="J8" s="75" t="s">
        <v>381</v>
      </c>
      <c r="K8" s="76" t="s">
        <v>382</v>
      </c>
      <c r="L8" s="76" t="s">
        <v>382</v>
      </c>
      <c r="M8" s="113" t="s">
        <v>385</v>
      </c>
      <c r="N8" s="113" t="s">
        <v>385</v>
      </c>
      <c r="O8" s="113" t="s">
        <v>386</v>
      </c>
      <c r="P8" s="113" t="s">
        <v>475</v>
      </c>
      <c r="Q8" s="113" t="s">
        <v>475</v>
      </c>
      <c r="R8" s="113" t="s">
        <v>479</v>
      </c>
      <c r="S8" s="113" t="s">
        <v>479</v>
      </c>
      <c r="T8" s="113" t="s">
        <v>387</v>
      </c>
      <c r="U8" s="113"/>
      <c r="V8" s="114"/>
    </row>
    <row r="9" spans="1:73" s="2" customFormat="1" x14ac:dyDescent="0.25">
      <c r="E9" s="175"/>
      <c r="F9" s="175"/>
      <c r="G9" s="111"/>
      <c r="H9" s="111" t="s">
        <v>8</v>
      </c>
      <c r="I9" s="111" t="s">
        <v>334</v>
      </c>
      <c r="J9" s="111" t="s">
        <v>380</v>
      </c>
      <c r="K9" s="169" t="s">
        <v>384</v>
      </c>
      <c r="L9" s="169" t="s">
        <v>383</v>
      </c>
      <c r="M9" s="169" t="s">
        <v>384</v>
      </c>
      <c r="N9" s="169" t="s">
        <v>383</v>
      </c>
      <c r="O9" s="169" t="s">
        <v>3</v>
      </c>
      <c r="P9" s="169" t="s">
        <v>476</v>
      </c>
      <c r="Q9" s="169" t="s">
        <v>476</v>
      </c>
      <c r="R9" s="169" t="s">
        <v>372</v>
      </c>
      <c r="S9" s="169" t="s">
        <v>372</v>
      </c>
      <c r="T9" s="169" t="s">
        <v>372</v>
      </c>
      <c r="U9" s="169"/>
      <c r="V9" s="111" t="s">
        <v>247</v>
      </c>
      <c r="AA9" s="175"/>
      <c r="AB9" s="175"/>
      <c r="AC9" s="175"/>
      <c r="AD9" s="175"/>
      <c r="AE9" s="28"/>
      <c r="AF9" s="28"/>
      <c r="AG9" s="28"/>
      <c r="AH9" s="28"/>
      <c r="AI9" s="28"/>
      <c r="AJ9" s="28"/>
      <c r="AK9" s="28"/>
      <c r="AL9" s="28"/>
      <c r="AM9"/>
      <c r="AN9"/>
      <c r="AO9"/>
      <c r="AP9"/>
    </row>
    <row r="10" spans="1:73" s="2" customFormat="1" x14ac:dyDescent="0.25">
      <c r="B10" s="27"/>
      <c r="C10" s="27"/>
      <c r="D10" s="27"/>
      <c r="E10" s="27"/>
      <c r="F10" s="27"/>
      <c r="G10" s="27"/>
      <c r="H10" s="110" t="s">
        <v>79</v>
      </c>
      <c r="I10" s="110" t="s">
        <v>378</v>
      </c>
      <c r="J10" s="110" t="s">
        <v>379</v>
      </c>
      <c r="K10" s="170" t="s">
        <v>470</v>
      </c>
      <c r="L10" s="170" t="s">
        <v>471</v>
      </c>
      <c r="M10" s="170" t="s">
        <v>472</v>
      </c>
      <c r="N10" s="170" t="s">
        <v>473</v>
      </c>
      <c r="O10" s="170" t="s">
        <v>474</v>
      </c>
      <c r="P10" s="170" t="s">
        <v>477</v>
      </c>
      <c r="Q10" s="170" t="s">
        <v>478</v>
      </c>
      <c r="R10" s="170" t="s">
        <v>480</v>
      </c>
      <c r="S10" s="170" t="s">
        <v>481</v>
      </c>
      <c r="T10" s="170" t="s">
        <v>482</v>
      </c>
      <c r="U10" s="170"/>
      <c r="V10" s="1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73" x14ac:dyDescent="0.25">
      <c r="I11" s="40"/>
      <c r="J11" s="40"/>
      <c r="K11" s="24"/>
    </row>
    <row r="12" spans="1:73" ht="18.75" x14ac:dyDescent="0.3">
      <c r="A12" s="115"/>
      <c r="H12" s="135"/>
      <c r="I12" s="40"/>
      <c r="J12" s="40"/>
      <c r="K12" s="24"/>
    </row>
    <row r="13" spans="1:73" x14ac:dyDescent="0.25">
      <c r="A13" s="2" t="s">
        <v>405</v>
      </c>
      <c r="H13" s="135"/>
      <c r="I13" s="40"/>
      <c r="J13" s="40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</row>
    <row r="14" spans="1:73" x14ac:dyDescent="0.25">
      <c r="B14" s="9" t="s">
        <v>406</v>
      </c>
      <c r="H14" s="135"/>
      <c r="I14" s="40"/>
      <c r="J14" s="40"/>
      <c r="K14" s="24"/>
    </row>
    <row r="15" spans="1:73" x14ac:dyDescent="0.25">
      <c r="B15" s="13" t="s">
        <v>407</v>
      </c>
      <c r="E15" s="6" t="s">
        <v>262</v>
      </c>
      <c r="H15" s="136">
        <v>965204065.29999995</v>
      </c>
      <c r="I15" s="40">
        <v>379200073</v>
      </c>
      <c r="J15" s="40">
        <v>135825835</v>
      </c>
      <c r="K15" s="44">
        <v>11517853</v>
      </c>
      <c r="L15" s="44">
        <v>151571212</v>
      </c>
      <c r="M15" s="44">
        <v>116918595</v>
      </c>
      <c r="N15" s="44">
        <v>77629237</v>
      </c>
      <c r="O15" s="44">
        <v>64284636.000000007</v>
      </c>
      <c r="P15" s="44">
        <v>6341748</v>
      </c>
      <c r="Q15" s="44">
        <v>3292762</v>
      </c>
      <c r="R15" s="44">
        <v>18141167.300000001</v>
      </c>
      <c r="S15" s="44">
        <v>210819</v>
      </c>
      <c r="T15" s="44">
        <v>270128</v>
      </c>
      <c r="U15" s="44"/>
      <c r="V15" s="44">
        <f>SUM(I15:T15)-H15</f>
        <v>0</v>
      </c>
      <c r="AC15" s="44"/>
      <c r="AD15" s="44"/>
      <c r="AE15" s="44"/>
    </row>
    <row r="16" spans="1:73" x14ac:dyDescent="0.25">
      <c r="B16" s="6" t="s">
        <v>483</v>
      </c>
      <c r="E16" s="6" t="s">
        <v>443</v>
      </c>
      <c r="F16">
        <v>2</v>
      </c>
      <c r="H16" s="136">
        <v>42971045</v>
      </c>
      <c r="I16" s="40">
        <f>'Alloc Pct'!M13*'ROR Summary'!H16</f>
        <v>15545980.081055883</v>
      </c>
      <c r="J16" s="40">
        <f>+'Alloc Pct'!Q13*'ROR Summary'!H16</f>
        <v>5051886.9725255286</v>
      </c>
      <c r="K16" s="24">
        <f>+'Alloc Pct'!U13*'ROR Summary'!H16</f>
        <v>601688.20027799229</v>
      </c>
      <c r="L16" s="44">
        <f>+'Alloc Pct'!Y13*'ROR Summary'!H16</f>
        <v>6971339.7768497923</v>
      </c>
      <c r="M16" s="44">
        <f>+'Alloc Pct'!AC13*'ROR Summary'!H16</f>
        <v>6729278.2070380133</v>
      </c>
      <c r="N16" s="44">
        <f>+'Alloc Pct'!AG13*'ROR Summary'!H16</f>
        <v>2959628.1543931449</v>
      </c>
      <c r="O16" s="44">
        <f>+'Alloc Pct'!AK13*'ROR Summary'!H16</f>
        <v>4097615.1640620488</v>
      </c>
      <c r="P16" s="44">
        <f>+'Alloc Pct'!AO13*'ROR Summary'!H16</f>
        <v>399948.0314769746</v>
      </c>
      <c r="Q16" s="44">
        <f>+'Alloc Pct'!AS13*'ROR Summary'!H16</f>
        <v>211291.0524606565</v>
      </c>
      <c r="R16" s="44">
        <f>+'Alloc Pct'!AW13*'ROR Summary'!H16</f>
        <v>378490.38792395883</v>
      </c>
      <c r="S16" s="44">
        <f>+'Alloc Pct'!BA13*'ROR Summary'!H16</f>
        <v>12337.497937416829</v>
      </c>
      <c r="T16" s="44">
        <f>+'Alloc Pct'!BE13*'ROR Summary'!H16</f>
        <v>11561.473998587651</v>
      </c>
      <c r="V16" s="44">
        <f t="shared" ref="V16:V79" si="0">SUM(I16:T16)-H16</f>
        <v>0</v>
      </c>
    </row>
    <row r="17" spans="1:22" x14ac:dyDescent="0.25">
      <c r="B17" s="6" t="s">
        <v>410</v>
      </c>
      <c r="E17" s="6" t="s">
        <v>444</v>
      </c>
      <c r="F17" t="s">
        <v>449</v>
      </c>
      <c r="H17" s="136">
        <v>-4334522</v>
      </c>
      <c r="I17" s="40">
        <f>+I81*$H17</f>
        <v>-1568134.8376074752</v>
      </c>
      <c r="J17" s="40">
        <f t="shared" ref="J17:T17" si="1">+J81*$H17</f>
        <v>-509587.68221543834</v>
      </c>
      <c r="K17" s="40">
        <f t="shared" si="1"/>
        <v>-60692.746505126037</v>
      </c>
      <c r="L17" s="40">
        <f t="shared" si="1"/>
        <v>-703204.34683937789</v>
      </c>
      <c r="M17" s="40">
        <f t="shared" si="1"/>
        <v>-678787.41214058956</v>
      </c>
      <c r="N17" s="40">
        <f t="shared" si="1"/>
        <v>-298539.94351397513</v>
      </c>
      <c r="O17" s="40">
        <f t="shared" si="1"/>
        <v>-413329.55891951331</v>
      </c>
      <c r="P17" s="40">
        <f t="shared" si="1"/>
        <v>-40343.062201387911</v>
      </c>
      <c r="Q17" s="40">
        <f t="shared" si="1"/>
        <v>-21313.089204460113</v>
      </c>
      <c r="R17" s="40">
        <f t="shared" si="1"/>
        <v>-38178.613371979525</v>
      </c>
      <c r="S17" s="40">
        <f t="shared" si="1"/>
        <v>-1244.4928028789589</v>
      </c>
      <c r="T17" s="40">
        <f t="shared" si="1"/>
        <v>-1166.2146777977157</v>
      </c>
      <c r="V17" s="44">
        <f t="shared" si="0"/>
        <v>0</v>
      </c>
    </row>
    <row r="18" spans="1:22" x14ac:dyDescent="0.25">
      <c r="B18" s="171" t="s">
        <v>484</v>
      </c>
      <c r="E18" s="6" t="s">
        <v>445</v>
      </c>
      <c r="H18" s="136">
        <v>2623527</v>
      </c>
      <c r="I18" s="42">
        <f>+I75*$H18</f>
        <v>2068557.0073810685</v>
      </c>
      <c r="J18" s="42">
        <f t="shared" ref="J18:T18" si="2">+J75*$H18</f>
        <v>375660.48751128826</v>
      </c>
      <c r="K18" s="42">
        <f t="shared" si="2"/>
        <v>4867.1788868687199</v>
      </c>
      <c r="L18" s="42">
        <f t="shared" si="2"/>
        <v>83926.923741793464</v>
      </c>
      <c r="M18" s="42">
        <f t="shared" si="2"/>
        <v>29247.034106126437</v>
      </c>
      <c r="N18" s="42">
        <f t="shared" si="2"/>
        <v>50539.800277713934</v>
      </c>
      <c r="O18" s="42">
        <f t="shared" si="2"/>
        <v>10394.647592420743</v>
      </c>
      <c r="P18" s="42">
        <f t="shared" si="2"/>
        <v>0</v>
      </c>
      <c r="Q18" s="42">
        <f t="shared" si="2"/>
        <v>0</v>
      </c>
      <c r="R18" s="42">
        <f t="shared" si="2"/>
        <v>333.92050271976024</v>
      </c>
      <c r="S18" s="42">
        <f t="shared" si="2"/>
        <v>0</v>
      </c>
      <c r="T18" s="42">
        <f t="shared" si="2"/>
        <v>0</v>
      </c>
      <c r="V18" s="44">
        <f t="shared" si="0"/>
        <v>0</v>
      </c>
    </row>
    <row r="19" spans="1:22" x14ac:dyDescent="0.25">
      <c r="B19" s="171" t="s">
        <v>485</v>
      </c>
      <c r="E19" s="6" t="s">
        <v>446</v>
      </c>
      <c r="H19" s="136">
        <v>3775989</v>
      </c>
      <c r="I19" s="42">
        <f>+I78*$H19</f>
        <v>3513478.4570116438</v>
      </c>
      <c r="J19" s="42">
        <f t="shared" ref="J19:T19" si="3">+J78*$H19</f>
        <v>227289.94509409383</v>
      </c>
      <c r="K19" s="42">
        <f t="shared" si="3"/>
        <v>847.59613189445713</v>
      </c>
      <c r="L19" s="42">
        <f t="shared" si="3"/>
        <v>33246.565867943464</v>
      </c>
      <c r="M19" s="42">
        <f t="shared" si="3"/>
        <v>100.29966229255481</v>
      </c>
      <c r="N19" s="42">
        <f t="shared" si="3"/>
        <v>262.3953250497168</v>
      </c>
      <c r="O19" s="42">
        <f t="shared" si="3"/>
        <v>12.359200092921446</v>
      </c>
      <c r="P19" s="42">
        <f t="shared" si="3"/>
        <v>0</v>
      </c>
      <c r="Q19" s="42">
        <f t="shared" si="3"/>
        <v>0</v>
      </c>
      <c r="R19" s="42">
        <f t="shared" si="3"/>
        <v>751.38170698822182</v>
      </c>
      <c r="S19" s="42">
        <f t="shared" si="3"/>
        <v>0</v>
      </c>
      <c r="T19" s="42">
        <f t="shared" si="3"/>
        <v>0</v>
      </c>
      <c r="U19" s="138"/>
      <c r="V19" s="44">
        <f t="shared" si="0"/>
        <v>0</v>
      </c>
    </row>
    <row r="20" spans="1:22" x14ac:dyDescent="0.25">
      <c r="B20" s="6" t="s">
        <v>486</v>
      </c>
      <c r="E20" s="6" t="s">
        <v>447</v>
      </c>
      <c r="F20" t="s">
        <v>45</v>
      </c>
      <c r="H20" s="136">
        <v>3785840</v>
      </c>
      <c r="I20" s="40">
        <f>+I64/$H64*$H20</f>
        <v>1651971.2222617937</v>
      </c>
      <c r="J20" s="40">
        <f t="shared" ref="J20:T20" si="4">+J64/$H64*$H20</f>
        <v>467795.79494646686</v>
      </c>
      <c r="K20" s="40">
        <f t="shared" si="4"/>
        <v>43576.427319523296</v>
      </c>
      <c r="L20" s="40">
        <f t="shared" si="4"/>
        <v>519490.48958333186</v>
      </c>
      <c r="M20" s="40">
        <f t="shared" si="4"/>
        <v>467078.78110596281</v>
      </c>
      <c r="N20" s="40">
        <f t="shared" si="4"/>
        <v>242041.65639668057</v>
      </c>
      <c r="O20" s="40">
        <f t="shared" si="4"/>
        <v>221142.44728082319</v>
      </c>
      <c r="P20" s="40">
        <f t="shared" si="4"/>
        <v>28584.012428412469</v>
      </c>
      <c r="Q20" s="40">
        <f t="shared" si="4"/>
        <v>14543.553446323896</v>
      </c>
      <c r="R20" s="40">
        <f t="shared" si="4"/>
        <v>127954.26558564237</v>
      </c>
      <c r="S20" s="40">
        <f t="shared" si="4"/>
        <v>866.67345954446421</v>
      </c>
      <c r="T20" s="40">
        <f t="shared" si="4"/>
        <v>794.67618549535644</v>
      </c>
      <c r="V20" s="44">
        <f t="shared" si="0"/>
        <v>0</v>
      </c>
    </row>
    <row r="21" spans="1:22" s="32" customFormat="1" x14ac:dyDescent="0.25">
      <c r="B21" s="30" t="s">
        <v>487</v>
      </c>
      <c r="E21" s="6" t="s">
        <v>447</v>
      </c>
      <c r="F21" t="s">
        <v>45</v>
      </c>
      <c r="H21" s="137">
        <v>11598968</v>
      </c>
      <c r="I21" s="41">
        <f>+I64/$H64*$H21</f>
        <v>5061270.7731799101</v>
      </c>
      <c r="J21" s="41">
        <f t="shared" ref="J21:T21" si="5">+J64/$H64*$H21</f>
        <v>1433221.8097221835</v>
      </c>
      <c r="K21" s="41">
        <f t="shared" si="5"/>
        <v>133508.43829466551</v>
      </c>
      <c r="L21" s="41">
        <f t="shared" si="5"/>
        <v>1591602.8054490944</v>
      </c>
      <c r="M21" s="41">
        <f t="shared" si="5"/>
        <v>1431025.0394964041</v>
      </c>
      <c r="N21" s="41">
        <f t="shared" si="5"/>
        <v>741561.56287959695</v>
      </c>
      <c r="O21" s="41">
        <f t="shared" si="5"/>
        <v>677531.05505038647</v>
      </c>
      <c r="P21" s="41">
        <f t="shared" si="5"/>
        <v>87575.028387031285</v>
      </c>
      <c r="Q21" s="41">
        <f t="shared" si="5"/>
        <v>44558.198716850318</v>
      </c>
      <c r="R21" s="41">
        <f t="shared" si="5"/>
        <v>392023.28465845546</v>
      </c>
      <c r="S21" s="41">
        <f t="shared" si="5"/>
        <v>2655.2938644278511</v>
      </c>
      <c r="T21" s="41">
        <f t="shared" si="5"/>
        <v>2434.7103009960015</v>
      </c>
      <c r="V21" s="44">
        <f t="shared" si="0"/>
        <v>0</v>
      </c>
    </row>
    <row r="22" spans="1:22" x14ac:dyDescent="0.25">
      <c r="B22" s="6" t="s">
        <v>425</v>
      </c>
      <c r="H22" s="136">
        <f>SUM(H15:H21)</f>
        <v>1025624912.3</v>
      </c>
      <c r="I22" s="136">
        <f t="shared" ref="I22:T22" si="6">SUM(I15:I21)</f>
        <v>405473195.70328277</v>
      </c>
      <c r="J22" s="136">
        <f t="shared" si="6"/>
        <v>142872102.32758412</v>
      </c>
      <c r="K22" s="136">
        <f t="shared" si="6"/>
        <v>12241648.094405817</v>
      </c>
      <c r="L22" s="136">
        <f t="shared" si="6"/>
        <v>160067614.2146526</v>
      </c>
      <c r="M22" s="136">
        <f t="shared" si="6"/>
        <v>124896536.94926821</v>
      </c>
      <c r="N22" s="136">
        <f t="shared" si="6"/>
        <v>81324730.625758216</v>
      </c>
      <c r="O22" s="136">
        <f t="shared" si="6"/>
        <v>68878002.114266261</v>
      </c>
      <c r="P22" s="136">
        <f t="shared" si="6"/>
        <v>6817512.01009103</v>
      </c>
      <c r="Q22" s="136">
        <f t="shared" si="6"/>
        <v>3541841.7154193711</v>
      </c>
      <c r="R22" s="136">
        <f t="shared" si="6"/>
        <v>19002541.927005783</v>
      </c>
      <c r="S22" s="136">
        <f t="shared" si="6"/>
        <v>225433.97245851019</v>
      </c>
      <c r="T22" s="136">
        <f t="shared" si="6"/>
        <v>283752.64580728131</v>
      </c>
      <c r="V22" s="44">
        <f t="shared" si="0"/>
        <v>0</v>
      </c>
    </row>
    <row r="23" spans="1:22" x14ac:dyDescent="0.25">
      <c r="B23" s="6"/>
      <c r="H23" s="136"/>
      <c r="I23" s="40"/>
      <c r="J23" s="40"/>
      <c r="K23" s="24"/>
      <c r="L23" s="44"/>
      <c r="M23" s="44"/>
      <c r="N23" s="44"/>
      <c r="O23" s="44"/>
      <c r="P23" s="44"/>
      <c r="Q23" s="44"/>
      <c r="R23" s="44"/>
      <c r="S23" s="44"/>
      <c r="T23" s="44"/>
      <c r="V23" s="44">
        <f t="shared" si="0"/>
        <v>0</v>
      </c>
    </row>
    <row r="24" spans="1:22" x14ac:dyDescent="0.25">
      <c r="B24" s="6"/>
      <c r="C24" s="6" t="s">
        <v>424</v>
      </c>
      <c r="E24" s="6" t="s">
        <v>450</v>
      </c>
      <c r="H24" s="162">
        <v>-8423259.5387509596</v>
      </c>
      <c r="I24" s="40">
        <f>I84*$H24</f>
        <v>-3297836.5637638657</v>
      </c>
      <c r="J24" s="40">
        <f t="shared" ref="J24:T24" si="7">J84*$H24</f>
        <v>-1848541.9147539535</v>
      </c>
      <c r="K24" s="40">
        <f t="shared" si="7"/>
        <v>-80618.546479590106</v>
      </c>
      <c r="L24" s="40">
        <f t="shared" si="7"/>
        <v>-1002889.880727366</v>
      </c>
      <c r="M24" s="40">
        <f t="shared" si="7"/>
        <v>-833193.57320102572</v>
      </c>
      <c r="N24" s="40">
        <f t="shared" si="7"/>
        <v>-537753.55392959388</v>
      </c>
      <c r="O24" s="40">
        <f t="shared" si="7"/>
        <v>-461699.26012290485</v>
      </c>
      <c r="P24" s="40">
        <f t="shared" si="7"/>
        <v>-42712.387941544512</v>
      </c>
      <c r="Q24" s="40">
        <f t="shared" si="7"/>
        <v>-23116.949883436577</v>
      </c>
      <c r="R24" s="40">
        <f t="shared" si="7"/>
        <v>-290133.08100865397</v>
      </c>
      <c r="S24" s="40">
        <f t="shared" si="7"/>
        <v>-2398.9515506920206</v>
      </c>
      <c r="T24" s="40">
        <f t="shared" si="7"/>
        <v>-2364.8753883329678</v>
      </c>
      <c r="V24" s="44">
        <f t="shared" si="0"/>
        <v>0</v>
      </c>
    </row>
    <row r="25" spans="1:22" x14ac:dyDescent="0.25">
      <c r="B25" s="6"/>
      <c r="E25" s="6"/>
      <c r="H25" s="136"/>
      <c r="I25" s="40"/>
      <c r="J25" s="40"/>
      <c r="K25" s="24"/>
      <c r="L25" s="44"/>
      <c r="M25" s="44"/>
      <c r="N25" s="44"/>
      <c r="O25" s="44"/>
      <c r="P25" s="44"/>
      <c r="Q25" s="44"/>
      <c r="R25" s="44"/>
      <c r="S25" s="44"/>
      <c r="T25" s="44"/>
      <c r="V25" s="44">
        <f t="shared" si="0"/>
        <v>0</v>
      </c>
    </row>
    <row r="26" spans="1:22" x14ac:dyDescent="0.25">
      <c r="B26" s="6" t="s">
        <v>426</v>
      </c>
      <c r="E26" s="6"/>
      <c r="H26" s="136">
        <f>H22+H24</f>
        <v>1017201652.7612489</v>
      </c>
      <c r="I26" s="136">
        <f t="shared" ref="I26:T26" si="8">I22+I24</f>
        <v>402175359.13951892</v>
      </c>
      <c r="J26" s="136">
        <f t="shared" si="8"/>
        <v>141023560.41283017</v>
      </c>
      <c r="K26" s="136">
        <f t="shared" si="8"/>
        <v>12161029.547926227</v>
      </c>
      <c r="L26" s="136">
        <f t="shared" si="8"/>
        <v>159064724.33392522</v>
      </c>
      <c r="M26" s="136">
        <f t="shared" si="8"/>
        <v>124063343.37606718</v>
      </c>
      <c r="N26" s="136">
        <f t="shared" si="8"/>
        <v>80786977.071828619</v>
      </c>
      <c r="O26" s="136">
        <f t="shared" si="8"/>
        <v>68416302.854143351</v>
      </c>
      <c r="P26" s="136">
        <f t="shared" si="8"/>
        <v>6774799.6221494852</v>
      </c>
      <c r="Q26" s="136">
        <f t="shared" si="8"/>
        <v>3518724.7655359344</v>
      </c>
      <c r="R26" s="136">
        <f t="shared" si="8"/>
        <v>18712408.845997129</v>
      </c>
      <c r="S26" s="136">
        <f t="shared" si="8"/>
        <v>223035.02090781817</v>
      </c>
      <c r="T26" s="136">
        <f t="shared" si="8"/>
        <v>281387.77041894832</v>
      </c>
      <c r="V26" s="44">
        <f t="shared" si="0"/>
        <v>0</v>
      </c>
    </row>
    <row r="27" spans="1:22" x14ac:dyDescent="0.25">
      <c r="B27" s="6"/>
      <c r="E27" s="6"/>
      <c r="H27" s="136"/>
      <c r="I27" s="40"/>
      <c r="J27" s="40"/>
      <c r="K27" s="24"/>
      <c r="L27" s="44"/>
      <c r="M27" s="44"/>
      <c r="N27" s="44"/>
      <c r="O27" s="44"/>
      <c r="P27" s="44"/>
      <c r="Q27" s="44"/>
      <c r="R27" s="44"/>
      <c r="S27" s="44"/>
      <c r="T27" s="44"/>
      <c r="V27" s="44">
        <f t="shared" si="0"/>
        <v>0</v>
      </c>
    </row>
    <row r="28" spans="1:22" x14ac:dyDescent="0.25">
      <c r="A28" s="36" t="s">
        <v>427</v>
      </c>
      <c r="B28" s="6"/>
      <c r="H28" s="136">
        <f>+'Function-Classif'!F288</f>
        <v>685621902</v>
      </c>
      <c r="I28" s="40">
        <f>+'Cost Summary'!I61+'Cost Summary'!I131+'Cost Summary'!I202</f>
        <v>279276532.76472938</v>
      </c>
      <c r="J28" s="40">
        <f>+'Cost Summary'!J61+'Cost Summary'!J131+'Cost Summary'!J202</f>
        <v>85551887.521616593</v>
      </c>
      <c r="K28" s="40">
        <f>+'Cost Summary'!K61+'Cost Summary'!K131+'Cost Summary'!K202</f>
        <v>8762544.0515005905</v>
      </c>
      <c r="L28" s="40">
        <f>+'Cost Summary'!L61+'Cost Summary'!L131+'Cost Summary'!L202</f>
        <v>101921667.76431778</v>
      </c>
      <c r="M28" s="40">
        <f>+'Cost Summary'!M61+'Cost Summary'!M131+'Cost Summary'!M202</f>
        <v>95359079.052595645</v>
      </c>
      <c r="N28" s="40">
        <f>+'Cost Summary'!N61+'Cost Summary'!N131+'Cost Summary'!N202</f>
        <v>44347965.45787432</v>
      </c>
      <c r="O28" s="40">
        <f>+'Cost Summary'!O61+'Cost Summary'!O131+'Cost Summary'!O202</f>
        <v>54160160.928328156</v>
      </c>
      <c r="P28" s="40">
        <f>+'Cost Summary'!P61+'Cost Summary'!P131+'Cost Summary'!P202</f>
        <v>5711806.9848282188</v>
      </c>
      <c r="Q28" s="40">
        <f>+'Cost Summary'!Q61+'Cost Summary'!Q131+'Cost Summary'!Q202</f>
        <v>2971572.9032079158</v>
      </c>
      <c r="R28" s="40">
        <f>+'Cost Summary'!R61+'Cost Summary'!R131+'Cost Summary'!R202</f>
        <v>7181625.1109617222</v>
      </c>
      <c r="S28" s="40">
        <f>+'Cost Summary'!S61+'Cost Summary'!S131+'Cost Summary'!S202</f>
        <v>178960.73688751593</v>
      </c>
      <c r="T28" s="40">
        <f>+'Cost Summary'!T61+'Cost Summary'!T131+'Cost Summary'!T202</f>
        <v>198098.72315210904</v>
      </c>
      <c r="V28" s="44">
        <f t="shared" si="0"/>
        <v>0</v>
      </c>
    </row>
    <row r="29" spans="1:22" x14ac:dyDescent="0.25">
      <c r="A29" t="s">
        <v>400</v>
      </c>
      <c r="B29" s="6"/>
      <c r="H29" s="136">
        <f>+'Function-Classif'!F447</f>
        <v>138842527</v>
      </c>
      <c r="I29" s="40">
        <f>+'Cost Summary'!I70+'Cost Summary'!I140+'Cost Summary'!I211</f>
        <v>60277684.727935329</v>
      </c>
      <c r="J29" s="40">
        <f>+'Cost Summary'!J70+'Cost Summary'!J140+'Cost Summary'!J211</f>
        <v>17124463.725328837</v>
      </c>
      <c r="K29" s="40">
        <f>+'Cost Summary'!K70+'Cost Summary'!K140+'Cost Summary'!K211</f>
        <v>1608912.7016956192</v>
      </c>
      <c r="L29" s="40">
        <f>+'Cost Summary'!L70+'Cost Summary'!L140+'Cost Summary'!L211</f>
        <v>19187347.04488584</v>
      </c>
      <c r="M29" s="40">
        <f>+'Cost Summary'!M70+'Cost Summary'!M140+'Cost Summary'!M211</f>
        <v>17255351.873765517</v>
      </c>
      <c r="N29" s="40">
        <f>+'Cost Summary'!N70+'Cost Summary'!N140+'Cost Summary'!N211</f>
        <v>8898459.6976477485</v>
      </c>
      <c r="O29" s="40">
        <f>+'Cost Summary'!O70+'Cost Summary'!O140+'Cost Summary'!O211</f>
        <v>8180544.2494188501</v>
      </c>
      <c r="P29" s="40">
        <f>+'Cost Summary'!P70+'Cost Summary'!P140+'Cost Summary'!P211</f>
        <v>1056447.5698305939</v>
      </c>
      <c r="Q29" s="40">
        <f>+'Cost Summary'!Q70+'Cost Summary'!Q140+'Cost Summary'!Q211</f>
        <v>536173.85396099871</v>
      </c>
      <c r="R29" s="40">
        <f>+'Cost Summary'!R70+'Cost Summary'!R140+'Cost Summary'!R211</f>
        <v>4656180.9832338244</v>
      </c>
      <c r="S29" s="40">
        <f>+'Cost Summary'!S70+'Cost Summary'!S140+'Cost Summary'!S211</f>
        <v>31661.700020394786</v>
      </c>
      <c r="T29" s="40">
        <f>+'Cost Summary'!T70+'Cost Summary'!T140+'Cost Summary'!T211</f>
        <v>29298.872276423441</v>
      </c>
      <c r="V29" s="44">
        <f t="shared" si="0"/>
        <v>0</v>
      </c>
    </row>
    <row r="30" spans="1:22" x14ac:dyDescent="0.25">
      <c r="A30" t="s">
        <v>401</v>
      </c>
      <c r="B30" s="6"/>
      <c r="H30" s="136">
        <f>+'Function-Classif'!F455+'Function-Classif'!F457</f>
        <v>32529209</v>
      </c>
      <c r="I30" s="40">
        <f>+'Cost Summary'!I75+'Cost Summary'!I145+'Cost Summary'!I216</f>
        <v>14232457.507800842</v>
      </c>
      <c r="J30" s="40">
        <f>+'Cost Summary'!J75+'Cost Summary'!J145+'Cost Summary'!J216</f>
        <v>4018938.8558974518</v>
      </c>
      <c r="K30" s="40">
        <f>+'Cost Summary'!K75+'Cost Summary'!K145+'Cost Summary'!K216</f>
        <v>373046.05834748677</v>
      </c>
      <c r="L30" s="40">
        <f>+'Cost Summary'!L75+'Cost Summary'!L145+'Cost Summary'!L216</f>
        <v>4451212.6821792386</v>
      </c>
      <c r="M30" s="40">
        <f>+'Cost Summary'!M75+'Cost Summary'!M145+'Cost Summary'!M216</f>
        <v>3995990.0808908348</v>
      </c>
      <c r="N30" s="40">
        <f>+'Cost Summary'!N75+'Cost Summary'!N145+'Cost Summary'!N216</f>
        <v>2079040.0183861493</v>
      </c>
      <c r="O30" s="40">
        <f>+'Cost Summary'!O75+'Cost Summary'!O145+'Cost Summary'!O216</f>
        <v>1873418.9989744886</v>
      </c>
      <c r="P30" s="40">
        <f>+'Cost Summary'!P75+'Cost Summary'!P145+'Cost Summary'!P216</f>
        <v>244771.77807919806</v>
      </c>
      <c r="Q30" s="40">
        <f>+'Cost Summary'!Q75+'Cost Summary'!Q145+'Cost Summary'!Q216</f>
        <v>124405.20845610324</v>
      </c>
      <c r="R30" s="40">
        <f>+'Cost Summary'!R75+'Cost Summary'!R145+'Cost Summary'!R216</f>
        <v>1121783.6423328235</v>
      </c>
      <c r="S30" s="40">
        <f>+'Cost Summary'!S75+'Cost Summary'!S145+'Cost Summary'!S216</f>
        <v>7407.1126077910658</v>
      </c>
      <c r="T30" s="40">
        <f>+'Cost Summary'!T75+'Cost Summary'!T145+'Cost Summary'!T216</f>
        <v>6737.0560475904194</v>
      </c>
      <c r="V30" s="44">
        <f t="shared" si="0"/>
        <v>0</v>
      </c>
    </row>
    <row r="31" spans="1:22" x14ac:dyDescent="0.25">
      <c r="A31" t="s">
        <v>456</v>
      </c>
      <c r="B31" s="6"/>
      <c r="H31" s="136">
        <f>'Function-Classif'!F459</f>
        <v>-1002535</v>
      </c>
      <c r="I31" s="40">
        <f>+'Cost Summary'!I77+'Cost Summary'!I147+'Cost Summary'!I218</f>
        <v>-438637.68060216639</v>
      </c>
      <c r="J31" s="40">
        <f>+'Cost Summary'!J77+'Cost Summary'!J147+'Cost Summary'!J218</f>
        <v>-123861.81495827803</v>
      </c>
      <c r="K31" s="40">
        <f>+'Cost Summary'!K77+'Cost Summary'!K147+'Cost Summary'!K218</f>
        <v>-11497.104958973878</v>
      </c>
      <c r="L31" s="40">
        <f>+'Cost Summary'!L77+'Cost Summary'!L147+'Cost Summary'!L218</f>
        <v>-137184.29201056078</v>
      </c>
      <c r="M31" s="40">
        <f>+'Cost Summary'!M77+'Cost Summary'!M147+'Cost Summary'!M218</f>
        <v>-123154.54445098537</v>
      </c>
      <c r="N31" s="40">
        <f>+'Cost Summary'!N77+'Cost Summary'!N147+'Cost Summary'!N218</f>
        <v>-64075.040522281313</v>
      </c>
      <c r="O31" s="40">
        <f>+'Cost Summary'!O77+'Cost Summary'!O147+'Cost Summary'!O218</f>
        <v>-57737.896920176849</v>
      </c>
      <c r="P31" s="40">
        <f>+'Cost Summary'!P77+'Cost Summary'!P147+'Cost Summary'!P218</f>
        <v>-7543.7516644388379</v>
      </c>
      <c r="Q31" s="40">
        <f>+'Cost Summary'!Q77+'Cost Summary'!Q147+'Cost Summary'!Q218</f>
        <v>-3834.110311736737</v>
      </c>
      <c r="R31" s="40">
        <f>+'Cost Summary'!R77+'Cost Summary'!R147+'Cost Summary'!R218</f>
        <v>-34572.846940918149</v>
      </c>
      <c r="S31" s="40">
        <f>+'Cost Summary'!S77+'Cost Summary'!S147+'Cost Summary'!S218</f>
        <v>-228.28374456482527</v>
      </c>
      <c r="T31" s="40">
        <f>+'Cost Summary'!T77+'Cost Summary'!T147+'Cost Summary'!T218</f>
        <v>-207.6329149187446</v>
      </c>
      <c r="V31" s="44">
        <f t="shared" si="0"/>
        <v>0</v>
      </c>
    </row>
    <row r="32" spans="1:22" x14ac:dyDescent="0.25">
      <c r="A32" t="s">
        <v>453</v>
      </c>
      <c r="B32" s="6"/>
      <c r="H32" s="136">
        <v>-984863.11999999953</v>
      </c>
      <c r="I32" s="40">
        <f>'Alloc Pct'!N44*'ROR Summary'!$H32</f>
        <v>-733844.51589682687</v>
      </c>
      <c r="J32" s="40">
        <f>'Alloc Pct'!R44*'ROR Summary'!$H32</f>
        <v>-182346.07969385406</v>
      </c>
      <c r="K32" s="40">
        <f>'Alloc Pct'!V44*'ROR Summary'!$H32</f>
        <v>-725.56302020235057</v>
      </c>
      <c r="L32" s="40">
        <f>'Alloc Pct'!Z44*'ROR Summary'!$H32</f>
        <v>-28460.209467437202</v>
      </c>
      <c r="M32" s="40">
        <f>'Alloc Pct'!AD44*'ROR Summary'!$H32</f>
        <v>-5316.7645758161134</v>
      </c>
      <c r="N32" s="40">
        <f>'Alloc Pct'!AH44*'ROR Summary'!$H32</f>
        <v>-13906.624553878386</v>
      </c>
      <c r="O32" s="40">
        <f>'Alloc Pct'!AL44*'ROR Summary'!$H32</f>
        <v>-655.02217101601093</v>
      </c>
      <c r="P32" s="40">
        <f>'Alloc Pct'!AP44*'ROR Summary'!$H32</f>
        <v>-10.077264169477091</v>
      </c>
      <c r="Q32" s="40">
        <f>'Alloc Pct'!AT44*'ROR Summary'!$H32</f>
        <v>-10.077264169477091</v>
      </c>
      <c r="R32" s="40">
        <f>'Alloc Pct'!AX44*'ROR Summary'!$H32</f>
        <v>-19348.347205396018</v>
      </c>
      <c r="S32" s="40">
        <f>'Alloc Pct'!BB44*'ROR Summary'!$H32</f>
        <v>-36.278151010117526</v>
      </c>
      <c r="T32" s="40">
        <f>'Alloc Pct'!BF44*'ROR Summary'!$H32</f>
        <v>-203.56073622343726</v>
      </c>
      <c r="V32" s="44">
        <f t="shared" si="0"/>
        <v>0</v>
      </c>
    </row>
    <row r="33" spans="1:22" x14ac:dyDescent="0.25">
      <c r="A33" t="s">
        <v>428</v>
      </c>
      <c r="B33" s="6"/>
      <c r="H33" s="40">
        <f>SUM(H28:H32)</f>
        <v>855006239.88</v>
      </c>
      <c r="I33" s="40">
        <f t="shared" ref="I33:T33" si="9">SUM(I28:I32)</f>
        <v>352614192.80396652</v>
      </c>
      <c r="J33" s="40">
        <f t="shared" si="9"/>
        <v>106389082.20819075</v>
      </c>
      <c r="K33" s="40">
        <f t="shared" si="9"/>
        <v>10732280.143564519</v>
      </c>
      <c r="L33" s="40">
        <f t="shared" si="9"/>
        <v>125394582.98990487</v>
      </c>
      <c r="M33" s="40">
        <f t="shared" si="9"/>
        <v>116481949.6982252</v>
      </c>
      <c r="N33" s="40">
        <f t="shared" si="9"/>
        <v>55247483.508832052</v>
      </c>
      <c r="O33" s="40">
        <f t="shared" si="9"/>
        <v>64155731.257630304</v>
      </c>
      <c r="P33" s="40">
        <f t="shared" si="9"/>
        <v>7005472.5038094018</v>
      </c>
      <c r="Q33" s="40">
        <f t="shared" si="9"/>
        <v>3628307.7780491114</v>
      </c>
      <c r="R33" s="40">
        <f t="shared" si="9"/>
        <v>12905668.542382056</v>
      </c>
      <c r="S33" s="40">
        <f t="shared" si="9"/>
        <v>217764.98762012683</v>
      </c>
      <c r="T33" s="40">
        <f t="shared" si="9"/>
        <v>233723.45782498072</v>
      </c>
      <c r="V33" s="44">
        <f t="shared" si="0"/>
        <v>0</v>
      </c>
    </row>
    <row r="34" spans="1:22" x14ac:dyDescent="0.25">
      <c r="B34" s="6"/>
      <c r="H34" s="136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V34" s="44">
        <f t="shared" si="0"/>
        <v>0</v>
      </c>
    </row>
    <row r="35" spans="1:22" x14ac:dyDescent="0.25">
      <c r="A35" t="s">
        <v>429</v>
      </c>
      <c r="B35" s="6"/>
      <c r="H35" s="136">
        <f>+H26-H33</f>
        <v>162195412.88124895</v>
      </c>
      <c r="I35" s="136">
        <f t="shared" ref="I35:T35" si="10">+I26-I33</f>
        <v>49561166.335552394</v>
      </c>
      <c r="J35" s="136">
        <f t="shared" si="10"/>
        <v>34634478.20463942</v>
      </c>
      <c r="K35" s="136">
        <f t="shared" si="10"/>
        <v>1428749.4043617081</v>
      </c>
      <c r="L35" s="136">
        <f t="shared" si="10"/>
        <v>33670141.344020352</v>
      </c>
      <c r="M35" s="136">
        <f t="shared" si="10"/>
        <v>7581393.6778419763</v>
      </c>
      <c r="N35" s="136">
        <f t="shared" si="10"/>
        <v>25539493.562996566</v>
      </c>
      <c r="O35" s="136">
        <f t="shared" si="10"/>
        <v>4260571.5965130478</v>
      </c>
      <c r="P35" s="136">
        <f t="shared" si="10"/>
        <v>-230672.8816599166</v>
      </c>
      <c r="Q35" s="136">
        <f t="shared" si="10"/>
        <v>-109583.012513177</v>
      </c>
      <c r="R35" s="136">
        <f t="shared" si="10"/>
        <v>5806740.3036150727</v>
      </c>
      <c r="S35" s="136">
        <f t="shared" si="10"/>
        <v>5270.0332876913308</v>
      </c>
      <c r="T35" s="136">
        <f t="shared" si="10"/>
        <v>47664.312593967596</v>
      </c>
      <c r="V35" s="44">
        <f t="shared" si="0"/>
        <v>0</v>
      </c>
    </row>
    <row r="36" spans="1:22" x14ac:dyDescent="0.25">
      <c r="B36" s="6"/>
      <c r="H36" s="136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V36" s="44">
        <f t="shared" si="0"/>
        <v>0</v>
      </c>
    </row>
    <row r="37" spans="1:22" x14ac:dyDescent="0.25">
      <c r="A37" t="s">
        <v>221</v>
      </c>
      <c r="B37" s="6"/>
      <c r="H37" s="40">
        <f>SUM(I37:T37)</f>
        <v>62185554.000000015</v>
      </c>
      <c r="I37" s="40">
        <f>SUM('Class Allocation'!L461:N461)</f>
        <v>27207955.00757657</v>
      </c>
      <c r="J37" s="40">
        <f>SUM('Class Allocation'!P461:R461)</f>
        <v>7682939.3314208528</v>
      </c>
      <c r="K37" s="40">
        <f>SUM('Class Allocation'!T461:V461)</f>
        <v>713146.01611907606</v>
      </c>
      <c r="L37" s="40">
        <f>SUM('Class Allocation'!X461:Z461)</f>
        <v>8509310.0976768862</v>
      </c>
      <c r="M37" s="40">
        <f>SUM('Class Allocation'!AB461:AD461)</f>
        <v>7639068.5355644953</v>
      </c>
      <c r="N37" s="40">
        <f>SUM('Class Allocation'!AF461:AH461)</f>
        <v>3974466.6195699032</v>
      </c>
      <c r="O37" s="40">
        <f>SUM('Class Allocation'!AJ461:AL461)</f>
        <v>3581384.2975817211</v>
      </c>
      <c r="P37" s="40">
        <f>SUM('Class Allocation'!AN461:AP461)</f>
        <v>467926.1836160844</v>
      </c>
      <c r="Q37" s="40">
        <f>SUM('Class Allocation'!AR461:AT461)</f>
        <v>237823.39153492069</v>
      </c>
      <c r="R37" s="40">
        <f>SUM('Class Allocation'!AV461:AX461)</f>
        <v>2144495.344679438</v>
      </c>
      <c r="S37" s="40">
        <f>SUM('Class Allocation'!AZ461:BB461)</f>
        <v>14160.055384558294</v>
      </c>
      <c r="T37" s="40">
        <f>SUM('Class Allocation'!BD461:BF461)</f>
        <v>12879.119275493622</v>
      </c>
      <c r="V37" s="44">
        <f t="shared" si="0"/>
        <v>0</v>
      </c>
    </row>
    <row r="38" spans="1:22" x14ac:dyDescent="0.25">
      <c r="B38" s="6"/>
      <c r="H38" s="136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V38" s="44">
        <f t="shared" si="0"/>
        <v>0</v>
      </c>
    </row>
    <row r="39" spans="1:22" x14ac:dyDescent="0.25">
      <c r="A39" t="s">
        <v>430</v>
      </c>
      <c r="B39" s="6"/>
      <c r="H39" s="136">
        <f>+H35-H37</f>
        <v>100009858.88124894</v>
      </c>
      <c r="I39" s="136">
        <f t="shared" ref="I39:T39" si="11">+I35-I37</f>
        <v>22353211.327975824</v>
      </c>
      <c r="J39" s="136">
        <f t="shared" si="11"/>
        <v>26951538.873218566</v>
      </c>
      <c r="K39" s="136">
        <f t="shared" si="11"/>
        <v>715603.38824263203</v>
      </c>
      <c r="L39" s="136">
        <f t="shared" si="11"/>
        <v>25160831.246343464</v>
      </c>
      <c r="M39" s="136">
        <f t="shared" si="11"/>
        <v>-57674.857722518966</v>
      </c>
      <c r="N39" s="136">
        <f t="shared" si="11"/>
        <v>21565026.943426661</v>
      </c>
      <c r="O39" s="136">
        <f t="shared" si="11"/>
        <v>679187.29893132672</v>
      </c>
      <c r="P39" s="136">
        <f t="shared" si="11"/>
        <v>-698599.065276001</v>
      </c>
      <c r="Q39" s="136">
        <f t="shared" si="11"/>
        <v>-347406.40404809767</v>
      </c>
      <c r="R39" s="136">
        <f t="shared" si="11"/>
        <v>3662244.9589356347</v>
      </c>
      <c r="S39" s="136">
        <f t="shared" si="11"/>
        <v>-8890.0220968669637</v>
      </c>
      <c r="T39" s="136">
        <f t="shared" si="11"/>
        <v>34785.193318473976</v>
      </c>
      <c r="V39" s="44">
        <f t="shared" si="0"/>
        <v>1.4901161193847656E-7</v>
      </c>
    </row>
    <row r="40" spans="1:22" x14ac:dyDescent="0.25">
      <c r="B40" s="6"/>
      <c r="H40" s="136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V40" s="44">
        <f t="shared" si="0"/>
        <v>0</v>
      </c>
    </row>
    <row r="41" spans="1:22" x14ac:dyDescent="0.25">
      <c r="A41" t="s">
        <v>452</v>
      </c>
      <c r="B41" s="6"/>
      <c r="F41" t="s">
        <v>451</v>
      </c>
      <c r="H41" s="136">
        <f>48157086-3074551</f>
        <v>45082535</v>
      </c>
      <c r="I41" s="40">
        <f>I39/$H39*$H41</f>
        <v>10076400.900159752</v>
      </c>
      <c r="J41" s="40">
        <f t="shared" ref="J41:T41" si="12">J39/$H39*$H41</f>
        <v>12149239.166495293</v>
      </c>
      <c r="K41" s="40">
        <f t="shared" si="12"/>
        <v>322580.34515250952</v>
      </c>
      <c r="L41" s="40">
        <f t="shared" si="12"/>
        <v>11342022.356408382</v>
      </c>
      <c r="M41" s="40">
        <f t="shared" si="12"/>
        <v>-25998.724735556902</v>
      </c>
      <c r="N41" s="40">
        <f t="shared" si="12"/>
        <v>9721102.4275853317</v>
      </c>
      <c r="O41" s="40">
        <f t="shared" si="12"/>
        <v>306164.66734529025</v>
      </c>
      <c r="P41" s="40">
        <f t="shared" si="12"/>
        <v>-314915.1210049112</v>
      </c>
      <c r="Q41" s="40">
        <f t="shared" si="12"/>
        <v>-156604.17427765214</v>
      </c>
      <c r="R41" s="40">
        <f t="shared" si="12"/>
        <v>1650870.108074364</v>
      </c>
      <c r="S41" s="40">
        <f t="shared" si="12"/>
        <v>-4007.452233370987</v>
      </c>
      <c r="T41" s="40">
        <f t="shared" si="12"/>
        <v>15680.501030642843</v>
      </c>
      <c r="V41" s="44">
        <f t="shared" si="0"/>
        <v>8.1956386566162109E-8</v>
      </c>
    </row>
    <row r="42" spans="1:22" x14ac:dyDescent="0.25">
      <c r="V42" s="44">
        <f t="shared" si="0"/>
        <v>0</v>
      </c>
    </row>
    <row r="43" spans="1:22" x14ac:dyDescent="0.25">
      <c r="A43" t="s">
        <v>431</v>
      </c>
      <c r="B43" s="6"/>
      <c r="H43" s="136">
        <f>+H35-H41</f>
        <v>117112877.88124895</v>
      </c>
      <c r="I43" s="136">
        <f t="shared" ref="I43:T43" si="13">+I35-I41</f>
        <v>39484765.435392641</v>
      </c>
      <c r="J43" s="136">
        <f t="shared" si="13"/>
        <v>22485239.038144127</v>
      </c>
      <c r="K43" s="136">
        <f t="shared" si="13"/>
        <v>1106169.0592091987</v>
      </c>
      <c r="L43" s="136">
        <f t="shared" si="13"/>
        <v>22328118.987611972</v>
      </c>
      <c r="M43" s="136">
        <f t="shared" si="13"/>
        <v>7607392.4025775334</v>
      </c>
      <c r="N43" s="136">
        <f t="shared" si="13"/>
        <v>15818391.135411235</v>
      </c>
      <c r="O43" s="136">
        <f t="shared" si="13"/>
        <v>3954406.9291677577</v>
      </c>
      <c r="P43" s="136">
        <f t="shared" si="13"/>
        <v>84242.239344994596</v>
      </c>
      <c r="Q43" s="136">
        <f t="shared" si="13"/>
        <v>47021.161764475139</v>
      </c>
      <c r="R43" s="136">
        <f t="shared" si="13"/>
        <v>4155870.1955407085</v>
      </c>
      <c r="S43" s="136">
        <f t="shared" si="13"/>
        <v>9277.4855210623173</v>
      </c>
      <c r="T43" s="136">
        <f t="shared" si="13"/>
        <v>31983.811563324751</v>
      </c>
      <c r="V43" s="44">
        <f t="shared" si="0"/>
        <v>0</v>
      </c>
    </row>
    <row r="44" spans="1:22" x14ac:dyDescent="0.25">
      <c r="B44" s="6"/>
      <c r="H44" s="136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V44" s="44">
        <f t="shared" si="0"/>
        <v>0</v>
      </c>
    </row>
    <row r="45" spans="1:22" x14ac:dyDescent="0.25">
      <c r="B45" s="6"/>
      <c r="H45" s="136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V45" s="44">
        <f t="shared" si="0"/>
        <v>0</v>
      </c>
    </row>
    <row r="46" spans="1:22" x14ac:dyDescent="0.25">
      <c r="A46" s="2" t="s">
        <v>45</v>
      </c>
      <c r="B46" s="6"/>
      <c r="H46" s="136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V46" s="44">
        <f t="shared" si="0"/>
        <v>0</v>
      </c>
    </row>
    <row r="47" spans="1:22" x14ac:dyDescent="0.25">
      <c r="B47" s="6" t="s">
        <v>433</v>
      </c>
      <c r="H47" s="136">
        <f>+'Function-Classif'!F76</f>
        <v>4331626533.7399998</v>
      </c>
      <c r="I47" s="40">
        <f>+'Cost Summary'!I22+'Cost Summary'!I92+'Cost Summary'!I163</f>
        <v>1896126214.3148999</v>
      </c>
      <c r="J47" s="40">
        <f>+'Cost Summary'!J22+'Cost Summary'!J92+'Cost Summary'!J163</f>
        <v>535216275.62679881</v>
      </c>
      <c r="K47" s="40">
        <f>+'Cost Summary'!K22+'Cost Summary'!K92+'Cost Summary'!K163</f>
        <v>49642494.482303187</v>
      </c>
      <c r="L47" s="40">
        <f>+'Cost Summary'!L22+'Cost Summary'!L92+'Cost Summary'!L163</f>
        <v>592365189.30187047</v>
      </c>
      <c r="M47" s="40">
        <f>+'Cost Summary'!M22+'Cost Summary'!M92+'Cost Summary'!M163</f>
        <v>531721568.89271027</v>
      </c>
      <c r="N47" s="40">
        <f>+'Cost Summary'!N22+'Cost Summary'!N92+'Cost Summary'!N163</f>
        <v>276784910.96816796</v>
      </c>
      <c r="O47" s="40">
        <f>+'Cost Summary'!O22+'Cost Summary'!O92+'Cost Summary'!O163</f>
        <v>249071798.37062523</v>
      </c>
      <c r="P47" s="40">
        <f>+'Cost Summary'!P22+'Cost Summary'!P92+'Cost Summary'!P163</f>
        <v>32571115.738332693</v>
      </c>
      <c r="Q47" s="40">
        <f>+'Cost Summary'!Q22+'Cost Summary'!Q92+'Cost Summary'!Q163</f>
        <v>16555564.891507298</v>
      </c>
      <c r="R47" s="40">
        <f>+'Cost Summary'!R22+'Cost Summary'!R92+'Cost Summary'!R163</f>
        <v>149688967.63575834</v>
      </c>
      <c r="S47" s="40">
        <f>+'Cost Summary'!S22+'Cost Summary'!S92+'Cost Summary'!S163</f>
        <v>986214.75949713425</v>
      </c>
      <c r="T47" s="40">
        <f>+'Cost Summary'!T22+'Cost Summary'!T92+'Cost Summary'!T163</f>
        <v>896218.75752844452</v>
      </c>
      <c r="V47" s="44">
        <f t="shared" si="0"/>
        <v>0</v>
      </c>
    </row>
    <row r="48" spans="1:22" x14ac:dyDescent="0.25">
      <c r="B48" s="6" t="s">
        <v>432</v>
      </c>
      <c r="H48" s="136">
        <f>+'Function-Classif'!F85</f>
        <v>123541730</v>
      </c>
      <c r="I48" s="40">
        <f>+'Cost Summary'!I29+'Cost Summary'!I99+'Cost Summary'!I170</f>
        <v>53137077.140555128</v>
      </c>
      <c r="J48" s="40">
        <f>+'Cost Summary'!J29+'Cost Summary'!J99+'Cost Summary'!J170</f>
        <v>15213611.700183881</v>
      </c>
      <c r="K48" s="40">
        <f>+'Cost Summary'!K29+'Cost Summary'!K99+'Cost Summary'!K170</f>
        <v>1449524.3879688703</v>
      </c>
      <c r="L48" s="40">
        <f>+'Cost Summary'!L29+'Cost Summary'!L99+'Cost Summary'!L170</f>
        <v>17268493.361668676</v>
      </c>
      <c r="M48" s="40">
        <f>+'Cost Summary'!M29+'Cost Summary'!M99+'Cost Summary'!M170</f>
        <v>15565276.926525127</v>
      </c>
      <c r="N48" s="40">
        <f>+'Cost Summary'!N29+'Cost Summary'!N99+'Cost Summary'!N170</f>
        <v>7958351.8932005754</v>
      </c>
      <c r="O48" s="40">
        <f>+'Cost Summary'!O29+'Cost Summary'!O99+'Cost Summary'!O170</f>
        <v>7509813.2178613599</v>
      </c>
      <c r="P48" s="40">
        <f>+'Cost Summary'!P29+'Cost Summary'!P99+'Cost Summary'!P170</f>
        <v>952584.68603524927</v>
      </c>
      <c r="Q48" s="40">
        <f>+'Cost Summary'!Q29+'Cost Summary'!Q99+'Cost Summary'!Q170</f>
        <v>482849.3090221482</v>
      </c>
      <c r="R48" s="40">
        <f>+'Cost Summary'!R29+'Cost Summary'!R99+'Cost Summary'!R170</f>
        <v>3949409.5563786668</v>
      </c>
      <c r="S48" s="40">
        <f>+'Cost Summary'!S29+'Cost Summary'!S99+'Cost Summary'!S170</f>
        <v>28256.050911418424</v>
      </c>
      <c r="T48" s="40">
        <f>+'Cost Summary'!T29+'Cost Summary'!T99+'Cost Summary'!T170</f>
        <v>26481.769688878001</v>
      </c>
      <c r="V48" s="44">
        <f t="shared" si="0"/>
        <v>0</v>
      </c>
    </row>
    <row r="49" spans="1:22" x14ac:dyDescent="0.25">
      <c r="B49" s="6" t="s">
        <v>393</v>
      </c>
      <c r="H49" s="136">
        <f>+'Function-Classif'!F98</f>
        <v>1684052746</v>
      </c>
      <c r="I49" s="40">
        <f>+'Cost Summary'!I37+'Cost Summary'!I107+'Cost Summary'!I178</f>
        <v>734289437.56062937</v>
      </c>
      <c r="J49" s="40">
        <f>+'Cost Summary'!J37+'Cost Summary'!J107+'Cost Summary'!J178</f>
        <v>207945639.48636883</v>
      </c>
      <c r="K49" s="40">
        <f>+'Cost Summary'!K37+'Cost Summary'!K107+'Cost Summary'!K178</f>
        <v>19404023.677221954</v>
      </c>
      <c r="L49" s="40">
        <f>+'Cost Summary'!L37+'Cost Summary'!L107+'Cost Summary'!L178</f>
        <v>231434236.1359649</v>
      </c>
      <c r="M49" s="40">
        <f>+'Cost Summary'!M37+'Cost Summary'!M107+'Cost Summary'!M178</f>
        <v>207949960.87788942</v>
      </c>
      <c r="N49" s="40">
        <f>+'Cost Summary'!N37+'Cost Summary'!N107+'Cost Summary'!N178</f>
        <v>107846270.62271644</v>
      </c>
      <c r="O49" s="40">
        <f>+'Cost Summary'!O37+'Cost Summary'!O107+'Cost Summary'!O178</f>
        <v>98179310.07812801</v>
      </c>
      <c r="P49" s="40">
        <f>+'Cost Summary'!P37+'Cost Summary'!P107+'Cost Summary'!P178</f>
        <v>12735905.921584547</v>
      </c>
      <c r="Q49" s="40">
        <f>+'Cost Summary'!Q37+'Cost Summary'!Q107+'Cost Summary'!Q178</f>
        <v>6469961.8845817065</v>
      </c>
      <c r="R49" s="40">
        <f>+'Cost Summary'!R37+'Cost Summary'!R107+'Cost Summary'!R178</f>
        <v>57063296.337751098</v>
      </c>
      <c r="S49" s="40">
        <f>+'Cost Summary'!S37+'Cost Summary'!S107+'Cost Summary'!S178</f>
        <v>383912.03060288954</v>
      </c>
      <c r="T49" s="40">
        <f>+'Cost Summary'!T37+'Cost Summary'!T107+'Cost Summary'!T178</f>
        <v>350791.38656051538</v>
      </c>
      <c r="V49" s="44">
        <f t="shared" si="0"/>
        <v>0</v>
      </c>
    </row>
    <row r="50" spans="1:22" x14ac:dyDescent="0.25">
      <c r="B50" s="6" t="s">
        <v>434</v>
      </c>
      <c r="H50" s="40">
        <f>+H47+H48-H49</f>
        <v>2771115517.7399998</v>
      </c>
      <c r="I50" s="40">
        <f>+I47+I48-I49</f>
        <v>1214973853.8948257</v>
      </c>
      <c r="J50" s="40">
        <f t="shared" ref="J50:T50" si="14">+J47+J48-J49</f>
        <v>342484247.8406139</v>
      </c>
      <c r="K50" s="40">
        <f t="shared" si="14"/>
        <v>31687995.193050101</v>
      </c>
      <c r="L50" s="40">
        <f t="shared" si="14"/>
        <v>378199446.5275743</v>
      </c>
      <c r="M50" s="40">
        <f t="shared" si="14"/>
        <v>339336884.94134605</v>
      </c>
      <c r="N50" s="40">
        <f t="shared" si="14"/>
        <v>176896992.23865211</v>
      </c>
      <c r="O50" s="40">
        <f t="shared" si="14"/>
        <v>158402301.51035857</v>
      </c>
      <c r="P50" s="40">
        <f t="shared" si="14"/>
        <v>20787794.502783395</v>
      </c>
      <c r="Q50" s="40">
        <f t="shared" si="14"/>
        <v>10568452.315947738</v>
      </c>
      <c r="R50" s="40">
        <f t="shared" si="14"/>
        <v>96575080.854385912</v>
      </c>
      <c r="S50" s="40">
        <f t="shared" si="14"/>
        <v>630558.77980566304</v>
      </c>
      <c r="T50" s="40">
        <f t="shared" si="14"/>
        <v>571909.14065680711</v>
      </c>
      <c r="V50" s="44">
        <f t="shared" si="0"/>
        <v>0</v>
      </c>
    </row>
    <row r="51" spans="1:22" x14ac:dyDescent="0.25">
      <c r="B51" s="6"/>
      <c r="H51" s="136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V51" s="44">
        <f t="shared" si="0"/>
        <v>0</v>
      </c>
    </row>
    <row r="52" spans="1:22" x14ac:dyDescent="0.25">
      <c r="B52" s="6" t="s">
        <v>57</v>
      </c>
      <c r="H52" s="136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V52" s="44">
        <f t="shared" si="0"/>
        <v>0</v>
      </c>
    </row>
    <row r="53" spans="1:22" x14ac:dyDescent="0.25">
      <c r="B53" s="6"/>
      <c r="C53" t="s">
        <v>435</v>
      </c>
      <c r="H53" s="136">
        <f>+'Function-Classif'!F103</f>
        <v>75842724</v>
      </c>
      <c r="I53" s="40">
        <f>+'Cost Summary'!I42+'Cost Summary'!I112+'Cost Summary'!I183</f>
        <v>31021362.262754567</v>
      </c>
      <c r="J53" s="40">
        <f>+'Cost Summary'!J42+'Cost Summary'!J112+'Cost Summary'!J183</f>
        <v>9469094.2374886386</v>
      </c>
      <c r="K53" s="40">
        <f>+'Cost Summary'!K42+'Cost Summary'!K112+'Cost Summary'!K183</f>
        <v>964933.69985328615</v>
      </c>
      <c r="L53" s="40">
        <f>+'Cost Summary'!L42+'Cost Summary'!L112+'Cost Summary'!L183</f>
        <v>11202992.488810953</v>
      </c>
      <c r="M53" s="40">
        <f>+'Cost Summary'!M42+'Cost Summary'!M112+'Cost Summary'!M183</f>
        <v>10524611.462756608</v>
      </c>
      <c r="N53" s="40">
        <f>+'Cost Summary'!N42+'Cost Summary'!N112+'Cost Summary'!N183</f>
        <v>4867924.151178712</v>
      </c>
      <c r="O53" s="40">
        <f>+'Cost Summary'!O42+'Cost Summary'!O112+'Cost Summary'!O183</f>
        <v>5969639.285702629</v>
      </c>
      <c r="P53" s="40">
        <f>+'Cost Summary'!P42+'Cost Summary'!P112+'Cost Summary'!P183</f>
        <v>628084.38726556022</v>
      </c>
      <c r="Q53" s="40">
        <f>+'Cost Summary'!Q42+'Cost Summary'!Q112+'Cost Summary'!Q183</f>
        <v>329244.94918877707</v>
      </c>
      <c r="R53" s="40">
        <f>+'Cost Summary'!R42+'Cost Summary'!R112+'Cost Summary'!R183</f>
        <v>822365.80450347112</v>
      </c>
      <c r="S53" s="40">
        <f>+'Cost Summary'!S42+'Cost Summary'!S112+'Cost Summary'!S183</f>
        <v>20186.485254467592</v>
      </c>
      <c r="T53" s="40">
        <f>+'Cost Summary'!T42+'Cost Summary'!T112+'Cost Summary'!T183</f>
        <v>22284.785242325779</v>
      </c>
      <c r="V53" s="44">
        <f t="shared" si="0"/>
        <v>0</v>
      </c>
    </row>
    <row r="54" spans="1:22" x14ac:dyDescent="0.25">
      <c r="B54" s="6"/>
      <c r="C54" t="s">
        <v>436</v>
      </c>
      <c r="H54" s="136">
        <f>+'Function-Classif'!F104</f>
        <v>36896266</v>
      </c>
      <c r="I54" s="40">
        <f>+'Cost Summary'!I43+'Cost Summary'!I113+'Cost Summary'!I184</f>
        <v>16150971.610318152</v>
      </c>
      <c r="J54" s="40">
        <f>+'Cost Summary'!J43+'Cost Summary'!J113+'Cost Summary'!J184</f>
        <v>4558906.895420962</v>
      </c>
      <c r="K54" s="40">
        <f>+'Cost Summary'!K43+'Cost Summary'!K113+'Cost Summary'!K184</f>
        <v>422848.70753645885</v>
      </c>
      <c r="L54" s="40">
        <f>+'Cost Summary'!L43+'Cost Summary'!L113+'Cost Summary'!L184</f>
        <v>5045694.365241427</v>
      </c>
      <c r="M54" s="40">
        <f>+'Cost Summary'!M43+'Cost Summary'!M113+'Cost Summary'!M184</f>
        <v>4529139.4101014026</v>
      </c>
      <c r="N54" s="40">
        <f>+'Cost Summary'!N43+'Cost Summary'!N113+'Cost Summary'!N184</f>
        <v>2357620.0811223551</v>
      </c>
      <c r="O54" s="40">
        <f>+'Cost Summary'!O43+'Cost Summary'!O113+'Cost Summary'!O184</f>
        <v>2121563.1712936037</v>
      </c>
      <c r="P54" s="40">
        <f>+'Cost Summary'!P43+'Cost Summary'!P113+'Cost Summary'!P184</f>
        <v>277436.78750640026</v>
      </c>
      <c r="Q54" s="40">
        <f>+'Cost Summary'!Q43+'Cost Summary'!Q113+'Cost Summary'!Q184</f>
        <v>141018.28060645526</v>
      </c>
      <c r="R54" s="40">
        <f>+'Cost Summary'!R43+'Cost Summary'!R113+'Cost Summary'!R184</f>
        <v>1275032.3519663434</v>
      </c>
      <c r="S54" s="40">
        <f>+'Cost Summary'!S43+'Cost Summary'!S113+'Cost Summary'!S184</f>
        <v>8400.4569221517304</v>
      </c>
      <c r="T54" s="40">
        <f>+'Cost Summary'!T43+'Cost Summary'!T113+'Cost Summary'!T184</f>
        <v>7633.8819642902763</v>
      </c>
      <c r="V54" s="44">
        <f t="shared" si="0"/>
        <v>0</v>
      </c>
    </row>
    <row r="55" spans="1:22" x14ac:dyDescent="0.25">
      <c r="B55" s="6"/>
      <c r="C55" t="s">
        <v>454</v>
      </c>
      <c r="H55" s="136">
        <f>+'Function-Classif'!F105</f>
        <v>36289311</v>
      </c>
      <c r="I55" s="40">
        <f>+'Cost Summary'!I44+'Cost Summary'!I114+'Cost Summary'!I185</f>
        <v>13638542.551800087</v>
      </c>
      <c r="J55" s="40">
        <f>+'Cost Summary'!J44+'Cost Summary'!J114+'Cost Summary'!J185</f>
        <v>4392463.1131247748</v>
      </c>
      <c r="K55" s="40">
        <f>+'Cost Summary'!K44+'Cost Summary'!K114+'Cost Summary'!K185</f>
        <v>497306.49821675004</v>
      </c>
      <c r="L55" s="40">
        <f>+'Cost Summary'!L44+'Cost Summary'!L114+'Cost Summary'!L185</f>
        <v>5837055.2407129761</v>
      </c>
      <c r="M55" s="40">
        <f>+'Cost Summary'!M44+'Cost Summary'!M114+'Cost Summary'!M185</f>
        <v>5409415.9506042907</v>
      </c>
      <c r="N55" s="40">
        <f>+'Cost Summary'!N44+'Cost Summary'!N114+'Cost Summary'!N185</f>
        <v>2531957.0710926345</v>
      </c>
      <c r="O55" s="40">
        <f>+'Cost Summary'!O44+'Cost Summary'!O114+'Cost Summary'!O185</f>
        <v>3202417.6520363786</v>
      </c>
      <c r="P55" s="40">
        <f>+'Cost Summary'!P44+'Cost Summary'!P114+'Cost Summary'!P185</f>
        <v>329893.11983324651</v>
      </c>
      <c r="Q55" s="40">
        <f>+'Cost Summary'!Q44+'Cost Summary'!Q114+'Cost Summary'!Q185</f>
        <v>165276.82461834134</v>
      </c>
      <c r="R55" s="40">
        <f>+'Cost Summary'!R44+'Cost Summary'!R114+'Cost Summary'!R185</f>
        <v>267248.87486841733</v>
      </c>
      <c r="S55" s="40">
        <f>+'Cost Summary'!S44+'Cost Summary'!S114+'Cost Summary'!S185</f>
        <v>8711.4033742079919</v>
      </c>
      <c r="T55" s="40">
        <f>+'Cost Summary'!T44+'Cost Summary'!T114+'Cost Summary'!T185</f>
        <v>9022.6997178866204</v>
      </c>
      <c r="V55" s="44">
        <f t="shared" si="0"/>
        <v>0</v>
      </c>
    </row>
    <row r="56" spans="1:22" x14ac:dyDescent="0.25">
      <c r="B56" s="6"/>
      <c r="C56" t="s">
        <v>60</v>
      </c>
      <c r="H56" s="136">
        <f>+'Function-Classif'!F106</f>
        <v>13972166</v>
      </c>
      <c r="I56" s="40">
        <f>+'Cost Summary'!I45+'Cost Summary'!I115+'Cost Summary'!I186</f>
        <v>6116175.9946291735</v>
      </c>
      <c r="J56" s="40">
        <f>+'Cost Summary'!J45+'Cost Summary'!J115+'Cost Summary'!J186</f>
        <v>1726402.4473741145</v>
      </c>
      <c r="K56" s="40">
        <f>+'Cost Summary'!K45+'Cost Summary'!K115+'Cost Summary'!K186</f>
        <v>160127.64908473002</v>
      </c>
      <c r="L56" s="40">
        <f>+'Cost Summary'!L45+'Cost Summary'!L115+'Cost Summary'!L186</f>
        <v>1910742.9260299087</v>
      </c>
      <c r="M56" s="40">
        <f>+'Cost Summary'!M45+'Cost Summary'!M115+'Cost Summary'!M186</f>
        <v>1715129.8636853623</v>
      </c>
      <c r="N56" s="40">
        <f>+'Cost Summary'!N45+'Cost Summary'!N115+'Cost Summary'!N186</f>
        <v>892801.97455143614</v>
      </c>
      <c r="O56" s="40">
        <f>+'Cost Summary'!O45+'Cost Summary'!O115+'Cost Summary'!O186</f>
        <v>803410.10141244822</v>
      </c>
      <c r="P56" s="40">
        <f>+'Cost Summary'!P45+'Cost Summary'!P115+'Cost Summary'!P186</f>
        <v>105061.92820558454</v>
      </c>
      <c r="Q56" s="40">
        <f>+'Cost Summary'!Q45+'Cost Summary'!Q115+'Cost Summary'!Q186</f>
        <v>53401.903207982439</v>
      </c>
      <c r="R56" s="40">
        <f>+'Cost Summary'!R45+'Cost Summary'!R115+'Cost Summary'!R186</f>
        <v>482839.20321487746</v>
      </c>
      <c r="S56" s="40">
        <f>+'Cost Summary'!S45+'Cost Summary'!S115+'Cost Summary'!S186</f>
        <v>3181.1505964357762</v>
      </c>
      <c r="T56" s="40">
        <f>+'Cost Summary'!T45+'Cost Summary'!T115+'Cost Summary'!T186</f>
        <v>2890.858007947737</v>
      </c>
      <c r="V56" s="44">
        <f t="shared" si="0"/>
        <v>0</v>
      </c>
    </row>
    <row r="57" spans="1:22" x14ac:dyDescent="0.25">
      <c r="B57" s="6"/>
      <c r="C57" t="s">
        <v>437</v>
      </c>
      <c r="H57" s="40">
        <f>SUM(H53:H56)</f>
        <v>163000467</v>
      </c>
      <c r="I57" s="40">
        <f>SUM(I53:I56)</f>
        <v>66927052.419501983</v>
      </c>
      <c r="J57" s="40">
        <f t="shared" ref="J57:T57" si="15">SUM(J53:J56)</f>
        <v>20146866.693408489</v>
      </c>
      <c r="K57" s="40">
        <f t="shared" si="15"/>
        <v>2045216.5546912253</v>
      </c>
      <c r="L57" s="40">
        <f t="shared" si="15"/>
        <v>23996485.020795267</v>
      </c>
      <c r="M57" s="40">
        <f t="shared" si="15"/>
        <v>22178296.687147662</v>
      </c>
      <c r="N57" s="40">
        <f t="shared" si="15"/>
        <v>10650303.277945139</v>
      </c>
      <c r="O57" s="40">
        <f t="shared" si="15"/>
        <v>12097030.210445059</v>
      </c>
      <c r="P57" s="40">
        <f t="shared" si="15"/>
        <v>1340476.2228107916</v>
      </c>
      <c r="Q57" s="40">
        <f t="shared" si="15"/>
        <v>688941.95762155601</v>
      </c>
      <c r="R57" s="40">
        <f t="shared" si="15"/>
        <v>2847486.2345531089</v>
      </c>
      <c r="S57" s="40">
        <f t="shared" si="15"/>
        <v>40479.496147263097</v>
      </c>
      <c r="T57" s="40">
        <f t="shared" si="15"/>
        <v>41832.224932450416</v>
      </c>
      <c r="V57" s="44">
        <f t="shared" si="0"/>
        <v>0</v>
      </c>
    </row>
    <row r="58" spans="1:22" x14ac:dyDescent="0.25">
      <c r="B58" s="6"/>
      <c r="H58" s="136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V58" s="44">
        <f t="shared" si="0"/>
        <v>0</v>
      </c>
    </row>
    <row r="59" spans="1:22" x14ac:dyDescent="0.25">
      <c r="B59" s="6" t="s">
        <v>438</v>
      </c>
      <c r="H59" s="136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V59" s="44">
        <f t="shared" si="0"/>
        <v>0</v>
      </c>
    </row>
    <row r="60" spans="1:22" x14ac:dyDescent="0.25">
      <c r="B60" s="6"/>
      <c r="C60" t="s">
        <v>439</v>
      </c>
      <c r="H60" s="136">
        <f>+'Function-Classif'!F118</f>
        <v>546457652</v>
      </c>
      <c r="I60" s="40">
        <f>+'Cost Summary'!I48+'Cost Summary'!I118+'Cost Summary'!I189</f>
        <v>239206374.53375679</v>
      </c>
      <c r="J60" s="40">
        <f>+'Cost Summary'!J48+'Cost Summary'!J118+'Cost Summary'!J189</f>
        <v>67520370.699797884</v>
      </c>
      <c r="K60" s="40">
        <f>+'Cost Summary'!K48+'Cost Summary'!K118+'Cost Summary'!K189</f>
        <v>6262663.8660835782</v>
      </c>
      <c r="L60" s="40">
        <f>+'Cost Summary'!L48+'Cost Summary'!L118+'Cost Summary'!L189</f>
        <v>74730009.143458053</v>
      </c>
      <c r="M60" s="40">
        <f>+'Cost Summary'!M48+'Cost Summary'!M118+'Cost Summary'!M189</f>
        <v>67079494.917579941</v>
      </c>
      <c r="N60" s="40">
        <f>+'Cost Summary'!N48+'Cost Summary'!N118+'Cost Summary'!N189</f>
        <v>34917883.935414277</v>
      </c>
      <c r="O60" s="40">
        <f>+'Cost Summary'!O48+'Cost Summary'!O118+'Cost Summary'!O189</f>
        <v>31421727.856005173</v>
      </c>
      <c r="P60" s="40">
        <f>+'Cost Summary'!P48+'Cost Summary'!P118+'Cost Summary'!P189</f>
        <v>4109018.9310530885</v>
      </c>
      <c r="Q60" s="40">
        <f>+'Cost Summary'!Q48+'Cost Summary'!Q118+'Cost Summary'!Q189</f>
        <v>2088572.2828776408</v>
      </c>
      <c r="R60" s="40">
        <f>+'Cost Summary'!R48+'Cost Summary'!R118+'Cost Summary'!R189</f>
        <v>18884056.865796812</v>
      </c>
      <c r="S60" s="40">
        <f>+'Cost Summary'!S48+'Cost Summary'!S118+'Cost Summary'!S189</f>
        <v>124416.22047624498</v>
      </c>
      <c r="T60" s="40">
        <f>+'Cost Summary'!T48+'Cost Summary'!T118+'Cost Summary'!T189</f>
        <v>113062.74770057252</v>
      </c>
      <c r="V60" s="44">
        <f t="shared" si="0"/>
        <v>0</v>
      </c>
    </row>
    <row r="61" spans="1:22" x14ac:dyDescent="0.25">
      <c r="B61" s="6"/>
      <c r="C61" t="s">
        <v>397</v>
      </c>
      <c r="H61" s="136">
        <f>+'Function-Classif'!F127</f>
        <v>0</v>
      </c>
      <c r="I61" s="40">
        <f>+'Cost Summary'!I49+'Cost Summary'!I119+'Cost Summary'!I190</f>
        <v>0</v>
      </c>
      <c r="J61" s="40">
        <f>+'Cost Summary'!J49+'Cost Summary'!J119+'Cost Summary'!J190</f>
        <v>0</v>
      </c>
      <c r="K61" s="40">
        <f>+'Cost Summary'!K49+'Cost Summary'!K119+'Cost Summary'!K190</f>
        <v>0</v>
      </c>
      <c r="L61" s="40">
        <f>+'Cost Summary'!L49+'Cost Summary'!L119+'Cost Summary'!L190</f>
        <v>0</v>
      </c>
      <c r="M61" s="40">
        <f>+'Cost Summary'!M49+'Cost Summary'!M119+'Cost Summary'!M190</f>
        <v>0</v>
      </c>
      <c r="N61" s="40">
        <f>+'Cost Summary'!N49+'Cost Summary'!N119+'Cost Summary'!N190</f>
        <v>0</v>
      </c>
      <c r="O61" s="40">
        <f>+'Cost Summary'!O49+'Cost Summary'!O119+'Cost Summary'!O190</f>
        <v>0</v>
      </c>
      <c r="P61" s="40">
        <f>+'Cost Summary'!P49+'Cost Summary'!P119+'Cost Summary'!P190</f>
        <v>0</v>
      </c>
      <c r="Q61" s="40">
        <f>+'Cost Summary'!Q49+'Cost Summary'!Q119+'Cost Summary'!Q190</f>
        <v>0</v>
      </c>
      <c r="R61" s="40">
        <f>+'Cost Summary'!R49+'Cost Summary'!R119+'Cost Summary'!R190</f>
        <v>0</v>
      </c>
      <c r="S61" s="40">
        <f>+'Cost Summary'!S49+'Cost Summary'!S119+'Cost Summary'!S190</f>
        <v>0</v>
      </c>
      <c r="T61" s="40">
        <f>+'Cost Summary'!T49+'Cost Summary'!T119+'Cost Summary'!T190</f>
        <v>0</v>
      </c>
      <c r="V61" s="44">
        <f t="shared" si="0"/>
        <v>0</v>
      </c>
    </row>
    <row r="62" spans="1:22" x14ac:dyDescent="0.25">
      <c r="B62" s="6"/>
      <c r="C62" t="s">
        <v>398</v>
      </c>
      <c r="H62" s="136">
        <f>+'Function-Classif'!F131</f>
        <v>6724404</v>
      </c>
      <c r="I62" s="40">
        <f>+'Cost Summary'!I50+'Cost Summary'!I120+'Cost Summary'!I191</f>
        <v>3761472.701161447</v>
      </c>
      <c r="J62" s="40">
        <f>+'Cost Summary'!J50+'Cost Summary'!J120+'Cost Summary'!J191</f>
        <v>911601.79178672982</v>
      </c>
      <c r="K62" s="40">
        <f>+'Cost Summary'!K50+'Cost Summary'!K120+'Cost Summary'!K191</f>
        <v>65112.285244363593</v>
      </c>
      <c r="L62" s="40">
        <f>+'Cost Summary'!L50+'Cost Summary'!L120+'Cost Summary'!L191</f>
        <v>755725.37949355168</v>
      </c>
      <c r="M62" s="40">
        <f>+'Cost Summary'!M50+'Cost Summary'!M120+'Cost Summary'!M191</f>
        <v>687478.30017523677</v>
      </c>
      <c r="N62" s="40">
        <f>+'Cost Summary'!N50+'Cost Summary'!N120+'Cost Summary'!N191</f>
        <v>408189.37335438444</v>
      </c>
      <c r="O62" s="40">
        <f>+'Cost Summary'!O50+'Cost Summary'!O120+'Cost Summary'!O191</f>
        <v>0</v>
      </c>
      <c r="P62" s="40">
        <f>+'Cost Summary'!P50+'Cost Summary'!P120+'Cost Summary'!P191</f>
        <v>42621.770469009811</v>
      </c>
      <c r="Q62" s="40">
        <f>+'Cost Summary'!Q50+'Cost Summary'!Q120+'Cost Summary'!Q191</f>
        <v>22307.651787706611</v>
      </c>
      <c r="R62" s="40">
        <f>+'Cost Summary'!R50+'Cost Summary'!R120+'Cost Summary'!R191</f>
        <v>67425.269772592714</v>
      </c>
      <c r="S62" s="40">
        <f>+'Cost Summary'!S50+'Cost Summary'!S120+'Cost Summary'!S191</f>
        <v>1566.7322279731916</v>
      </c>
      <c r="T62" s="40">
        <f>+'Cost Summary'!T50+'Cost Summary'!T120+'Cost Summary'!T191</f>
        <v>902.74452700680388</v>
      </c>
      <c r="V62" s="44">
        <f t="shared" si="0"/>
        <v>0</v>
      </c>
    </row>
    <row r="63" spans="1:22" x14ac:dyDescent="0.25">
      <c r="B63" s="6"/>
      <c r="H63" s="136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V63" s="44">
        <f t="shared" si="0"/>
        <v>0</v>
      </c>
    </row>
    <row r="64" spans="1:22" x14ac:dyDescent="0.25">
      <c r="A64" t="s">
        <v>78</v>
      </c>
      <c r="B64" s="6"/>
      <c r="H64" s="40">
        <f>+H50+H57-H60-H61-H62</f>
        <v>2380933928.7399998</v>
      </c>
      <c r="I64" s="40">
        <f>+I50+I57-I60-I61-I62</f>
        <v>1038933059.0794095</v>
      </c>
      <c r="J64" s="40">
        <f t="shared" ref="J64:T64" si="16">+J50+J57-J60-J61-J62</f>
        <v>294199142.04243779</v>
      </c>
      <c r="K64" s="40">
        <f t="shared" si="16"/>
        <v>27405435.596413385</v>
      </c>
      <c r="L64" s="40">
        <f t="shared" si="16"/>
        <v>326710197.02541798</v>
      </c>
      <c r="M64" s="40">
        <f t="shared" si="16"/>
        <v>293748208.41073853</v>
      </c>
      <c r="N64" s="40">
        <f t="shared" si="16"/>
        <v>152221222.20782858</v>
      </c>
      <c r="O64" s="40">
        <f t="shared" si="16"/>
        <v>139077603.86479846</v>
      </c>
      <c r="P64" s="40">
        <f t="shared" si="16"/>
        <v>17976630.024072088</v>
      </c>
      <c r="Q64" s="40">
        <f t="shared" si="16"/>
        <v>9146514.3389039468</v>
      </c>
      <c r="R64" s="40">
        <f t="shared" si="16"/>
        <v>80471084.953369617</v>
      </c>
      <c r="S64" s="40">
        <f t="shared" si="16"/>
        <v>545055.32324870792</v>
      </c>
      <c r="T64" s="40">
        <f t="shared" si="16"/>
        <v>499775.87336167821</v>
      </c>
      <c r="V64" s="44">
        <f t="shared" si="0"/>
        <v>0</v>
      </c>
    </row>
    <row r="65" spans="1:22" x14ac:dyDescent="0.25">
      <c r="B65" s="6"/>
      <c r="H65" s="136"/>
      <c r="I65" s="40"/>
      <c r="J65" s="40"/>
      <c r="K65" s="24"/>
      <c r="V65" s="44">
        <f t="shared" si="0"/>
        <v>0</v>
      </c>
    </row>
    <row r="66" spans="1:22" x14ac:dyDescent="0.25">
      <c r="A66" t="s">
        <v>440</v>
      </c>
      <c r="B66" s="6"/>
      <c r="H66" s="140">
        <f>+H43/H64</f>
        <v>4.9187789912013884E-2</v>
      </c>
      <c r="I66" s="140">
        <f t="shared" ref="I66:T66" si="17">+I43/I64</f>
        <v>3.8005110233357849E-2</v>
      </c>
      <c r="J66" s="140">
        <f t="shared" si="17"/>
        <v>7.6428635658293873E-2</v>
      </c>
      <c r="K66" s="140">
        <f t="shared" si="17"/>
        <v>4.0363126333739632E-2</v>
      </c>
      <c r="L66" s="140">
        <f t="shared" si="17"/>
        <v>6.8342277623721817E-2</v>
      </c>
      <c r="M66" s="140">
        <f t="shared" si="17"/>
        <v>2.5897664001886832E-2</v>
      </c>
      <c r="N66" s="140">
        <f t="shared" si="17"/>
        <v>0.10391712079288318</v>
      </c>
      <c r="O66" s="140">
        <f t="shared" si="17"/>
        <v>2.8433096481960938E-2</v>
      </c>
      <c r="P66" s="140">
        <f t="shared" si="17"/>
        <v>4.6862086627019505E-3</v>
      </c>
      <c r="Q66" s="140">
        <f t="shared" si="17"/>
        <v>5.1408831848078441E-3</v>
      </c>
      <c r="R66" s="140">
        <f t="shared" si="17"/>
        <v>5.1644266980480011E-2</v>
      </c>
      <c r="S66" s="140">
        <f t="shared" si="17"/>
        <v>1.7021181383507035E-2</v>
      </c>
      <c r="T66" s="140">
        <f t="shared" si="17"/>
        <v>6.3996309682157623E-2</v>
      </c>
      <c r="V66" s="44"/>
    </row>
    <row r="67" spans="1:22" x14ac:dyDescent="0.25">
      <c r="A67" t="s">
        <v>441</v>
      </c>
      <c r="B67" s="6"/>
      <c r="H67" s="141">
        <f>H66/$H66</f>
        <v>1</v>
      </c>
      <c r="I67" s="141">
        <f t="shared" ref="I67:T67" si="18">I66/$H66</f>
        <v>0.77265334143576314</v>
      </c>
      <c r="J67" s="141">
        <f t="shared" si="18"/>
        <v>1.5538131677598823</v>
      </c>
      <c r="K67" s="141">
        <f t="shared" si="18"/>
        <v>0.82059239510334514</v>
      </c>
      <c r="L67" s="141">
        <f t="shared" si="18"/>
        <v>1.3894154981545439</v>
      </c>
      <c r="M67" s="141">
        <f t="shared" si="18"/>
        <v>0.52650594889935176</v>
      </c>
      <c r="N67" s="141">
        <f t="shared" si="18"/>
        <v>2.1126609058623695</v>
      </c>
      <c r="O67" s="141">
        <f t="shared" si="18"/>
        <v>0.57805192168262653</v>
      </c>
      <c r="P67" s="141">
        <f t="shared" si="18"/>
        <v>9.5271787390418333E-2</v>
      </c>
      <c r="Q67" s="141">
        <f t="shared" si="18"/>
        <v>0.10451543348468698</v>
      </c>
      <c r="R67" s="141">
        <f t="shared" si="18"/>
        <v>1.0499407896321471</v>
      </c>
      <c r="S67" s="141">
        <f t="shared" si="18"/>
        <v>0.34604485003197294</v>
      </c>
      <c r="T67" s="141">
        <f t="shared" si="18"/>
        <v>1.3010608892294799</v>
      </c>
      <c r="V67" s="44"/>
    </row>
    <row r="68" spans="1:22" x14ac:dyDescent="0.25">
      <c r="B68" s="6"/>
      <c r="H68" s="136"/>
      <c r="I68" s="40"/>
      <c r="J68" s="40"/>
      <c r="K68" s="24"/>
      <c r="V68" s="44">
        <f t="shared" si="0"/>
        <v>0</v>
      </c>
    </row>
    <row r="69" spans="1:22" x14ac:dyDescent="0.25">
      <c r="H69" s="44"/>
      <c r="I69" s="142"/>
      <c r="J69" s="143"/>
      <c r="K69" s="143"/>
      <c r="L69" s="142"/>
      <c r="M69" s="142"/>
      <c r="N69" s="142"/>
      <c r="O69" s="142"/>
      <c r="P69" s="142"/>
      <c r="Q69" s="142"/>
      <c r="R69" s="142"/>
      <c r="S69" s="142"/>
      <c r="T69" s="143"/>
      <c r="U69" s="143"/>
      <c r="V69" s="44">
        <f t="shared" si="0"/>
        <v>0</v>
      </c>
    </row>
    <row r="70" spans="1:22" x14ac:dyDescent="0.25">
      <c r="H70" s="44"/>
      <c r="I70" s="142"/>
      <c r="J70" s="143"/>
      <c r="K70" s="143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44">
        <f t="shared" si="0"/>
        <v>0</v>
      </c>
    </row>
    <row r="71" spans="1:22" x14ac:dyDescent="0.25">
      <c r="H71" s="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44">
        <f t="shared" si="0"/>
        <v>0</v>
      </c>
    </row>
    <row r="72" spans="1:22" x14ac:dyDescent="0.25">
      <c r="H72" s="44"/>
      <c r="I72" s="107"/>
      <c r="J72" s="107"/>
      <c r="K72" s="44"/>
      <c r="L72" s="44"/>
      <c r="M72" s="44"/>
      <c r="N72" s="44"/>
      <c r="O72" s="44"/>
      <c r="P72" s="44"/>
      <c r="Q72" s="44"/>
      <c r="V72" s="44">
        <f t="shared" si="0"/>
        <v>0</v>
      </c>
    </row>
    <row r="73" spans="1:22" x14ac:dyDescent="0.25">
      <c r="A73" t="s">
        <v>448</v>
      </c>
      <c r="H73" s="44"/>
      <c r="I73" s="107"/>
      <c r="J73" s="107"/>
      <c r="K73" s="44"/>
      <c r="L73" s="44"/>
      <c r="M73" s="44"/>
      <c r="N73" s="44"/>
      <c r="O73" s="44"/>
      <c r="P73" s="44"/>
      <c r="Q73" s="44"/>
      <c r="R73" s="44"/>
      <c r="S73" s="44"/>
      <c r="T73" s="44"/>
      <c r="V73" s="44">
        <f t="shared" si="0"/>
        <v>0</v>
      </c>
    </row>
    <row r="74" spans="1:22" x14ac:dyDescent="0.25">
      <c r="E74" s="6" t="s">
        <v>445</v>
      </c>
      <c r="H74" s="44">
        <v>2689126.84</v>
      </c>
      <c r="I74" s="107">
        <v>2120280.13</v>
      </c>
      <c r="J74" s="107">
        <v>385053.67</v>
      </c>
      <c r="K74" s="44">
        <v>4988.8799999999992</v>
      </c>
      <c r="L74" s="44">
        <v>86025.47</v>
      </c>
      <c r="M74" s="44">
        <v>29978.34</v>
      </c>
      <c r="N74" s="44">
        <v>51803.519999999997</v>
      </c>
      <c r="O74" s="44">
        <v>10654.56</v>
      </c>
      <c r="P74" s="44">
        <v>0</v>
      </c>
      <c r="Q74" s="44">
        <v>0</v>
      </c>
      <c r="R74">
        <v>342.27000000000004</v>
      </c>
      <c r="S74">
        <v>0</v>
      </c>
      <c r="T74">
        <v>0</v>
      </c>
      <c r="V74" s="44">
        <f t="shared" si="0"/>
        <v>0</v>
      </c>
    </row>
    <row r="75" spans="1:22" x14ac:dyDescent="0.25">
      <c r="H75" s="49">
        <f>SUM(I75:T75)</f>
        <v>1</v>
      </c>
      <c r="I75" s="139">
        <f>I74/$H74</f>
        <v>0.78846415812799664</v>
      </c>
      <c r="J75" s="139">
        <f t="shared" ref="J75:T75" si="19">J74/$H74</f>
        <v>0.14318910669159809</v>
      </c>
      <c r="K75" s="139">
        <f t="shared" si="19"/>
        <v>1.8552044201827235E-3</v>
      </c>
      <c r="L75" s="139">
        <f t="shared" si="19"/>
        <v>3.1990112448544827E-2</v>
      </c>
      <c r="M75" s="139">
        <f t="shared" si="19"/>
        <v>1.1147982889494347E-2</v>
      </c>
      <c r="N75" s="139">
        <f t="shared" si="19"/>
        <v>1.9264067142329366E-2</v>
      </c>
      <c r="O75" s="139">
        <f t="shared" si="19"/>
        <v>3.9620890474619634E-3</v>
      </c>
      <c r="P75" s="139">
        <f t="shared" si="19"/>
        <v>0</v>
      </c>
      <c r="Q75" s="139">
        <f t="shared" si="19"/>
        <v>0</v>
      </c>
      <c r="R75" s="139">
        <f t="shared" si="19"/>
        <v>1.2727923239202806E-4</v>
      </c>
      <c r="S75" s="139">
        <f t="shared" si="19"/>
        <v>0</v>
      </c>
      <c r="T75" s="139">
        <f t="shared" si="19"/>
        <v>0</v>
      </c>
      <c r="V75" s="44">
        <f t="shared" si="0"/>
        <v>0</v>
      </c>
    </row>
    <row r="76" spans="1:22" x14ac:dyDescent="0.25">
      <c r="H76" s="44"/>
      <c r="I76" s="107"/>
      <c r="J76" s="107"/>
      <c r="K76" s="44"/>
      <c r="L76" s="44"/>
      <c r="M76" s="44"/>
      <c r="N76" s="44"/>
      <c r="O76" s="44"/>
      <c r="P76" s="44"/>
      <c r="Q76" s="44"/>
      <c r="V76" s="44">
        <f t="shared" si="0"/>
        <v>0</v>
      </c>
    </row>
    <row r="77" spans="1:22" x14ac:dyDescent="0.25">
      <c r="E77" s="6" t="s">
        <v>446</v>
      </c>
      <c r="H77" s="44">
        <v>-1630991.5700000003</v>
      </c>
      <c r="I77" s="107">
        <v>-1517603.4</v>
      </c>
      <c r="J77" s="107">
        <v>-98175.069999999992</v>
      </c>
      <c r="K77" s="44">
        <v>-366.10862634516889</v>
      </c>
      <c r="L77" s="44">
        <v>-14360.44137365483</v>
      </c>
      <c r="M77" s="44">
        <v>-43.323193916349808</v>
      </c>
      <c r="N77" s="44">
        <v>-113.33840304182509</v>
      </c>
      <c r="O77" s="44">
        <v>-5.338403041825095</v>
      </c>
      <c r="P77" s="44"/>
      <c r="Q77" s="44"/>
      <c r="R77">
        <v>-324.55</v>
      </c>
      <c r="V77" s="44">
        <f t="shared" si="0"/>
        <v>0</v>
      </c>
    </row>
    <row r="78" spans="1:22" x14ac:dyDescent="0.25">
      <c r="H78" s="49">
        <f>SUM(I78:T78)</f>
        <v>0.99999999999999967</v>
      </c>
      <c r="I78" s="139">
        <f>I77/$H77</f>
        <v>0.93047899689634794</v>
      </c>
      <c r="J78" s="139">
        <f t="shared" ref="J78" si="20">J77/$H77</f>
        <v>6.0193487082217091E-2</v>
      </c>
      <c r="K78" s="139">
        <f t="shared" ref="K78" si="21">K77/$H77</f>
        <v>2.2446996850214795E-4</v>
      </c>
      <c r="L78" s="139">
        <f t="shared" ref="L78" si="22">L77/$H77</f>
        <v>8.8047305932150398E-3</v>
      </c>
      <c r="M78" s="139">
        <f t="shared" ref="M78" si="23">M77/$H77</f>
        <v>2.6562487944894651E-5</v>
      </c>
      <c r="N78" s="139">
        <f t="shared" ref="N78" si="24">N77/$H77</f>
        <v>6.9490489789487424E-5</v>
      </c>
      <c r="O78" s="139">
        <f t="shared" ref="O78" si="25">O77/$H77</f>
        <v>3.2731027799396252E-6</v>
      </c>
      <c r="P78" s="139">
        <f t="shared" ref="P78" si="26">P77/$H77</f>
        <v>0</v>
      </c>
      <c r="Q78" s="139">
        <f t="shared" ref="Q78" si="27">Q77/$H77</f>
        <v>0</v>
      </c>
      <c r="R78" s="139">
        <f t="shared" ref="R78" si="28">R77/$H77</f>
        <v>1.9898937920322909E-4</v>
      </c>
      <c r="S78" s="139">
        <f t="shared" ref="S78" si="29">S77/$H77</f>
        <v>0</v>
      </c>
      <c r="T78" s="139">
        <f t="shared" ref="T78" si="30">T77/$H77</f>
        <v>0</v>
      </c>
      <c r="V78" s="44">
        <f t="shared" si="0"/>
        <v>0</v>
      </c>
    </row>
    <row r="79" spans="1:22" x14ac:dyDescent="0.25">
      <c r="H79" s="44"/>
      <c r="I79" s="107"/>
      <c r="J79" s="107"/>
      <c r="K79" s="44"/>
      <c r="L79" s="44"/>
      <c r="M79" s="44"/>
      <c r="N79" s="44"/>
      <c r="O79" s="44"/>
      <c r="P79" s="44"/>
      <c r="Q79" s="44"/>
      <c r="R79" s="44"/>
      <c r="S79" s="44"/>
      <c r="T79" s="44"/>
      <c r="V79" s="44">
        <f t="shared" si="0"/>
        <v>0</v>
      </c>
    </row>
    <row r="80" spans="1:22" x14ac:dyDescent="0.25">
      <c r="E80" s="6" t="s">
        <v>444</v>
      </c>
      <c r="F80" t="str">
        <f>+F17</f>
        <v>Intermed + Peak</v>
      </c>
      <c r="H80" s="44">
        <f>SUM('Class Allocation'!G25:G26)</f>
        <v>1927670294.8008001</v>
      </c>
      <c r="I80" s="107">
        <f>SUM('Class Allocation'!L25:N26)</f>
        <v>697388765.05834019</v>
      </c>
      <c r="J80" s="107">
        <f>SUM('Class Allocation'!P25:R26)</f>
        <v>226626381.77937278</v>
      </c>
      <c r="K80" s="44">
        <f>SUM('Class Allocation'!T25:V26)</f>
        <v>26991581.666399788</v>
      </c>
      <c r="L80" s="44">
        <f>SUM('Class Allocation'!X25:Z26)</f>
        <v>312732552.88058698</v>
      </c>
      <c r="M80" s="44">
        <f>SUM('Class Allocation'!AB25:AD26)</f>
        <v>301873731.60595852</v>
      </c>
      <c r="N80" s="44">
        <f>SUM('Class Allocation'!AF25:AH26)</f>
        <v>132768176.26566404</v>
      </c>
      <c r="O80" s="44">
        <f>SUM('Class Allocation'!AJ25:AL26)</f>
        <v>183817987.93321684</v>
      </c>
      <c r="P80" s="44">
        <f>SUM('Class Allocation'!AN25:AP26)</f>
        <v>17941568.322162502</v>
      </c>
      <c r="Q80" s="44">
        <f>SUM('Class Allocation'!AR25:AT26)</f>
        <v>9478463.5883443151</v>
      </c>
      <c r="R80" s="44">
        <f>SUM('Class Allocation'!AV25:AX26)</f>
        <v>16978983.817327388</v>
      </c>
      <c r="S80" s="44">
        <f>SUM('Class Allocation'!AZ25:BB26)</f>
        <v>553457.06128684001</v>
      </c>
      <c r="T80" s="44">
        <f>SUM('Class Allocation'!BD25:BF26)</f>
        <v>518644.82213986752</v>
      </c>
      <c r="V80" s="44">
        <f t="shared" ref="V80:V124" si="31">SUM(I80:T80)-H80</f>
        <v>0</v>
      </c>
    </row>
    <row r="81" spans="5:22" x14ac:dyDescent="0.25">
      <c r="H81" s="49">
        <f>SUM(I81:T81)</f>
        <v>1.0000000000000002</v>
      </c>
      <c r="I81" s="139">
        <f>I80/$H80</f>
        <v>0.36177803172010092</v>
      </c>
      <c r="J81" s="139">
        <f t="shared" ref="J81" si="32">J80/$H80</f>
        <v>0.11756490847559162</v>
      </c>
      <c r="K81" s="139">
        <f t="shared" ref="K81" si="33">K80/$H80</f>
        <v>1.4002177519257265E-2</v>
      </c>
      <c r="L81" s="139">
        <f t="shared" ref="L81" si="34">L80/$H80</f>
        <v>0.1622334243174629</v>
      </c>
      <c r="M81" s="139">
        <f t="shared" ref="M81" si="35">M80/$H80</f>
        <v>0.15660029229072769</v>
      </c>
      <c r="N81" s="139">
        <f t="shared" ref="N81" si="36">N80/$H80</f>
        <v>6.8874940192707554E-2</v>
      </c>
      <c r="O81" s="139">
        <f t="shared" ref="O81" si="37">O80/$H80</f>
        <v>9.5357587046394812E-2</v>
      </c>
      <c r="P81" s="139">
        <f t="shared" ref="P81" si="38">P80/$H80</f>
        <v>9.3073843439687026E-3</v>
      </c>
      <c r="Q81" s="139">
        <f t="shared" ref="Q81" si="39">Q80/$H80</f>
        <v>4.9170564146312126E-3</v>
      </c>
      <c r="R81" s="139">
        <f t="shared" ref="R81" si="40">R80/$H80</f>
        <v>8.8080331284463489E-3</v>
      </c>
      <c r="S81" s="139">
        <f t="shared" ref="S81" si="41">S80/$H80</f>
        <v>2.8711188981829109E-4</v>
      </c>
      <c r="T81" s="139">
        <f t="shared" ref="T81" si="42">T80/$H80</f>
        <v>2.6905266089264647E-4</v>
      </c>
      <c r="V81" s="44">
        <f t="shared" si="31"/>
        <v>0</v>
      </c>
    </row>
    <row r="82" spans="5:22" x14ac:dyDescent="0.25">
      <c r="H82" s="44"/>
      <c r="I82" s="107"/>
      <c r="J82" s="107"/>
      <c r="K82" s="44"/>
      <c r="L82" s="44"/>
      <c r="M82" s="44"/>
      <c r="N82" s="44"/>
      <c r="O82" s="44"/>
      <c r="P82" s="44"/>
      <c r="Q82" s="44"/>
      <c r="R82" s="44"/>
      <c r="S82" s="44"/>
      <c r="T82" s="44"/>
      <c r="V82" s="44">
        <f t="shared" si="31"/>
        <v>0</v>
      </c>
    </row>
    <row r="83" spans="5:22" x14ac:dyDescent="0.25">
      <c r="E83" t="s">
        <v>450</v>
      </c>
      <c r="H83" s="44">
        <v>163886444</v>
      </c>
      <c r="I83" s="107">
        <v>64164081</v>
      </c>
      <c r="J83" s="107">
        <v>35966001</v>
      </c>
      <c r="K83" s="44">
        <v>1568548</v>
      </c>
      <c r="L83" s="44">
        <v>19512643</v>
      </c>
      <c r="M83" s="44">
        <v>16210961</v>
      </c>
      <c r="N83" s="44">
        <v>10462757</v>
      </c>
      <c r="O83" s="44">
        <v>8983013</v>
      </c>
      <c r="P83" s="44">
        <v>831030</v>
      </c>
      <c r="Q83" s="44">
        <v>449773</v>
      </c>
      <c r="R83">
        <v>5644950</v>
      </c>
      <c r="S83">
        <v>46675</v>
      </c>
      <c r="T83">
        <v>46012</v>
      </c>
      <c r="V83" s="44">
        <f t="shared" si="31"/>
        <v>0</v>
      </c>
    </row>
    <row r="84" spans="5:22" x14ac:dyDescent="0.25">
      <c r="H84" s="49">
        <f>SUM(I84:T84)</f>
        <v>1.0000000000000002</v>
      </c>
      <c r="I84" s="139">
        <f>I83/$H83</f>
        <v>0.39151548739443026</v>
      </c>
      <c r="J84" s="139">
        <f t="shared" ref="J84:T84" si="43">J83/$H83</f>
        <v>0.21945683927341789</v>
      </c>
      <c r="K84" s="139">
        <f t="shared" si="43"/>
        <v>9.5709441349523701E-3</v>
      </c>
      <c r="L84" s="139">
        <f t="shared" si="43"/>
        <v>0.11906197073871466</v>
      </c>
      <c r="M84" s="139">
        <f t="shared" si="43"/>
        <v>9.8915813927843849E-2</v>
      </c>
      <c r="N84" s="139">
        <f t="shared" si="43"/>
        <v>6.3841503571826844E-2</v>
      </c>
      <c r="O84" s="139">
        <f t="shared" si="43"/>
        <v>5.4812422435622558E-2</v>
      </c>
      <c r="P84" s="139">
        <f t="shared" si="43"/>
        <v>5.0707671709564949E-3</v>
      </c>
      <c r="Q84" s="139">
        <f t="shared" si="43"/>
        <v>2.7444185682618141E-3</v>
      </c>
      <c r="R84" s="139">
        <f t="shared" si="43"/>
        <v>3.4444276550414384E-2</v>
      </c>
      <c r="S84" s="139">
        <f t="shared" si="43"/>
        <v>2.8480085881904912E-4</v>
      </c>
      <c r="T84" s="139">
        <f t="shared" si="43"/>
        <v>2.807553747398412E-4</v>
      </c>
      <c r="V84" s="44">
        <f t="shared" si="31"/>
        <v>0</v>
      </c>
    </row>
    <row r="85" spans="5:22" x14ac:dyDescent="0.25">
      <c r="H85" s="44"/>
      <c r="I85" s="107"/>
      <c r="J85" s="107"/>
      <c r="K85" s="44"/>
      <c r="L85" s="44"/>
      <c r="M85" s="44"/>
      <c r="N85" s="44"/>
      <c r="O85" s="44"/>
      <c r="P85" s="44"/>
      <c r="Q85" s="44"/>
      <c r="R85" s="44"/>
      <c r="S85" s="44"/>
      <c r="T85" s="44"/>
      <c r="V85" s="44">
        <f t="shared" si="31"/>
        <v>0</v>
      </c>
    </row>
    <row r="86" spans="5:22" x14ac:dyDescent="0.25">
      <c r="H86" s="44"/>
      <c r="I86" s="107"/>
      <c r="J86" s="107"/>
      <c r="K86" s="44"/>
      <c r="L86" s="44"/>
      <c r="M86" s="44"/>
      <c r="N86" s="44"/>
      <c r="O86" s="44"/>
      <c r="P86" s="44"/>
      <c r="Q86" s="44"/>
      <c r="V86" s="44">
        <f t="shared" si="31"/>
        <v>0</v>
      </c>
    </row>
    <row r="87" spans="5:22" x14ac:dyDescent="0.25">
      <c r="H87" s="44"/>
      <c r="I87" s="107"/>
      <c r="J87" s="107"/>
      <c r="K87" s="44"/>
      <c r="L87" s="44"/>
      <c r="M87" s="44"/>
      <c r="N87" s="44"/>
      <c r="O87" s="44"/>
      <c r="P87" s="44"/>
      <c r="Q87" s="44"/>
      <c r="R87" s="44"/>
      <c r="S87" s="44"/>
      <c r="T87" s="44"/>
      <c r="V87" s="44">
        <f t="shared" si="31"/>
        <v>0</v>
      </c>
    </row>
    <row r="88" spans="5:22" x14ac:dyDescent="0.25">
      <c r="H88" s="44"/>
      <c r="I88" s="107"/>
      <c r="J88" s="107"/>
      <c r="K88" s="44"/>
      <c r="L88" s="44"/>
      <c r="M88" s="44"/>
      <c r="N88" s="44"/>
      <c r="O88" s="44"/>
      <c r="P88" s="44"/>
      <c r="Q88" s="44"/>
      <c r="R88" s="44"/>
      <c r="S88" s="44"/>
      <c r="T88" s="44"/>
      <c r="V88" s="44">
        <f t="shared" si="31"/>
        <v>0</v>
      </c>
    </row>
    <row r="89" spans="5:22" x14ac:dyDescent="0.25">
      <c r="H89" s="44"/>
      <c r="I89" s="107"/>
      <c r="J89" s="107"/>
      <c r="K89" s="44"/>
      <c r="L89" s="44"/>
      <c r="M89" s="44"/>
      <c r="N89" s="44"/>
      <c r="O89" s="44"/>
      <c r="P89" s="44"/>
      <c r="Q89" s="44"/>
      <c r="R89" s="44"/>
      <c r="S89" s="44"/>
      <c r="T89" s="44"/>
      <c r="V89" s="44">
        <f t="shared" si="31"/>
        <v>0</v>
      </c>
    </row>
    <row r="90" spans="5:22" x14ac:dyDescent="0.25">
      <c r="H90" s="44"/>
      <c r="I90" s="107"/>
      <c r="J90" s="107"/>
      <c r="K90" s="44"/>
      <c r="L90" s="44"/>
      <c r="M90" s="44"/>
      <c r="N90" s="44"/>
      <c r="O90" s="44"/>
      <c r="P90" s="44"/>
      <c r="Q90" s="44"/>
      <c r="R90" s="44"/>
      <c r="S90" s="44"/>
      <c r="T90" s="44"/>
      <c r="V90" s="44">
        <f t="shared" si="31"/>
        <v>0</v>
      </c>
    </row>
    <row r="91" spans="5:22" x14ac:dyDescent="0.25">
      <c r="H91" s="44"/>
      <c r="I91" s="107"/>
      <c r="J91" s="107"/>
      <c r="K91" s="44"/>
      <c r="L91" s="44"/>
      <c r="M91" s="44"/>
      <c r="N91" s="44"/>
      <c r="O91" s="44"/>
      <c r="P91" s="44"/>
      <c r="Q91" s="44"/>
      <c r="R91" s="44"/>
      <c r="S91" s="44"/>
      <c r="T91" s="44"/>
      <c r="V91" s="44">
        <f t="shared" si="31"/>
        <v>0</v>
      </c>
    </row>
    <row r="92" spans="5:22" x14ac:dyDescent="0.25">
      <c r="H92" s="44"/>
      <c r="I92" s="107"/>
      <c r="J92" s="107"/>
      <c r="K92" s="44"/>
      <c r="L92" s="44"/>
      <c r="M92" s="44"/>
      <c r="N92" s="44"/>
      <c r="O92" s="44"/>
      <c r="P92" s="44"/>
      <c r="Q92" s="44"/>
      <c r="R92" s="44"/>
      <c r="S92" s="44"/>
      <c r="T92" s="44"/>
      <c r="V92" s="44">
        <f t="shared" si="31"/>
        <v>0</v>
      </c>
    </row>
    <row r="93" spans="5:22" x14ac:dyDescent="0.25">
      <c r="H93" s="44"/>
      <c r="I93" s="107"/>
      <c r="J93" s="107"/>
      <c r="K93" s="44"/>
      <c r="L93" s="44"/>
      <c r="M93" s="44"/>
      <c r="N93" s="44"/>
      <c r="O93" s="44"/>
      <c r="P93" s="44"/>
      <c r="Q93" s="44"/>
      <c r="R93" s="44"/>
      <c r="S93" s="44"/>
      <c r="T93" s="44"/>
      <c r="V93" s="44">
        <f t="shared" si="31"/>
        <v>0</v>
      </c>
    </row>
    <row r="94" spans="5:22" x14ac:dyDescent="0.25">
      <c r="H94" s="44"/>
      <c r="I94" s="107"/>
      <c r="J94" s="107"/>
      <c r="K94" s="44"/>
      <c r="L94" s="44"/>
      <c r="M94" s="44"/>
      <c r="N94" s="44"/>
      <c r="O94" s="44"/>
      <c r="P94" s="44"/>
      <c r="Q94" s="44"/>
      <c r="R94" s="44"/>
      <c r="S94" s="44"/>
      <c r="T94" s="44"/>
      <c r="V94" s="44">
        <f t="shared" si="31"/>
        <v>0</v>
      </c>
    </row>
    <row r="95" spans="5:22" x14ac:dyDescent="0.25">
      <c r="H95" s="44"/>
      <c r="I95" s="107"/>
      <c r="J95" s="107"/>
      <c r="K95" s="44"/>
      <c r="L95" s="44"/>
      <c r="M95" s="44"/>
      <c r="N95" s="44"/>
      <c r="O95" s="44"/>
      <c r="P95" s="44"/>
      <c r="Q95" s="44"/>
      <c r="R95" s="44"/>
      <c r="S95" s="44"/>
      <c r="T95" s="44"/>
      <c r="V95" s="44">
        <f t="shared" si="31"/>
        <v>0</v>
      </c>
    </row>
    <row r="96" spans="5:22" x14ac:dyDescent="0.25">
      <c r="H96" s="44"/>
      <c r="I96" s="107"/>
      <c r="J96" s="107"/>
      <c r="K96" s="44"/>
      <c r="L96" s="44"/>
      <c r="M96" s="44"/>
      <c r="N96" s="44"/>
      <c r="O96" s="44"/>
      <c r="P96" s="44"/>
      <c r="Q96" s="44"/>
      <c r="R96" s="44"/>
      <c r="S96" s="44"/>
      <c r="T96" s="44"/>
      <c r="V96" s="44">
        <f t="shared" si="31"/>
        <v>0</v>
      </c>
    </row>
    <row r="97" spans="8:22" x14ac:dyDescent="0.25">
      <c r="H97" s="44"/>
      <c r="I97" s="107"/>
      <c r="J97" s="107"/>
      <c r="K97" s="44"/>
      <c r="L97" s="44"/>
      <c r="M97" s="44"/>
      <c r="N97" s="44"/>
      <c r="O97" s="44"/>
      <c r="P97" s="44"/>
      <c r="Q97" s="44"/>
      <c r="R97" s="44"/>
      <c r="S97" s="44"/>
      <c r="T97" s="44"/>
      <c r="V97" s="44">
        <f t="shared" si="31"/>
        <v>0</v>
      </c>
    </row>
    <row r="98" spans="8:22" x14ac:dyDescent="0.25">
      <c r="H98" s="44"/>
      <c r="I98" s="107"/>
      <c r="J98" s="107"/>
      <c r="K98" s="44"/>
      <c r="L98" s="44"/>
      <c r="M98" s="44"/>
      <c r="N98" s="44"/>
      <c r="O98" s="44"/>
      <c r="P98" s="44"/>
      <c r="Q98" s="44"/>
      <c r="R98" s="44"/>
      <c r="S98" s="44"/>
      <c r="T98" s="44"/>
      <c r="V98" s="44">
        <f t="shared" si="31"/>
        <v>0</v>
      </c>
    </row>
    <row r="99" spans="8:22" x14ac:dyDescent="0.25">
      <c r="H99" s="44"/>
      <c r="I99" s="107"/>
      <c r="J99" s="107"/>
      <c r="K99" s="44"/>
      <c r="L99" s="44"/>
      <c r="M99" s="44"/>
      <c r="N99" s="44"/>
      <c r="O99" s="44"/>
      <c r="P99" s="44"/>
      <c r="Q99" s="44"/>
      <c r="R99" s="44"/>
      <c r="S99" s="44"/>
      <c r="T99" s="44"/>
      <c r="V99" s="44">
        <f t="shared" si="31"/>
        <v>0</v>
      </c>
    </row>
    <row r="100" spans="8:22" x14ac:dyDescent="0.25">
      <c r="H100" s="44"/>
      <c r="I100" s="107"/>
      <c r="J100" s="107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V100" s="44">
        <f t="shared" si="31"/>
        <v>0</v>
      </c>
    </row>
    <row r="101" spans="8:22" x14ac:dyDescent="0.25">
      <c r="H101" s="44"/>
      <c r="I101" s="107"/>
      <c r="J101" s="107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V101" s="44">
        <f t="shared" si="31"/>
        <v>0</v>
      </c>
    </row>
    <row r="102" spans="8:22" x14ac:dyDescent="0.25">
      <c r="H102" s="44"/>
      <c r="I102" s="107"/>
      <c r="J102" s="107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V102" s="44">
        <f t="shared" si="31"/>
        <v>0</v>
      </c>
    </row>
    <row r="103" spans="8:22" x14ac:dyDescent="0.25">
      <c r="H103" s="44"/>
      <c r="I103" s="107"/>
      <c r="J103" s="107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V103" s="44">
        <f t="shared" si="31"/>
        <v>0</v>
      </c>
    </row>
    <row r="104" spans="8:22" x14ac:dyDescent="0.25">
      <c r="H104" s="44"/>
      <c r="I104" s="107"/>
      <c r="J104" s="107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V104" s="44">
        <f t="shared" si="31"/>
        <v>0</v>
      </c>
    </row>
    <row r="105" spans="8:22" x14ac:dyDescent="0.25">
      <c r="H105" s="44"/>
      <c r="I105" s="107"/>
      <c r="J105" s="107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V105" s="44">
        <f t="shared" si="31"/>
        <v>0</v>
      </c>
    </row>
    <row r="106" spans="8:22" x14ac:dyDescent="0.25">
      <c r="H106" s="44"/>
      <c r="I106" s="107"/>
      <c r="J106" s="107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V106" s="44">
        <f t="shared" si="31"/>
        <v>0</v>
      </c>
    </row>
    <row r="107" spans="8:22" x14ac:dyDescent="0.25">
      <c r="H107" s="44"/>
      <c r="I107" s="107"/>
      <c r="J107" s="107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V107" s="44">
        <f t="shared" si="31"/>
        <v>0</v>
      </c>
    </row>
    <row r="108" spans="8:22" x14ac:dyDescent="0.25">
      <c r="H108" s="44"/>
      <c r="I108" s="107"/>
      <c r="J108" s="107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V108" s="44">
        <f t="shared" si="31"/>
        <v>0</v>
      </c>
    </row>
    <row r="109" spans="8:22" x14ac:dyDescent="0.25">
      <c r="H109" s="44"/>
      <c r="I109" s="107"/>
      <c r="J109" s="107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V109" s="44">
        <f t="shared" si="31"/>
        <v>0</v>
      </c>
    </row>
    <row r="110" spans="8:22" x14ac:dyDescent="0.25">
      <c r="H110" s="44"/>
      <c r="I110" s="107"/>
      <c r="J110" s="107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V110" s="44">
        <f t="shared" si="31"/>
        <v>0</v>
      </c>
    </row>
    <row r="111" spans="8:22" x14ac:dyDescent="0.25">
      <c r="H111" s="44"/>
      <c r="I111" s="107"/>
      <c r="J111" s="107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V111" s="44">
        <f t="shared" si="31"/>
        <v>0</v>
      </c>
    </row>
    <row r="112" spans="8:22" x14ac:dyDescent="0.25">
      <c r="H112" s="44"/>
      <c r="I112" s="107"/>
      <c r="J112" s="107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V112" s="44">
        <f t="shared" si="31"/>
        <v>0</v>
      </c>
    </row>
    <row r="113" spans="8:22" x14ac:dyDescent="0.25">
      <c r="H113" s="44"/>
      <c r="I113" s="107"/>
      <c r="J113" s="107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V113" s="44">
        <f t="shared" si="31"/>
        <v>0</v>
      </c>
    </row>
    <row r="114" spans="8:22" x14ac:dyDescent="0.25">
      <c r="H114" s="44"/>
      <c r="I114" s="107"/>
      <c r="J114" s="107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V114" s="44">
        <f t="shared" si="31"/>
        <v>0</v>
      </c>
    </row>
    <row r="115" spans="8:22" x14ac:dyDescent="0.25">
      <c r="H115" s="44"/>
      <c r="I115" s="107"/>
      <c r="J115" s="107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V115" s="44">
        <f t="shared" si="31"/>
        <v>0</v>
      </c>
    </row>
    <row r="116" spans="8:22" x14ac:dyDescent="0.25">
      <c r="H116" s="44"/>
      <c r="I116" s="107"/>
      <c r="J116" s="107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V116" s="44">
        <f t="shared" si="31"/>
        <v>0</v>
      </c>
    </row>
    <row r="117" spans="8:22" x14ac:dyDescent="0.25">
      <c r="H117" s="44"/>
      <c r="I117" s="107"/>
      <c r="J117" s="107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V117" s="44">
        <f t="shared" si="31"/>
        <v>0</v>
      </c>
    </row>
    <row r="118" spans="8:22" x14ac:dyDescent="0.25">
      <c r="H118" s="44"/>
      <c r="I118" s="107"/>
      <c r="J118" s="107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V118" s="44">
        <f t="shared" si="31"/>
        <v>0</v>
      </c>
    </row>
    <row r="119" spans="8:22" x14ac:dyDescent="0.25">
      <c r="H119" s="44"/>
      <c r="I119" s="107"/>
      <c r="J119" s="107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V119" s="44">
        <f t="shared" si="31"/>
        <v>0</v>
      </c>
    </row>
    <row r="120" spans="8:22" x14ac:dyDescent="0.25">
      <c r="H120" s="44"/>
      <c r="I120" s="107"/>
      <c r="J120" s="107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V120" s="44">
        <f t="shared" si="31"/>
        <v>0</v>
      </c>
    </row>
    <row r="121" spans="8:22" x14ac:dyDescent="0.25">
      <c r="H121" s="44"/>
      <c r="I121" s="107"/>
      <c r="J121" s="107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V121" s="44">
        <f t="shared" si="31"/>
        <v>0</v>
      </c>
    </row>
    <row r="122" spans="8:22" x14ac:dyDescent="0.25">
      <c r="H122" s="44"/>
      <c r="I122" s="107"/>
      <c r="J122" s="107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V122" s="44">
        <f t="shared" si="31"/>
        <v>0</v>
      </c>
    </row>
    <row r="123" spans="8:22" x14ac:dyDescent="0.25">
      <c r="H123" s="44"/>
      <c r="I123" s="107"/>
      <c r="J123" s="107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V123" s="44">
        <f t="shared" si="31"/>
        <v>0</v>
      </c>
    </row>
    <row r="124" spans="8:22" x14ac:dyDescent="0.25">
      <c r="H124" s="44"/>
      <c r="I124" s="107"/>
      <c r="J124" s="107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V124" s="44">
        <f t="shared" si="31"/>
        <v>0</v>
      </c>
    </row>
    <row r="125" spans="8:22" x14ac:dyDescent="0.25">
      <c r="H125" s="44"/>
      <c r="I125" s="107"/>
      <c r="J125" s="107"/>
      <c r="K125" s="44"/>
      <c r="L125" s="44"/>
      <c r="M125" s="44"/>
      <c r="N125" s="44"/>
      <c r="O125" s="44"/>
      <c r="P125" s="44"/>
      <c r="Q125" s="44"/>
      <c r="R125" s="44"/>
      <c r="S125" s="44"/>
      <c r="T125" s="44"/>
    </row>
    <row r="126" spans="8:22" x14ac:dyDescent="0.25">
      <c r="H126" s="44"/>
      <c r="I126" s="107"/>
      <c r="J126" s="107"/>
      <c r="K126" s="44"/>
      <c r="L126" s="44"/>
      <c r="M126" s="44"/>
      <c r="N126" s="44"/>
      <c r="O126" s="44"/>
      <c r="P126" s="44"/>
      <c r="Q126" s="44"/>
      <c r="R126" s="44"/>
      <c r="S126" s="44"/>
      <c r="T126" s="44"/>
    </row>
    <row r="127" spans="8:22" x14ac:dyDescent="0.25">
      <c r="H127" s="44"/>
      <c r="I127" s="107"/>
      <c r="J127" s="107"/>
      <c r="K127" s="44"/>
      <c r="L127" s="44"/>
      <c r="M127" s="44"/>
      <c r="N127" s="44"/>
      <c r="O127" s="44"/>
      <c r="P127" s="44"/>
      <c r="Q127" s="44"/>
      <c r="R127" s="44"/>
      <c r="S127" s="44"/>
      <c r="T127" s="44"/>
    </row>
    <row r="128" spans="8:22" x14ac:dyDescent="0.25">
      <c r="H128" s="44"/>
      <c r="I128" s="107"/>
      <c r="J128" s="107"/>
      <c r="K128" s="44"/>
      <c r="L128" s="44"/>
      <c r="M128" s="44"/>
      <c r="N128" s="44"/>
      <c r="O128" s="44"/>
      <c r="P128" s="44"/>
      <c r="Q128" s="44"/>
      <c r="R128" s="44"/>
      <c r="S128" s="44"/>
      <c r="T128" s="44"/>
    </row>
    <row r="129" spans="8:20" x14ac:dyDescent="0.25">
      <c r="H129" s="44"/>
      <c r="I129" s="107"/>
      <c r="J129" s="107"/>
      <c r="K129" s="44"/>
      <c r="L129" s="44"/>
      <c r="M129" s="44"/>
      <c r="N129" s="44"/>
      <c r="O129" s="44"/>
      <c r="P129" s="44"/>
      <c r="Q129" s="44"/>
      <c r="R129" s="44"/>
      <c r="S129" s="44"/>
      <c r="T129" s="44"/>
    </row>
    <row r="130" spans="8:20" x14ac:dyDescent="0.25">
      <c r="H130" s="44"/>
      <c r="I130" s="107"/>
      <c r="J130" s="107"/>
      <c r="K130" s="44"/>
      <c r="L130" s="44"/>
      <c r="M130" s="44"/>
      <c r="N130" s="44"/>
      <c r="O130" s="44"/>
      <c r="P130" s="44"/>
      <c r="Q130" s="44"/>
      <c r="R130" s="44"/>
      <c r="S130" s="44"/>
      <c r="T130" s="44"/>
    </row>
    <row r="131" spans="8:20" x14ac:dyDescent="0.25">
      <c r="H131" s="44"/>
      <c r="I131" s="107"/>
      <c r="J131" s="107"/>
      <c r="K131" s="44"/>
      <c r="L131" s="44"/>
      <c r="M131" s="44"/>
      <c r="N131" s="44"/>
      <c r="O131" s="44"/>
      <c r="P131" s="44"/>
      <c r="Q131" s="44"/>
      <c r="R131" s="44"/>
      <c r="S131" s="44"/>
      <c r="T131" s="44"/>
    </row>
    <row r="132" spans="8:20" x14ac:dyDescent="0.25">
      <c r="H132" s="44"/>
      <c r="I132" s="107"/>
      <c r="J132" s="107"/>
      <c r="K132" s="44"/>
      <c r="L132" s="44"/>
      <c r="M132" s="44"/>
      <c r="N132" s="44"/>
      <c r="O132" s="44"/>
      <c r="P132" s="44"/>
      <c r="Q132" s="44"/>
      <c r="R132" s="44"/>
      <c r="S132" s="44"/>
      <c r="T132" s="44"/>
    </row>
    <row r="133" spans="8:20" x14ac:dyDescent="0.25">
      <c r="H133" s="44"/>
      <c r="I133" s="107"/>
      <c r="J133" s="107"/>
      <c r="K133" s="44"/>
      <c r="L133" s="44"/>
      <c r="M133" s="44"/>
      <c r="N133" s="44"/>
      <c r="O133" s="44"/>
      <c r="P133" s="44"/>
      <c r="Q133" s="44"/>
      <c r="R133" s="44"/>
      <c r="S133" s="44"/>
      <c r="T133" s="44"/>
    </row>
    <row r="134" spans="8:20" x14ac:dyDescent="0.25">
      <c r="H134" s="44"/>
      <c r="I134" s="107"/>
      <c r="J134" s="107"/>
      <c r="K134" s="44"/>
      <c r="L134" s="44"/>
      <c r="M134" s="44"/>
      <c r="N134" s="44"/>
      <c r="O134" s="44"/>
      <c r="P134" s="44"/>
      <c r="Q134" s="44"/>
      <c r="R134" s="44"/>
      <c r="S134" s="44"/>
      <c r="T134" s="44"/>
    </row>
    <row r="135" spans="8:20" x14ac:dyDescent="0.25">
      <c r="H135" s="44"/>
      <c r="I135" s="107"/>
      <c r="J135" s="107"/>
      <c r="K135" s="44"/>
      <c r="L135" s="44"/>
      <c r="M135" s="44"/>
      <c r="N135" s="44"/>
      <c r="O135" s="44"/>
      <c r="P135" s="44"/>
      <c r="Q135" s="44"/>
      <c r="R135" s="44"/>
      <c r="S135" s="44"/>
      <c r="T135" s="44"/>
    </row>
    <row r="136" spans="8:20" x14ac:dyDescent="0.25">
      <c r="H136" s="44"/>
      <c r="I136" s="107"/>
      <c r="J136" s="107"/>
      <c r="K136" s="44"/>
      <c r="L136" s="44"/>
      <c r="M136" s="44"/>
      <c r="N136" s="44"/>
      <c r="O136" s="44"/>
      <c r="P136" s="44"/>
      <c r="Q136" s="44"/>
      <c r="R136" s="44"/>
      <c r="S136" s="44"/>
      <c r="T136" s="44"/>
    </row>
    <row r="137" spans="8:20" x14ac:dyDescent="0.25">
      <c r="H137" s="44"/>
      <c r="I137" s="107"/>
      <c r="J137" s="107"/>
      <c r="K137" s="44"/>
      <c r="L137" s="44"/>
      <c r="M137" s="44"/>
      <c r="N137" s="44"/>
      <c r="O137" s="44"/>
      <c r="P137" s="44"/>
      <c r="Q137" s="44"/>
      <c r="R137" s="44"/>
      <c r="S137" s="44"/>
      <c r="T137" s="44"/>
    </row>
    <row r="138" spans="8:20" x14ac:dyDescent="0.25">
      <c r="H138" s="44"/>
      <c r="I138" s="107"/>
      <c r="J138" s="107"/>
      <c r="K138" s="44"/>
      <c r="L138" s="44"/>
      <c r="M138" s="44"/>
      <c r="N138" s="44"/>
      <c r="O138" s="44"/>
      <c r="P138" s="44"/>
      <c r="Q138" s="44"/>
      <c r="R138" s="44"/>
      <c r="S138" s="44"/>
      <c r="T138" s="44"/>
    </row>
    <row r="139" spans="8:20" x14ac:dyDescent="0.25">
      <c r="H139" s="44"/>
      <c r="I139" s="107"/>
      <c r="J139" s="107"/>
      <c r="K139" s="44"/>
      <c r="L139" s="44"/>
      <c r="M139" s="44"/>
      <c r="N139" s="44"/>
      <c r="O139" s="44"/>
      <c r="P139" s="44"/>
      <c r="Q139" s="44"/>
      <c r="R139" s="44"/>
      <c r="S139" s="44"/>
      <c r="T139" s="44"/>
    </row>
    <row r="140" spans="8:20" x14ac:dyDescent="0.25">
      <c r="H140" s="44"/>
      <c r="I140" s="107"/>
      <c r="J140" s="107"/>
      <c r="K140" s="44"/>
      <c r="L140" s="44"/>
      <c r="M140" s="44"/>
      <c r="N140" s="44"/>
      <c r="O140" s="44"/>
      <c r="P140" s="44"/>
      <c r="Q140" s="44"/>
      <c r="R140" s="44"/>
      <c r="S140" s="44"/>
      <c r="T140" s="44"/>
    </row>
    <row r="141" spans="8:20" x14ac:dyDescent="0.25">
      <c r="H141" s="44"/>
      <c r="I141" s="107"/>
      <c r="J141" s="107"/>
      <c r="K141" s="44"/>
      <c r="L141" s="44"/>
      <c r="M141" s="44"/>
      <c r="N141" s="44"/>
      <c r="O141" s="44"/>
      <c r="P141" s="44"/>
      <c r="Q141" s="44"/>
      <c r="R141" s="44"/>
      <c r="S141" s="44"/>
      <c r="T141" s="44"/>
    </row>
    <row r="142" spans="8:20" x14ac:dyDescent="0.25">
      <c r="H142" s="44"/>
      <c r="I142" s="107"/>
      <c r="J142" s="107"/>
      <c r="K142" s="44"/>
      <c r="L142" s="44"/>
      <c r="M142" s="44"/>
      <c r="N142" s="44"/>
      <c r="O142" s="44"/>
      <c r="P142" s="44"/>
      <c r="Q142" s="44"/>
      <c r="R142" s="44"/>
      <c r="S142" s="44"/>
      <c r="T142" s="44"/>
    </row>
    <row r="143" spans="8:20" x14ac:dyDescent="0.25">
      <c r="H143" s="44"/>
      <c r="I143" s="107"/>
      <c r="J143" s="107"/>
      <c r="K143" s="44"/>
      <c r="L143" s="44"/>
      <c r="M143" s="44"/>
      <c r="N143" s="44"/>
      <c r="O143" s="44"/>
      <c r="P143" s="44"/>
      <c r="Q143" s="44"/>
      <c r="R143" s="44"/>
      <c r="S143" s="44"/>
      <c r="T143" s="44"/>
    </row>
    <row r="144" spans="8:20" x14ac:dyDescent="0.25">
      <c r="H144" s="44"/>
      <c r="I144" s="107"/>
      <c r="J144" s="107"/>
      <c r="K144" s="44"/>
      <c r="L144" s="44"/>
      <c r="M144" s="44"/>
      <c r="N144" s="44"/>
      <c r="O144" s="44"/>
      <c r="P144" s="44"/>
      <c r="Q144" s="44"/>
      <c r="R144" s="44"/>
      <c r="S144" s="44"/>
      <c r="T144" s="44"/>
    </row>
    <row r="145" spans="8:20" x14ac:dyDescent="0.25">
      <c r="H145" s="44"/>
      <c r="I145" s="107"/>
      <c r="J145" s="107"/>
      <c r="K145" s="44"/>
      <c r="L145" s="44"/>
      <c r="M145" s="44"/>
      <c r="N145" s="44"/>
      <c r="O145" s="44"/>
      <c r="P145" s="44"/>
      <c r="Q145" s="44"/>
      <c r="R145" s="44"/>
      <c r="S145" s="44"/>
      <c r="T145" s="44"/>
    </row>
    <row r="146" spans="8:20" x14ac:dyDescent="0.25">
      <c r="H146" s="44"/>
      <c r="I146" s="107"/>
      <c r="J146" s="107"/>
      <c r="K146" s="44"/>
      <c r="L146" s="44"/>
      <c r="M146" s="44"/>
      <c r="N146" s="44"/>
      <c r="O146" s="44"/>
      <c r="P146" s="44"/>
      <c r="Q146" s="44"/>
      <c r="R146" s="44"/>
      <c r="S146" s="44"/>
      <c r="T146" s="44"/>
    </row>
    <row r="147" spans="8:20" x14ac:dyDescent="0.25">
      <c r="H147" s="44"/>
      <c r="I147" s="107"/>
      <c r="J147" s="107"/>
      <c r="K147" s="44"/>
      <c r="L147" s="44"/>
      <c r="M147" s="44"/>
      <c r="N147" s="44"/>
      <c r="O147" s="44"/>
      <c r="P147" s="44"/>
      <c r="Q147" s="44"/>
      <c r="R147" s="44"/>
      <c r="S147" s="44"/>
      <c r="T147" s="44"/>
    </row>
    <row r="148" spans="8:20" x14ac:dyDescent="0.25">
      <c r="H148" s="44"/>
      <c r="I148" s="107"/>
      <c r="J148" s="107"/>
      <c r="K148" s="44"/>
      <c r="L148" s="44"/>
      <c r="M148" s="44"/>
      <c r="N148" s="44"/>
      <c r="O148" s="44"/>
      <c r="P148" s="44"/>
      <c r="Q148" s="44"/>
      <c r="R148" s="44"/>
      <c r="S148" s="44"/>
      <c r="T148" s="44"/>
    </row>
    <row r="149" spans="8:20" x14ac:dyDescent="0.25">
      <c r="H149" s="44"/>
      <c r="I149" s="107"/>
      <c r="J149" s="107"/>
      <c r="K149" s="44"/>
      <c r="L149" s="44"/>
      <c r="M149" s="44"/>
      <c r="N149" s="44"/>
      <c r="O149" s="44"/>
      <c r="P149" s="44"/>
      <c r="Q149" s="44"/>
      <c r="R149" s="44"/>
      <c r="S149" s="44"/>
      <c r="T149" s="44"/>
    </row>
    <row r="150" spans="8:20" x14ac:dyDescent="0.25">
      <c r="H150" s="44"/>
      <c r="I150" s="107"/>
      <c r="J150" s="107"/>
      <c r="K150" s="44"/>
      <c r="L150" s="44"/>
      <c r="M150" s="44"/>
      <c r="N150" s="44"/>
      <c r="O150" s="44"/>
      <c r="P150" s="44"/>
      <c r="Q150" s="44"/>
      <c r="R150" s="44"/>
      <c r="S150" s="44"/>
      <c r="T150" s="44"/>
    </row>
    <row r="151" spans="8:20" x14ac:dyDescent="0.25">
      <c r="H151" s="44"/>
      <c r="I151" s="107"/>
      <c r="J151" s="107"/>
      <c r="K151" s="44"/>
      <c r="L151" s="44"/>
      <c r="M151" s="44"/>
      <c r="N151" s="44"/>
      <c r="O151" s="44"/>
      <c r="P151" s="44"/>
      <c r="Q151" s="44"/>
      <c r="R151" s="44"/>
      <c r="S151" s="44"/>
      <c r="T151" s="44"/>
    </row>
    <row r="152" spans="8:20" x14ac:dyDescent="0.25">
      <c r="H152" s="44"/>
      <c r="I152" s="107"/>
      <c r="J152" s="107"/>
      <c r="K152" s="44"/>
      <c r="L152" s="44"/>
      <c r="M152" s="44"/>
      <c r="N152" s="44"/>
      <c r="O152" s="44"/>
      <c r="P152" s="44"/>
      <c r="Q152" s="44"/>
      <c r="R152" s="44"/>
      <c r="S152" s="44"/>
      <c r="T152" s="44"/>
    </row>
    <row r="153" spans="8:20" x14ac:dyDescent="0.25">
      <c r="H153" s="44"/>
      <c r="I153" s="107"/>
      <c r="J153" s="107"/>
      <c r="K153" s="44"/>
      <c r="L153" s="44"/>
      <c r="M153" s="44"/>
      <c r="N153" s="44"/>
      <c r="O153" s="44"/>
      <c r="P153" s="44"/>
      <c r="Q153" s="44"/>
      <c r="R153" s="44"/>
      <c r="S153" s="44"/>
      <c r="T153" s="44"/>
    </row>
    <row r="154" spans="8:20" x14ac:dyDescent="0.25">
      <c r="H154" s="44"/>
      <c r="I154" s="107"/>
      <c r="J154" s="107"/>
      <c r="K154" s="44"/>
      <c r="L154" s="44"/>
      <c r="M154" s="44"/>
      <c r="N154" s="44"/>
      <c r="O154" s="44"/>
      <c r="P154" s="44"/>
      <c r="Q154" s="44"/>
      <c r="R154" s="44"/>
      <c r="S154" s="44"/>
      <c r="T154" s="44"/>
    </row>
    <row r="155" spans="8:20" x14ac:dyDescent="0.25">
      <c r="H155" s="44"/>
      <c r="I155" s="107"/>
      <c r="J155" s="107"/>
      <c r="K155" s="44"/>
      <c r="L155" s="44"/>
      <c r="M155" s="44"/>
      <c r="N155" s="44"/>
      <c r="O155" s="44"/>
      <c r="P155" s="44"/>
      <c r="Q155" s="44"/>
      <c r="R155" s="44"/>
      <c r="S155" s="44"/>
      <c r="T155" s="44"/>
    </row>
    <row r="156" spans="8:20" x14ac:dyDescent="0.25">
      <c r="H156" s="44"/>
      <c r="I156" s="107"/>
      <c r="J156" s="107"/>
      <c r="K156" s="44"/>
      <c r="L156" s="44"/>
      <c r="M156" s="44"/>
      <c r="N156" s="44"/>
      <c r="O156" s="44"/>
      <c r="P156" s="44"/>
      <c r="Q156" s="44"/>
      <c r="R156" s="44"/>
      <c r="S156" s="44"/>
      <c r="T156" s="44"/>
    </row>
    <row r="157" spans="8:20" x14ac:dyDescent="0.25">
      <c r="H157" s="44"/>
      <c r="I157" s="107"/>
      <c r="J157" s="107"/>
      <c r="K157" s="44"/>
      <c r="L157" s="44"/>
      <c r="M157" s="44"/>
      <c r="N157" s="44"/>
      <c r="O157" s="44"/>
      <c r="P157" s="44"/>
      <c r="Q157" s="44"/>
      <c r="R157" s="44"/>
      <c r="S157" s="44"/>
      <c r="T157" s="44"/>
    </row>
    <row r="158" spans="8:20" x14ac:dyDescent="0.25">
      <c r="H158" s="44"/>
      <c r="I158" s="107"/>
      <c r="J158" s="107"/>
      <c r="K158" s="44"/>
      <c r="L158" s="44"/>
      <c r="M158" s="44"/>
      <c r="N158" s="44"/>
      <c r="O158" s="44"/>
      <c r="P158" s="44"/>
      <c r="Q158" s="44"/>
      <c r="R158" s="44"/>
      <c r="S158" s="44"/>
      <c r="T158" s="44"/>
    </row>
    <row r="159" spans="8:20" x14ac:dyDescent="0.25">
      <c r="H159" s="44"/>
      <c r="I159" s="107"/>
      <c r="J159" s="107"/>
      <c r="K159" s="44"/>
      <c r="L159" s="44"/>
      <c r="M159" s="44"/>
      <c r="N159" s="44"/>
      <c r="O159" s="44"/>
      <c r="P159" s="44"/>
      <c r="Q159" s="44"/>
      <c r="R159" s="44"/>
      <c r="S159" s="44"/>
      <c r="T159" s="44"/>
    </row>
    <row r="160" spans="8:20" x14ac:dyDescent="0.25">
      <c r="H160" s="44"/>
      <c r="I160" s="107"/>
      <c r="J160" s="107"/>
      <c r="K160" s="44"/>
      <c r="L160" s="44"/>
      <c r="M160" s="44"/>
      <c r="N160" s="44"/>
      <c r="O160" s="44"/>
      <c r="P160" s="44"/>
      <c r="Q160" s="44"/>
      <c r="R160" s="44"/>
      <c r="S160" s="44"/>
      <c r="T160" s="44"/>
    </row>
    <row r="161" spans="8:20" x14ac:dyDescent="0.25">
      <c r="H161" s="44"/>
      <c r="I161" s="107"/>
      <c r="J161" s="107"/>
      <c r="K161" s="44"/>
      <c r="L161" s="44"/>
      <c r="M161" s="44"/>
      <c r="N161" s="44"/>
      <c r="O161" s="44"/>
      <c r="P161" s="44"/>
      <c r="Q161" s="44"/>
      <c r="R161" s="44"/>
      <c r="S161" s="44"/>
      <c r="T161" s="44"/>
    </row>
    <row r="162" spans="8:20" x14ac:dyDescent="0.25">
      <c r="H162" s="44"/>
      <c r="I162" s="107"/>
      <c r="J162" s="107"/>
      <c r="K162" s="44"/>
      <c r="L162" s="44"/>
      <c r="M162" s="44"/>
      <c r="N162" s="44"/>
      <c r="O162" s="44"/>
      <c r="P162" s="44"/>
      <c r="Q162" s="44"/>
      <c r="R162" s="44"/>
      <c r="S162" s="44"/>
      <c r="T162" s="44"/>
    </row>
    <row r="163" spans="8:20" x14ac:dyDescent="0.25">
      <c r="H163" s="44"/>
      <c r="I163" s="107"/>
      <c r="J163" s="107"/>
      <c r="K163" s="44"/>
      <c r="L163" s="44"/>
      <c r="M163" s="44"/>
      <c r="N163" s="44"/>
      <c r="O163" s="44"/>
      <c r="P163" s="44"/>
      <c r="Q163" s="44"/>
      <c r="R163" s="44"/>
      <c r="S163" s="44"/>
      <c r="T163" s="44"/>
    </row>
    <row r="164" spans="8:20" x14ac:dyDescent="0.25">
      <c r="H164" s="44"/>
      <c r="I164" s="107"/>
      <c r="J164" s="107"/>
      <c r="K164" s="44"/>
      <c r="L164" s="44"/>
      <c r="M164" s="44"/>
      <c r="N164" s="44"/>
      <c r="O164" s="44"/>
      <c r="P164" s="44"/>
      <c r="Q164" s="44"/>
      <c r="R164" s="44"/>
      <c r="S164" s="44"/>
      <c r="T164" s="44"/>
    </row>
    <row r="165" spans="8:20" x14ac:dyDescent="0.25">
      <c r="H165" s="44"/>
      <c r="I165" s="107"/>
      <c r="J165" s="107"/>
      <c r="K165" s="44"/>
      <c r="L165" s="44"/>
      <c r="M165" s="44"/>
      <c r="N165" s="44"/>
      <c r="O165" s="44"/>
      <c r="P165" s="44"/>
      <c r="Q165" s="44"/>
      <c r="R165" s="44"/>
      <c r="S165" s="44"/>
      <c r="T165" s="44"/>
    </row>
    <row r="166" spans="8:20" x14ac:dyDescent="0.25">
      <c r="H166" s="44"/>
      <c r="I166" s="107"/>
      <c r="J166" s="107"/>
      <c r="K166" s="44"/>
      <c r="L166" s="44"/>
      <c r="M166" s="44"/>
      <c r="N166" s="44"/>
      <c r="O166" s="44"/>
      <c r="P166" s="44"/>
      <c r="Q166" s="44"/>
      <c r="R166" s="44"/>
      <c r="S166" s="44"/>
      <c r="T166" s="44"/>
    </row>
    <row r="167" spans="8:20" x14ac:dyDescent="0.25">
      <c r="H167" s="44"/>
      <c r="I167" s="107"/>
      <c r="J167" s="107"/>
      <c r="K167" s="44"/>
      <c r="L167" s="44"/>
      <c r="M167" s="44"/>
      <c r="N167" s="44"/>
      <c r="O167" s="44"/>
      <c r="P167" s="44"/>
      <c r="Q167" s="44"/>
      <c r="R167" s="44"/>
      <c r="S167" s="44"/>
      <c r="T167" s="44"/>
    </row>
    <row r="168" spans="8:20" x14ac:dyDescent="0.25">
      <c r="H168" s="44"/>
      <c r="I168" s="107"/>
      <c r="J168" s="107"/>
      <c r="K168" s="44"/>
      <c r="L168" s="44"/>
      <c r="M168" s="44"/>
      <c r="N168" s="44"/>
      <c r="O168" s="44"/>
      <c r="P168" s="44"/>
      <c r="Q168" s="44"/>
      <c r="R168" s="44"/>
      <c r="S168" s="44"/>
      <c r="T168" s="44"/>
    </row>
    <row r="169" spans="8:20" x14ac:dyDescent="0.25">
      <c r="H169" s="44"/>
      <c r="I169" s="107"/>
      <c r="J169" s="107"/>
      <c r="K169" s="44"/>
      <c r="L169" s="44"/>
      <c r="M169" s="44"/>
      <c r="N169" s="44"/>
      <c r="O169" s="44"/>
      <c r="P169" s="44"/>
      <c r="Q169" s="44"/>
      <c r="R169" s="44"/>
      <c r="S169" s="44"/>
      <c r="T169" s="44"/>
    </row>
    <row r="170" spans="8:20" x14ac:dyDescent="0.25">
      <c r="H170" s="44"/>
      <c r="I170" s="107"/>
      <c r="J170" s="107"/>
      <c r="K170" s="44"/>
      <c r="L170" s="44"/>
      <c r="M170" s="44"/>
      <c r="N170" s="44"/>
      <c r="O170" s="44"/>
      <c r="P170" s="44"/>
      <c r="Q170" s="44"/>
      <c r="R170" s="44"/>
      <c r="S170" s="44"/>
      <c r="T170" s="44"/>
    </row>
    <row r="171" spans="8:20" x14ac:dyDescent="0.25">
      <c r="H171" s="44"/>
      <c r="I171" s="107"/>
      <c r="J171" s="107"/>
      <c r="K171" s="44"/>
      <c r="L171" s="44"/>
      <c r="M171" s="44"/>
      <c r="N171" s="44"/>
      <c r="O171" s="44"/>
      <c r="P171" s="44"/>
      <c r="Q171" s="44"/>
      <c r="R171" s="44"/>
      <c r="S171" s="44"/>
      <c r="T171" s="44"/>
    </row>
    <row r="172" spans="8:20" x14ac:dyDescent="0.25">
      <c r="H172" s="44"/>
      <c r="I172" s="107"/>
      <c r="J172" s="107"/>
      <c r="K172" s="44"/>
      <c r="L172" s="44"/>
      <c r="M172" s="44"/>
      <c r="N172" s="44"/>
      <c r="O172" s="44"/>
      <c r="P172" s="44"/>
      <c r="Q172" s="44"/>
      <c r="R172" s="44"/>
      <c r="S172" s="44"/>
      <c r="T172" s="44"/>
    </row>
    <row r="173" spans="8:20" x14ac:dyDescent="0.25">
      <c r="H173" s="44"/>
      <c r="I173" s="107"/>
      <c r="J173" s="107"/>
      <c r="K173" s="44"/>
      <c r="L173" s="44"/>
      <c r="M173" s="44"/>
      <c r="N173" s="44"/>
      <c r="O173" s="44"/>
      <c r="P173" s="44"/>
      <c r="Q173" s="44"/>
      <c r="R173" s="44"/>
      <c r="S173" s="44"/>
      <c r="T173" s="44"/>
    </row>
    <row r="174" spans="8:20" x14ac:dyDescent="0.25">
      <c r="H174" s="44"/>
      <c r="I174" s="107"/>
      <c r="J174" s="107"/>
      <c r="K174" s="44"/>
      <c r="L174" s="44"/>
      <c r="M174" s="44"/>
      <c r="N174" s="44"/>
      <c r="O174" s="44"/>
      <c r="P174" s="44"/>
      <c r="Q174" s="44"/>
      <c r="R174" s="44"/>
      <c r="S174" s="44"/>
      <c r="T174" s="44"/>
    </row>
    <row r="175" spans="8:20" x14ac:dyDescent="0.25">
      <c r="H175" s="44"/>
      <c r="I175" s="107"/>
      <c r="J175" s="107"/>
      <c r="K175" s="44"/>
      <c r="L175" s="44"/>
      <c r="M175" s="44"/>
      <c r="N175" s="44"/>
      <c r="O175" s="44"/>
      <c r="P175" s="44"/>
      <c r="Q175" s="44"/>
      <c r="R175" s="44"/>
      <c r="S175" s="44"/>
      <c r="T175" s="44"/>
    </row>
    <row r="176" spans="8:20" x14ac:dyDescent="0.25">
      <c r="H176" s="44"/>
      <c r="I176" s="107"/>
      <c r="J176" s="107"/>
      <c r="K176" s="44"/>
      <c r="L176" s="44"/>
      <c r="M176" s="44"/>
      <c r="N176" s="44"/>
      <c r="O176" s="44"/>
      <c r="P176" s="44"/>
      <c r="Q176" s="44"/>
      <c r="R176" s="44"/>
      <c r="S176" s="44"/>
      <c r="T176" s="44"/>
    </row>
    <row r="177" spans="8:20" x14ac:dyDescent="0.25">
      <c r="H177" s="44"/>
      <c r="I177" s="107"/>
      <c r="J177" s="107"/>
      <c r="K177" s="44"/>
      <c r="L177" s="44"/>
      <c r="M177" s="44"/>
      <c r="N177" s="44"/>
      <c r="O177" s="44"/>
      <c r="P177" s="44"/>
      <c r="Q177" s="44"/>
      <c r="R177" s="44"/>
      <c r="S177" s="44"/>
      <c r="T177" s="44"/>
    </row>
    <row r="178" spans="8:20" x14ac:dyDescent="0.25">
      <c r="H178" s="44"/>
      <c r="I178" s="107"/>
      <c r="J178" s="107"/>
      <c r="K178" s="44"/>
      <c r="L178" s="44"/>
      <c r="M178" s="44"/>
      <c r="N178" s="44"/>
      <c r="O178" s="44"/>
      <c r="P178" s="44"/>
      <c r="Q178" s="44"/>
      <c r="R178" s="44"/>
      <c r="S178" s="44"/>
      <c r="T178" s="44"/>
    </row>
    <row r="179" spans="8:20" x14ac:dyDescent="0.25">
      <c r="H179" s="44"/>
      <c r="I179" s="107"/>
      <c r="J179" s="107"/>
      <c r="K179" s="44"/>
      <c r="L179" s="44"/>
      <c r="M179" s="44"/>
      <c r="N179" s="44"/>
      <c r="O179" s="44"/>
      <c r="P179" s="44"/>
      <c r="Q179" s="44"/>
      <c r="R179" s="44"/>
      <c r="S179" s="44"/>
      <c r="T179" s="44"/>
    </row>
    <row r="180" spans="8:20" x14ac:dyDescent="0.25">
      <c r="H180" s="44"/>
      <c r="I180" s="107"/>
      <c r="J180" s="107"/>
      <c r="K180" s="44"/>
      <c r="L180" s="44"/>
      <c r="M180" s="44"/>
      <c r="N180" s="44"/>
      <c r="O180" s="44"/>
      <c r="P180" s="44"/>
      <c r="Q180" s="44"/>
      <c r="R180" s="44"/>
      <c r="S180" s="44"/>
      <c r="T180" s="44"/>
    </row>
    <row r="181" spans="8:20" x14ac:dyDescent="0.25">
      <c r="H181" s="44"/>
      <c r="I181" s="107"/>
      <c r="J181" s="107"/>
      <c r="K181" s="44"/>
      <c r="L181" s="44"/>
      <c r="M181" s="44"/>
      <c r="N181" s="44"/>
      <c r="O181" s="44"/>
      <c r="P181" s="44"/>
      <c r="Q181" s="44"/>
      <c r="R181" s="44"/>
      <c r="S181" s="44"/>
      <c r="T181" s="44"/>
    </row>
    <row r="182" spans="8:20" x14ac:dyDescent="0.25">
      <c r="H182" s="44"/>
      <c r="I182" s="107"/>
      <c r="J182" s="107"/>
      <c r="K182" s="44"/>
      <c r="L182" s="44"/>
      <c r="M182" s="44"/>
      <c r="N182" s="44"/>
      <c r="O182" s="44"/>
      <c r="P182" s="44"/>
      <c r="Q182" s="44"/>
      <c r="R182" s="44"/>
      <c r="S182" s="44"/>
      <c r="T182" s="44"/>
    </row>
    <row r="183" spans="8:20" x14ac:dyDescent="0.25">
      <c r="H183" s="44"/>
      <c r="I183" s="107"/>
      <c r="J183" s="107"/>
      <c r="K183" s="44"/>
      <c r="L183" s="44"/>
      <c r="M183" s="44"/>
      <c r="N183" s="44"/>
      <c r="O183" s="44"/>
      <c r="P183" s="44"/>
      <c r="Q183" s="44"/>
      <c r="R183" s="44"/>
      <c r="S183" s="44"/>
      <c r="T183" s="44"/>
    </row>
    <row r="184" spans="8:20" x14ac:dyDescent="0.25">
      <c r="H184" s="44"/>
      <c r="I184" s="107"/>
      <c r="J184" s="107"/>
      <c r="K184" s="44"/>
      <c r="L184" s="44"/>
      <c r="M184" s="44"/>
      <c r="N184" s="44"/>
      <c r="O184" s="44"/>
      <c r="P184" s="44"/>
      <c r="Q184" s="44"/>
      <c r="R184" s="44"/>
      <c r="S184" s="44"/>
      <c r="T184" s="44"/>
    </row>
    <row r="185" spans="8:20" x14ac:dyDescent="0.25">
      <c r="H185" s="44"/>
      <c r="I185" s="107"/>
      <c r="J185" s="107"/>
      <c r="K185" s="44"/>
      <c r="L185" s="44"/>
      <c r="M185" s="44"/>
      <c r="N185" s="44"/>
      <c r="O185" s="44"/>
      <c r="P185" s="44"/>
      <c r="Q185" s="44"/>
      <c r="R185" s="44"/>
      <c r="S185" s="44"/>
      <c r="T185" s="44"/>
    </row>
    <row r="186" spans="8:20" x14ac:dyDescent="0.25">
      <c r="H186" s="44"/>
      <c r="I186" s="107"/>
      <c r="J186" s="107"/>
      <c r="K186" s="44"/>
      <c r="L186" s="44"/>
      <c r="M186" s="44"/>
      <c r="N186" s="44"/>
      <c r="O186" s="44"/>
      <c r="P186" s="44"/>
      <c r="Q186" s="44"/>
      <c r="R186" s="44"/>
      <c r="S186" s="44"/>
      <c r="T186" s="44"/>
    </row>
    <row r="187" spans="8:20" x14ac:dyDescent="0.25">
      <c r="H187" s="44"/>
      <c r="I187" s="107"/>
      <c r="J187" s="107"/>
      <c r="K187" s="44"/>
      <c r="L187" s="44"/>
      <c r="M187" s="44"/>
      <c r="N187" s="44"/>
      <c r="O187" s="44"/>
      <c r="P187" s="44"/>
      <c r="Q187" s="44"/>
      <c r="R187" s="44"/>
      <c r="S187" s="44"/>
      <c r="T187" s="44"/>
    </row>
    <row r="188" spans="8:20" x14ac:dyDescent="0.25">
      <c r="H188" s="44"/>
      <c r="I188" s="107"/>
      <c r="J188" s="107"/>
      <c r="K188" s="44"/>
      <c r="L188" s="44"/>
      <c r="M188" s="44"/>
      <c r="N188" s="44"/>
      <c r="O188" s="44"/>
      <c r="P188" s="44"/>
      <c r="Q188" s="44"/>
      <c r="R188" s="44"/>
      <c r="S188" s="44"/>
      <c r="T188" s="44"/>
    </row>
    <row r="189" spans="8:20" x14ac:dyDescent="0.25">
      <c r="H189" s="44"/>
      <c r="I189" s="107"/>
      <c r="J189" s="107"/>
      <c r="K189" s="44"/>
      <c r="L189" s="44"/>
      <c r="M189" s="44"/>
      <c r="N189" s="44"/>
      <c r="O189" s="44"/>
      <c r="P189" s="44"/>
      <c r="Q189" s="44"/>
      <c r="R189" s="44"/>
      <c r="S189" s="44"/>
      <c r="T189" s="44"/>
    </row>
    <row r="190" spans="8:20" x14ac:dyDescent="0.25">
      <c r="H190" s="44"/>
      <c r="I190" s="107"/>
      <c r="J190" s="107"/>
      <c r="K190" s="44"/>
      <c r="L190" s="44"/>
      <c r="M190" s="44"/>
      <c r="N190" s="44"/>
      <c r="O190" s="44"/>
      <c r="P190" s="44"/>
      <c r="Q190" s="44"/>
      <c r="R190" s="44"/>
      <c r="S190" s="44"/>
      <c r="T190" s="44"/>
    </row>
    <row r="191" spans="8:20" x14ac:dyDescent="0.25">
      <c r="H191" s="44"/>
      <c r="I191" s="107"/>
      <c r="J191" s="107"/>
      <c r="K191" s="44"/>
      <c r="L191" s="44"/>
      <c r="M191" s="44"/>
      <c r="N191" s="44"/>
      <c r="O191" s="44"/>
      <c r="P191" s="44"/>
      <c r="Q191" s="44"/>
      <c r="R191" s="44"/>
      <c r="S191" s="44"/>
      <c r="T191" s="44"/>
    </row>
    <row r="192" spans="8:20" x14ac:dyDescent="0.25">
      <c r="H192" s="44"/>
      <c r="I192" s="107"/>
      <c r="J192" s="107"/>
      <c r="K192" s="44"/>
      <c r="L192" s="44"/>
      <c r="M192" s="44"/>
      <c r="N192" s="44"/>
      <c r="O192" s="44"/>
      <c r="P192" s="44"/>
      <c r="Q192" s="44"/>
      <c r="R192" s="44"/>
      <c r="S192" s="44"/>
      <c r="T192" s="44"/>
    </row>
    <row r="193" spans="8:20" x14ac:dyDescent="0.25">
      <c r="H193" s="44"/>
      <c r="I193" s="107"/>
      <c r="J193" s="107"/>
      <c r="K193" s="44"/>
      <c r="L193" s="44"/>
      <c r="M193" s="44"/>
      <c r="N193" s="44"/>
      <c r="O193" s="44"/>
      <c r="P193" s="44"/>
      <c r="Q193" s="44"/>
      <c r="R193" s="44"/>
      <c r="S193" s="44"/>
      <c r="T193" s="44"/>
    </row>
    <row r="194" spans="8:20" x14ac:dyDescent="0.25">
      <c r="H194" s="44"/>
      <c r="I194" s="107"/>
      <c r="J194" s="107"/>
      <c r="K194" s="44"/>
      <c r="L194" s="44"/>
      <c r="M194" s="44"/>
      <c r="N194" s="44"/>
      <c r="O194" s="44"/>
      <c r="P194" s="44"/>
      <c r="Q194" s="44"/>
      <c r="R194" s="44"/>
      <c r="S194" s="44"/>
      <c r="T194" s="44"/>
    </row>
    <row r="195" spans="8:20" x14ac:dyDescent="0.25">
      <c r="H195" s="44"/>
      <c r="I195" s="107"/>
      <c r="J195" s="107"/>
      <c r="K195" s="44"/>
      <c r="L195" s="44"/>
      <c r="M195" s="44"/>
      <c r="N195" s="44"/>
      <c r="O195" s="44"/>
      <c r="P195" s="44"/>
      <c r="Q195" s="44"/>
      <c r="R195" s="44"/>
      <c r="S195" s="44"/>
      <c r="T195" s="44"/>
    </row>
    <row r="196" spans="8:20" x14ac:dyDescent="0.25">
      <c r="H196" s="44"/>
      <c r="I196" s="107"/>
      <c r="J196" s="107"/>
      <c r="K196" s="44"/>
      <c r="L196" s="44"/>
      <c r="M196" s="44"/>
      <c r="N196" s="44"/>
      <c r="O196" s="44"/>
      <c r="P196" s="44"/>
      <c r="Q196" s="44"/>
      <c r="R196" s="44"/>
      <c r="S196" s="44"/>
      <c r="T196" s="44"/>
    </row>
    <row r="197" spans="8:20" x14ac:dyDescent="0.25">
      <c r="H197" s="44"/>
      <c r="I197" s="107"/>
      <c r="J197" s="107"/>
      <c r="K197" s="44"/>
      <c r="L197" s="44"/>
      <c r="M197" s="44"/>
      <c r="N197" s="44"/>
      <c r="O197" s="44"/>
      <c r="P197" s="44"/>
      <c r="Q197" s="44"/>
      <c r="R197" s="44"/>
      <c r="S197" s="44"/>
      <c r="T197" s="44"/>
    </row>
    <row r="198" spans="8:20" x14ac:dyDescent="0.25">
      <c r="H198" s="44"/>
      <c r="I198" s="107"/>
      <c r="J198" s="107"/>
      <c r="K198" s="44"/>
      <c r="L198" s="44"/>
      <c r="M198" s="44"/>
      <c r="N198" s="44"/>
      <c r="O198" s="44"/>
      <c r="P198" s="44"/>
      <c r="Q198" s="44"/>
      <c r="R198" s="44"/>
      <c r="S198" s="44"/>
      <c r="T198" s="44"/>
    </row>
    <row r="199" spans="8:20" x14ac:dyDescent="0.25">
      <c r="H199" s="44"/>
      <c r="I199" s="107"/>
      <c r="J199" s="107"/>
      <c r="K199" s="44"/>
      <c r="L199" s="44"/>
      <c r="M199" s="44"/>
      <c r="N199" s="44"/>
      <c r="O199" s="44"/>
      <c r="P199" s="44"/>
      <c r="Q199" s="44"/>
      <c r="R199" s="44"/>
      <c r="S199" s="44"/>
      <c r="T199" s="44"/>
    </row>
    <row r="200" spans="8:20" x14ac:dyDescent="0.25">
      <c r="H200" s="44"/>
      <c r="I200" s="107"/>
      <c r="J200" s="107"/>
      <c r="K200" s="44"/>
      <c r="L200" s="44"/>
      <c r="M200" s="44"/>
      <c r="N200" s="44"/>
      <c r="O200" s="44"/>
      <c r="P200" s="44"/>
      <c r="Q200" s="44"/>
      <c r="R200" s="44"/>
      <c r="S200" s="44"/>
      <c r="T200" s="44"/>
    </row>
    <row r="201" spans="8:20" x14ac:dyDescent="0.25">
      <c r="H201" s="44"/>
      <c r="I201" s="107"/>
      <c r="J201" s="107"/>
      <c r="K201" s="44"/>
      <c r="L201" s="44"/>
      <c r="M201" s="44"/>
      <c r="N201" s="44"/>
      <c r="O201" s="44"/>
      <c r="P201" s="44"/>
      <c r="Q201" s="44"/>
      <c r="R201" s="44"/>
      <c r="S201" s="44"/>
      <c r="T201" s="44"/>
    </row>
    <row r="202" spans="8:20" x14ac:dyDescent="0.25">
      <c r="H202" s="44"/>
      <c r="I202" s="107"/>
      <c r="J202" s="107"/>
      <c r="K202" s="44"/>
      <c r="L202" s="44"/>
      <c r="M202" s="44"/>
      <c r="N202" s="44"/>
      <c r="O202" s="44"/>
      <c r="P202" s="44"/>
      <c r="Q202" s="44"/>
      <c r="R202" s="44"/>
      <c r="S202" s="44"/>
      <c r="T202" s="44"/>
    </row>
    <row r="203" spans="8:20" x14ac:dyDescent="0.25">
      <c r="H203" s="44"/>
      <c r="I203" s="107"/>
      <c r="J203" s="107"/>
      <c r="K203" s="44"/>
      <c r="L203" s="44"/>
      <c r="M203" s="44"/>
      <c r="N203" s="44"/>
      <c r="O203" s="44"/>
      <c r="P203" s="44"/>
      <c r="Q203" s="44"/>
      <c r="R203" s="44"/>
      <c r="S203" s="44"/>
      <c r="T203" s="44"/>
    </row>
    <row r="204" spans="8:20" x14ac:dyDescent="0.25">
      <c r="H204" s="44"/>
      <c r="I204" s="107"/>
      <c r="J204" s="107"/>
      <c r="K204" s="44"/>
      <c r="L204" s="44"/>
      <c r="M204" s="44"/>
      <c r="N204" s="44"/>
      <c r="O204" s="44"/>
      <c r="P204" s="44"/>
      <c r="Q204" s="44"/>
      <c r="R204" s="44"/>
      <c r="S204" s="44"/>
      <c r="T204" s="44"/>
    </row>
    <row r="205" spans="8:20" x14ac:dyDescent="0.25">
      <c r="H205" s="44"/>
      <c r="I205" s="107"/>
      <c r="J205" s="107"/>
      <c r="K205" s="44"/>
      <c r="L205" s="44"/>
      <c r="M205" s="44"/>
      <c r="N205" s="44"/>
      <c r="O205" s="44"/>
      <c r="P205" s="44"/>
      <c r="Q205" s="44"/>
      <c r="R205" s="44"/>
      <c r="S205" s="44"/>
      <c r="T205" s="44"/>
    </row>
    <row r="206" spans="8:20" x14ac:dyDescent="0.25">
      <c r="H206" s="44"/>
      <c r="I206" s="107"/>
      <c r="J206" s="107"/>
      <c r="K206" s="44"/>
      <c r="L206" s="44"/>
      <c r="M206" s="44"/>
      <c r="N206" s="44"/>
      <c r="O206" s="44"/>
      <c r="P206" s="44"/>
      <c r="Q206" s="44"/>
      <c r="R206" s="44"/>
      <c r="S206" s="44"/>
      <c r="T206" s="44"/>
    </row>
    <row r="207" spans="8:20" x14ac:dyDescent="0.25">
      <c r="H207" s="44"/>
      <c r="I207" s="107"/>
      <c r="J207" s="107"/>
      <c r="K207" s="44"/>
      <c r="L207" s="44"/>
      <c r="M207" s="44"/>
      <c r="N207" s="44"/>
      <c r="O207" s="44"/>
      <c r="P207" s="44"/>
      <c r="Q207" s="44"/>
      <c r="R207" s="44"/>
      <c r="S207" s="44"/>
      <c r="T207" s="44"/>
    </row>
    <row r="208" spans="8:20" x14ac:dyDescent="0.25">
      <c r="H208" s="44"/>
      <c r="I208" s="107"/>
      <c r="J208" s="107"/>
      <c r="K208" s="44"/>
      <c r="L208" s="44"/>
      <c r="M208" s="44"/>
      <c r="N208" s="44"/>
      <c r="O208" s="44"/>
      <c r="P208" s="44"/>
      <c r="Q208" s="44"/>
      <c r="R208" s="44"/>
      <c r="S208" s="44"/>
      <c r="T208" s="44"/>
    </row>
    <row r="209" spans="8:20" x14ac:dyDescent="0.25">
      <c r="H209" s="44"/>
      <c r="I209" s="107"/>
      <c r="J209" s="107"/>
      <c r="K209" s="44"/>
      <c r="L209" s="44"/>
      <c r="M209" s="44"/>
      <c r="N209" s="44"/>
      <c r="O209" s="44"/>
      <c r="P209" s="44"/>
      <c r="Q209" s="44"/>
      <c r="R209" s="44"/>
      <c r="S209" s="44"/>
      <c r="T209" s="44"/>
    </row>
    <row r="210" spans="8:20" x14ac:dyDescent="0.25">
      <c r="H210" s="44"/>
      <c r="I210" s="107"/>
      <c r="J210" s="107"/>
      <c r="K210" s="44"/>
      <c r="L210" s="44"/>
      <c r="M210" s="44"/>
      <c r="N210" s="44"/>
      <c r="O210" s="44"/>
      <c r="P210" s="44"/>
      <c r="Q210" s="44"/>
      <c r="R210" s="44"/>
      <c r="S210" s="44"/>
      <c r="T210" s="44"/>
    </row>
    <row r="211" spans="8:20" x14ac:dyDescent="0.25">
      <c r="H211" s="44"/>
      <c r="I211" s="107"/>
      <c r="J211" s="107"/>
      <c r="K211" s="44"/>
      <c r="L211" s="44"/>
      <c r="M211" s="44"/>
      <c r="N211" s="44"/>
      <c r="O211" s="44"/>
      <c r="P211" s="44"/>
      <c r="Q211" s="44"/>
      <c r="R211" s="44"/>
      <c r="S211" s="44"/>
      <c r="T211" s="44"/>
    </row>
    <row r="212" spans="8:20" x14ac:dyDescent="0.25">
      <c r="H212" s="44"/>
      <c r="I212" s="107"/>
      <c r="J212" s="107"/>
      <c r="K212" s="44"/>
      <c r="L212" s="44"/>
      <c r="M212" s="44"/>
      <c r="N212" s="44"/>
      <c r="O212" s="44"/>
      <c r="P212" s="44"/>
      <c r="Q212" s="44"/>
      <c r="R212" s="44"/>
      <c r="S212" s="44"/>
      <c r="T212" s="44"/>
    </row>
    <row r="213" spans="8:20" x14ac:dyDescent="0.25">
      <c r="H213" s="44"/>
      <c r="I213" s="107"/>
      <c r="J213" s="107"/>
      <c r="K213" s="44"/>
      <c r="L213" s="44"/>
      <c r="M213" s="44"/>
      <c r="N213" s="44"/>
      <c r="O213" s="44"/>
      <c r="P213" s="44"/>
      <c r="Q213" s="44"/>
      <c r="R213" s="44"/>
      <c r="S213" s="44"/>
      <c r="T213" s="44"/>
    </row>
    <row r="214" spans="8:20" x14ac:dyDescent="0.25">
      <c r="H214" s="44"/>
      <c r="I214" s="107"/>
      <c r="J214" s="107"/>
      <c r="K214" s="44"/>
      <c r="L214" s="44"/>
      <c r="M214" s="44"/>
      <c r="N214" s="44"/>
      <c r="O214" s="44"/>
      <c r="P214" s="44"/>
      <c r="Q214" s="44"/>
      <c r="R214" s="44"/>
      <c r="S214" s="44"/>
      <c r="T214" s="44"/>
    </row>
    <row r="215" spans="8:20" x14ac:dyDescent="0.25">
      <c r="H215" s="44"/>
      <c r="I215" s="107"/>
      <c r="J215" s="107"/>
      <c r="K215" s="44"/>
      <c r="L215" s="44"/>
      <c r="M215" s="44"/>
      <c r="N215" s="44"/>
      <c r="O215" s="44"/>
      <c r="P215" s="44"/>
      <c r="Q215" s="44"/>
      <c r="R215" s="44"/>
      <c r="S215" s="44"/>
      <c r="T215" s="44"/>
    </row>
    <row r="216" spans="8:20" x14ac:dyDescent="0.25">
      <c r="H216" s="44"/>
      <c r="I216" s="107"/>
      <c r="J216" s="107"/>
      <c r="K216" s="44"/>
      <c r="L216" s="44"/>
      <c r="M216" s="44"/>
      <c r="N216" s="44"/>
      <c r="O216" s="44"/>
      <c r="P216" s="44"/>
      <c r="Q216" s="44"/>
      <c r="R216" s="44"/>
      <c r="S216" s="44"/>
      <c r="T216" s="44"/>
    </row>
    <row r="217" spans="8:20" x14ac:dyDescent="0.25">
      <c r="H217" s="44"/>
      <c r="I217" s="107"/>
      <c r="J217" s="107"/>
      <c r="K217" s="44"/>
      <c r="L217" s="44"/>
      <c r="M217" s="44"/>
      <c r="N217" s="44"/>
      <c r="O217" s="44"/>
      <c r="P217" s="44"/>
      <c r="Q217" s="44"/>
      <c r="R217" s="44"/>
      <c r="S217" s="44"/>
      <c r="T217" s="44"/>
    </row>
    <row r="218" spans="8:20" x14ac:dyDescent="0.25">
      <c r="H218" s="44"/>
      <c r="I218" s="107"/>
      <c r="J218" s="107"/>
      <c r="K218" s="44"/>
      <c r="L218" s="44"/>
      <c r="M218" s="44"/>
      <c r="N218" s="44"/>
      <c r="O218" s="44"/>
      <c r="P218" s="44"/>
      <c r="Q218" s="44"/>
      <c r="R218" s="44"/>
      <c r="S218" s="44"/>
      <c r="T218" s="44"/>
    </row>
    <row r="219" spans="8:20" x14ac:dyDescent="0.25">
      <c r="H219" s="44"/>
      <c r="I219" s="107"/>
      <c r="J219" s="107"/>
      <c r="K219" s="44"/>
      <c r="L219" s="44"/>
      <c r="M219" s="44"/>
      <c r="N219" s="44"/>
      <c r="O219" s="44"/>
      <c r="P219" s="44"/>
      <c r="Q219" s="44"/>
      <c r="R219" s="44"/>
      <c r="S219" s="44"/>
      <c r="T219" s="44"/>
    </row>
    <row r="220" spans="8:20" x14ac:dyDescent="0.25">
      <c r="H220" s="44"/>
      <c r="I220" s="107"/>
      <c r="J220" s="107"/>
      <c r="K220" s="44"/>
      <c r="L220" s="44"/>
      <c r="M220" s="44"/>
      <c r="N220" s="44"/>
      <c r="O220" s="44"/>
      <c r="P220" s="44"/>
      <c r="Q220" s="44"/>
      <c r="R220" s="44"/>
      <c r="S220" s="44"/>
      <c r="T220" s="44"/>
    </row>
    <row r="221" spans="8:20" x14ac:dyDescent="0.25">
      <c r="H221" s="44"/>
      <c r="I221" s="107"/>
      <c r="J221" s="107"/>
      <c r="K221" s="44"/>
      <c r="L221" s="44"/>
      <c r="M221" s="44"/>
      <c r="N221" s="44"/>
      <c r="O221" s="44"/>
      <c r="P221" s="44"/>
      <c r="Q221" s="44"/>
      <c r="R221" s="44"/>
      <c r="S221" s="44"/>
      <c r="T221" s="44"/>
    </row>
    <row r="222" spans="8:20" x14ac:dyDescent="0.25">
      <c r="H222" s="44"/>
      <c r="I222" s="107"/>
      <c r="J222" s="107"/>
      <c r="K222" s="44"/>
      <c r="L222" s="44"/>
      <c r="M222" s="44"/>
      <c r="N222" s="44"/>
      <c r="O222" s="44"/>
      <c r="P222" s="44"/>
      <c r="Q222" s="44"/>
      <c r="R222" s="44"/>
      <c r="S222" s="44"/>
      <c r="T222" s="44"/>
    </row>
    <row r="223" spans="8:20" x14ac:dyDescent="0.25">
      <c r="H223" s="44"/>
      <c r="I223" s="107"/>
      <c r="J223" s="107"/>
      <c r="K223" s="44"/>
      <c r="L223" s="44"/>
      <c r="M223" s="44"/>
      <c r="N223" s="44"/>
      <c r="O223" s="44"/>
      <c r="P223" s="44"/>
      <c r="Q223" s="44"/>
      <c r="R223" s="44"/>
      <c r="S223" s="44"/>
      <c r="T223" s="44"/>
    </row>
    <row r="224" spans="8:20" x14ac:dyDescent="0.25">
      <c r="H224" s="44"/>
      <c r="I224" s="107"/>
      <c r="J224" s="107"/>
      <c r="K224" s="44"/>
      <c r="L224" s="44"/>
      <c r="M224" s="44"/>
      <c r="N224" s="44"/>
      <c r="O224" s="44"/>
      <c r="P224" s="44"/>
      <c r="Q224" s="44"/>
      <c r="R224" s="44"/>
      <c r="S224" s="44"/>
      <c r="T224" s="44"/>
    </row>
    <row r="225" spans="8:20" x14ac:dyDescent="0.25">
      <c r="H225" s="44"/>
      <c r="I225" s="107"/>
      <c r="J225" s="107"/>
      <c r="K225" s="44"/>
      <c r="L225" s="44"/>
      <c r="M225" s="44"/>
      <c r="N225" s="44"/>
      <c r="O225" s="44"/>
      <c r="P225" s="44"/>
      <c r="Q225" s="44"/>
      <c r="R225" s="44"/>
      <c r="S225" s="44"/>
      <c r="T225" s="44"/>
    </row>
    <row r="226" spans="8:20" x14ac:dyDescent="0.25">
      <c r="H226" s="44"/>
      <c r="I226" s="107"/>
      <c r="J226" s="107"/>
      <c r="K226" s="44"/>
      <c r="L226" s="44"/>
      <c r="M226" s="44"/>
      <c r="N226" s="44"/>
      <c r="O226" s="44"/>
      <c r="P226" s="44"/>
      <c r="Q226" s="44"/>
      <c r="R226" s="44"/>
      <c r="S226" s="44"/>
      <c r="T226" s="44"/>
    </row>
    <row r="227" spans="8:20" x14ac:dyDescent="0.25">
      <c r="H227" s="44"/>
      <c r="I227" s="107"/>
      <c r="J227" s="107"/>
      <c r="K227" s="44"/>
      <c r="L227" s="44"/>
      <c r="M227" s="44"/>
      <c r="N227" s="44"/>
      <c r="O227" s="44"/>
      <c r="P227" s="44"/>
      <c r="Q227" s="44"/>
      <c r="R227" s="44"/>
      <c r="S227" s="44"/>
      <c r="T227" s="44"/>
    </row>
    <row r="228" spans="8:20" x14ac:dyDescent="0.25">
      <c r="H228" s="44"/>
      <c r="I228" s="107"/>
      <c r="J228" s="107"/>
      <c r="K228" s="44"/>
      <c r="L228" s="44"/>
      <c r="M228" s="44"/>
      <c r="N228" s="44"/>
      <c r="O228" s="44"/>
      <c r="P228" s="44"/>
      <c r="Q228" s="44"/>
      <c r="R228" s="44"/>
      <c r="S228" s="44"/>
      <c r="T228" s="44"/>
    </row>
    <row r="229" spans="8:20" x14ac:dyDescent="0.25">
      <c r="H229" s="44"/>
      <c r="I229" s="107"/>
      <c r="J229" s="107"/>
      <c r="K229" s="44"/>
      <c r="L229" s="44"/>
      <c r="M229" s="44"/>
      <c r="N229" s="44"/>
      <c r="O229" s="44"/>
      <c r="P229" s="44"/>
      <c r="Q229" s="44"/>
      <c r="R229" s="44"/>
      <c r="S229" s="44"/>
      <c r="T229" s="44"/>
    </row>
    <row r="230" spans="8:20" x14ac:dyDescent="0.25">
      <c r="H230" s="44"/>
      <c r="I230" s="107"/>
      <c r="J230" s="107"/>
      <c r="K230" s="44"/>
      <c r="L230" s="44"/>
      <c r="M230" s="44"/>
      <c r="N230" s="44"/>
      <c r="O230" s="44"/>
      <c r="P230" s="44"/>
      <c r="Q230" s="44"/>
      <c r="R230" s="44"/>
      <c r="S230" s="44"/>
      <c r="T230" s="44"/>
    </row>
    <row r="231" spans="8:20" x14ac:dyDescent="0.25">
      <c r="H231" s="44"/>
      <c r="I231" s="107"/>
      <c r="J231" s="107"/>
      <c r="K231" s="44"/>
      <c r="L231" s="44"/>
      <c r="M231" s="44"/>
      <c r="N231" s="44"/>
      <c r="O231" s="44"/>
      <c r="P231" s="44"/>
      <c r="Q231" s="44"/>
      <c r="R231" s="44"/>
      <c r="S231" s="44"/>
      <c r="T231" s="44"/>
    </row>
    <row r="232" spans="8:20" x14ac:dyDescent="0.25">
      <c r="H232" s="44"/>
      <c r="I232" s="107"/>
      <c r="J232" s="107"/>
      <c r="K232" s="44"/>
      <c r="L232" s="44"/>
      <c r="M232" s="44"/>
      <c r="N232" s="44"/>
      <c r="O232" s="44"/>
      <c r="P232" s="44"/>
      <c r="Q232" s="44"/>
      <c r="R232" s="44"/>
      <c r="S232" s="44"/>
      <c r="T232" s="44"/>
    </row>
    <row r="233" spans="8:20" x14ac:dyDescent="0.25">
      <c r="H233" s="44"/>
      <c r="I233" s="107"/>
      <c r="J233" s="107"/>
      <c r="K233" s="44"/>
      <c r="L233" s="44"/>
      <c r="M233" s="44"/>
      <c r="N233" s="44"/>
      <c r="O233" s="44"/>
      <c r="P233" s="44"/>
      <c r="Q233" s="44"/>
      <c r="R233" s="44"/>
      <c r="S233" s="44"/>
      <c r="T233" s="44"/>
    </row>
    <row r="234" spans="8:20" x14ac:dyDescent="0.25">
      <c r="H234" s="44"/>
      <c r="I234" s="107"/>
      <c r="J234" s="107"/>
      <c r="K234" s="44"/>
      <c r="L234" s="44"/>
      <c r="M234" s="44"/>
      <c r="N234" s="44"/>
      <c r="O234" s="44"/>
      <c r="P234" s="44"/>
      <c r="Q234" s="44"/>
      <c r="R234" s="44"/>
      <c r="S234" s="44"/>
      <c r="T234" s="44"/>
    </row>
    <row r="235" spans="8:20" x14ac:dyDescent="0.25">
      <c r="H235" s="44"/>
      <c r="I235" s="107"/>
      <c r="J235" s="107"/>
      <c r="K235" s="44"/>
      <c r="L235" s="44"/>
      <c r="M235" s="44"/>
      <c r="N235" s="44"/>
      <c r="O235" s="44"/>
      <c r="P235" s="44"/>
      <c r="Q235" s="44"/>
      <c r="R235" s="44"/>
      <c r="S235" s="44"/>
      <c r="T235" s="44"/>
    </row>
    <row r="236" spans="8:20" x14ac:dyDescent="0.25">
      <c r="H236" s="44"/>
      <c r="I236" s="107"/>
      <c r="J236" s="107"/>
      <c r="K236" s="44"/>
      <c r="L236" s="44"/>
      <c r="M236" s="44"/>
      <c r="N236" s="44"/>
      <c r="O236" s="44"/>
      <c r="P236" s="44"/>
      <c r="Q236" s="44"/>
      <c r="R236" s="44"/>
      <c r="S236" s="44"/>
      <c r="T236" s="44"/>
    </row>
    <row r="237" spans="8:20" x14ac:dyDescent="0.25">
      <c r="H237" s="44"/>
      <c r="I237" s="107"/>
      <c r="J237" s="107"/>
      <c r="K237" s="44"/>
      <c r="L237" s="44"/>
      <c r="M237" s="44"/>
      <c r="N237" s="44"/>
      <c r="O237" s="44"/>
      <c r="P237" s="44"/>
      <c r="Q237" s="44"/>
      <c r="R237" s="44"/>
      <c r="S237" s="44"/>
      <c r="T237" s="44"/>
    </row>
    <row r="238" spans="8:20" x14ac:dyDescent="0.25">
      <c r="H238" s="44"/>
      <c r="I238" s="107"/>
      <c r="J238" s="107"/>
      <c r="K238" s="44"/>
      <c r="L238" s="44"/>
      <c r="M238" s="44"/>
      <c r="N238" s="44"/>
      <c r="O238" s="44"/>
      <c r="P238" s="44"/>
      <c r="Q238" s="44"/>
      <c r="R238" s="44"/>
      <c r="S238" s="44"/>
      <c r="T238" s="44"/>
    </row>
    <row r="239" spans="8:20" x14ac:dyDescent="0.25">
      <c r="H239" s="44"/>
      <c r="I239" s="107"/>
      <c r="J239" s="107"/>
      <c r="K239" s="44"/>
      <c r="L239" s="44"/>
      <c r="M239" s="44"/>
      <c r="N239" s="44"/>
      <c r="O239" s="44"/>
      <c r="P239" s="44"/>
      <c r="Q239" s="44"/>
      <c r="R239" s="44"/>
      <c r="S239" s="44"/>
      <c r="T239" s="44"/>
    </row>
    <row r="240" spans="8:20" x14ac:dyDescent="0.25">
      <c r="H240" s="44"/>
      <c r="I240" s="107"/>
      <c r="J240" s="107"/>
      <c r="K240" s="44"/>
      <c r="L240" s="44"/>
      <c r="M240" s="44"/>
      <c r="N240" s="44"/>
      <c r="O240" s="44"/>
      <c r="P240" s="44"/>
      <c r="Q240" s="44"/>
      <c r="R240" s="44"/>
      <c r="S240" s="44"/>
      <c r="T240" s="44"/>
    </row>
    <row r="241" spans="8:20" x14ac:dyDescent="0.25">
      <c r="H241" s="44"/>
      <c r="I241" s="107"/>
      <c r="J241" s="107"/>
      <c r="K241" s="44"/>
      <c r="L241" s="44"/>
      <c r="M241" s="44"/>
      <c r="N241" s="44"/>
      <c r="O241" s="44"/>
      <c r="P241" s="44"/>
      <c r="Q241" s="44"/>
      <c r="R241" s="44"/>
      <c r="S241" s="44"/>
      <c r="T241" s="44"/>
    </row>
    <row r="242" spans="8:20" x14ac:dyDescent="0.25">
      <c r="H242" s="44"/>
      <c r="I242" s="107"/>
      <c r="J242" s="107"/>
      <c r="K242" s="44"/>
      <c r="L242" s="44"/>
      <c r="M242" s="44"/>
      <c r="N242" s="44"/>
      <c r="O242" s="44"/>
      <c r="P242" s="44"/>
      <c r="Q242" s="44"/>
      <c r="R242" s="44"/>
      <c r="S242" s="44"/>
      <c r="T242" s="44"/>
    </row>
    <row r="243" spans="8:20" x14ac:dyDescent="0.25">
      <c r="H243" s="44"/>
      <c r="I243" s="107"/>
      <c r="J243" s="107"/>
      <c r="K243" s="44"/>
      <c r="L243" s="44"/>
      <c r="M243" s="44"/>
      <c r="N243" s="44"/>
      <c r="O243" s="44"/>
      <c r="P243" s="44"/>
      <c r="Q243" s="44"/>
      <c r="R243" s="44"/>
      <c r="S243" s="44"/>
      <c r="T243" s="44"/>
    </row>
    <row r="244" spans="8:20" x14ac:dyDescent="0.25">
      <c r="H244" s="44"/>
      <c r="I244" s="107"/>
      <c r="J244" s="107"/>
      <c r="K244" s="44"/>
      <c r="L244" s="44"/>
      <c r="M244" s="44"/>
      <c r="N244" s="44"/>
      <c r="O244" s="44"/>
      <c r="P244" s="44"/>
      <c r="Q244" s="44"/>
      <c r="R244" s="44"/>
      <c r="S244" s="44"/>
      <c r="T244" s="44"/>
    </row>
    <row r="245" spans="8:20" x14ac:dyDescent="0.25">
      <c r="H245" s="44"/>
      <c r="I245" s="107"/>
      <c r="J245" s="107"/>
      <c r="K245" s="44"/>
      <c r="L245" s="44"/>
      <c r="M245" s="44"/>
      <c r="N245" s="44"/>
      <c r="O245" s="44"/>
      <c r="P245" s="44"/>
      <c r="Q245" s="44"/>
      <c r="R245" s="44"/>
      <c r="S245" s="44"/>
      <c r="T245" s="44"/>
    </row>
    <row r="246" spans="8:20" x14ac:dyDescent="0.25">
      <c r="H246" s="44"/>
      <c r="I246" s="107"/>
      <c r="J246" s="107"/>
      <c r="K246" s="44"/>
      <c r="L246" s="44"/>
      <c r="M246" s="44"/>
      <c r="N246" s="44"/>
      <c r="O246" s="44"/>
      <c r="P246" s="44"/>
      <c r="Q246" s="44"/>
      <c r="R246" s="44"/>
      <c r="S246" s="44"/>
      <c r="T246" s="44"/>
    </row>
    <row r="247" spans="8:20" x14ac:dyDescent="0.25">
      <c r="H247" s="44"/>
      <c r="I247" s="107"/>
      <c r="J247" s="107"/>
      <c r="K247" s="44"/>
      <c r="L247" s="44"/>
      <c r="M247" s="44"/>
      <c r="N247" s="44"/>
      <c r="O247" s="44"/>
      <c r="P247" s="44"/>
      <c r="Q247" s="44"/>
      <c r="R247" s="44"/>
      <c r="S247" s="44"/>
      <c r="T247" s="44"/>
    </row>
    <row r="248" spans="8:20" x14ac:dyDescent="0.25">
      <c r="H248" s="44"/>
      <c r="I248" s="107"/>
      <c r="J248" s="107"/>
      <c r="K248" s="44"/>
      <c r="L248" s="44"/>
      <c r="M248" s="44"/>
      <c r="N248" s="44"/>
      <c r="O248" s="44"/>
      <c r="P248" s="44"/>
      <c r="Q248" s="44"/>
      <c r="R248" s="44"/>
      <c r="S248" s="44"/>
      <c r="T248" s="44"/>
    </row>
  </sheetData>
  <mergeCells count="15">
    <mergeCell ref="BB5:BD5"/>
    <mergeCell ref="BF5:BH5"/>
    <mergeCell ref="AH5:AJ5"/>
    <mergeCell ref="AL5:AN5"/>
    <mergeCell ref="AP5:AR5"/>
    <mergeCell ref="AT5:AV5"/>
    <mergeCell ref="AX5:AZ5"/>
    <mergeCell ref="AA9:AD9"/>
    <mergeCell ref="E9:F9"/>
    <mergeCell ref="H5:K5"/>
    <mergeCell ref="M5:O5"/>
    <mergeCell ref="Q5:S5"/>
    <mergeCell ref="V5:X5"/>
    <mergeCell ref="Z5:AB5"/>
    <mergeCell ref="AD5:AF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653"/>
  <sheetViews>
    <sheetView workbookViewId="0">
      <pane xSplit="4" ySplit="10" topLeftCell="R307" activePane="bottomRight" state="frozen"/>
      <selection pane="topRight" activeCell="E1" sqref="E1"/>
      <selection pane="bottomLeft" activeCell="A11" sqref="A11"/>
      <selection pane="bottomRight" activeCell="I174" sqref="I174"/>
    </sheetView>
  </sheetViews>
  <sheetFormatPr defaultRowHeight="15" x14ac:dyDescent="0.25"/>
  <cols>
    <col min="2" max="2" width="4.140625" customWidth="1"/>
    <col min="4" max="4" width="50.7109375" customWidth="1"/>
    <col min="5" max="6" width="2.28515625" customWidth="1"/>
    <col min="7" max="7" width="1.5703125" customWidth="1"/>
    <col min="8" max="8" width="13.85546875" customWidth="1"/>
    <col min="9" max="9" width="15.42578125" style="28" customWidth="1"/>
    <col min="10" max="10" width="13" style="28" customWidth="1"/>
    <col min="11" max="11" width="10.85546875" customWidth="1"/>
    <col min="12" max="12" width="11.85546875" customWidth="1"/>
    <col min="13" max="13" width="12.140625" bestFit="1" customWidth="1"/>
    <col min="14" max="14" width="11.85546875" customWidth="1"/>
    <col min="15" max="15" width="13.5703125" customWidth="1"/>
    <col min="16" max="17" width="11.85546875" customWidth="1"/>
    <col min="18" max="18" width="11.7109375" bestFit="1" customWidth="1"/>
    <col min="19" max="19" width="17.140625" bestFit="1" customWidth="1"/>
    <col min="22" max="22" width="13.85546875" customWidth="1"/>
  </cols>
  <sheetData>
    <row r="1" spans="1:73" x14ac:dyDescent="0.25">
      <c r="I1"/>
      <c r="J1"/>
    </row>
    <row r="2" spans="1:73" x14ac:dyDescent="0.25">
      <c r="I2"/>
      <c r="J2"/>
    </row>
    <row r="3" spans="1:73" x14ac:dyDescent="0.25">
      <c r="H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</row>
    <row r="4" spans="1:73" x14ac:dyDescent="0.25">
      <c r="H4" s="28"/>
      <c r="I4" s="123"/>
      <c r="J4" s="123"/>
      <c r="K4" s="123"/>
      <c r="L4" s="123"/>
      <c r="M4" s="120"/>
      <c r="N4" s="120"/>
      <c r="O4" s="120"/>
      <c r="P4" s="120"/>
      <c r="Q4" s="120"/>
      <c r="R4" s="113"/>
      <c r="S4" s="113"/>
      <c r="T4" s="113"/>
      <c r="U4" s="113"/>
      <c r="V4" s="113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</row>
    <row r="5" spans="1:73" x14ac:dyDescent="0.25">
      <c r="H5" s="175"/>
      <c r="I5" s="175"/>
      <c r="J5" s="175"/>
      <c r="K5" s="175"/>
      <c r="L5" s="122"/>
      <c r="M5" s="175"/>
      <c r="N5" s="175"/>
      <c r="O5" s="175"/>
      <c r="P5" s="122"/>
      <c r="Q5" s="175"/>
      <c r="R5" s="175"/>
      <c r="S5" s="175"/>
      <c r="T5" s="122"/>
      <c r="U5" s="122"/>
      <c r="V5" s="175"/>
      <c r="W5" s="175"/>
      <c r="X5" s="175"/>
      <c r="Y5" s="122"/>
      <c r="Z5" s="175"/>
      <c r="AA5" s="175"/>
      <c r="AB5" s="175"/>
      <c r="AC5" s="122"/>
      <c r="AD5" s="175"/>
      <c r="AE5" s="175"/>
      <c r="AF5" s="175"/>
      <c r="AG5" s="122"/>
      <c r="AH5" s="175"/>
      <c r="AI5" s="175"/>
      <c r="AJ5" s="175"/>
      <c r="AK5" s="122"/>
      <c r="AL5" s="175"/>
      <c r="AM5" s="175"/>
      <c r="AN5" s="175"/>
      <c r="AO5" s="122"/>
      <c r="AP5" s="175"/>
      <c r="AQ5" s="175"/>
      <c r="AR5" s="175"/>
      <c r="AS5" s="122"/>
      <c r="AT5" s="175"/>
      <c r="AU5" s="175"/>
      <c r="AV5" s="175"/>
      <c r="AW5" s="122"/>
      <c r="AX5" s="175"/>
      <c r="AY5" s="175"/>
      <c r="AZ5" s="175"/>
      <c r="BA5" s="122"/>
      <c r="BB5" s="175"/>
      <c r="BC5" s="175"/>
      <c r="BD5" s="175"/>
      <c r="BE5" s="122"/>
      <c r="BF5" s="175"/>
      <c r="BG5" s="175"/>
      <c r="BH5" s="175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</row>
    <row r="6" spans="1:73" x14ac:dyDescent="0.25">
      <c r="H6" s="122"/>
      <c r="I6" s="120"/>
      <c r="J6" s="120"/>
      <c r="K6" s="120"/>
      <c r="L6" s="120"/>
      <c r="M6" s="120"/>
      <c r="N6" s="120"/>
      <c r="O6" s="120"/>
      <c r="P6" s="122"/>
      <c r="Q6" s="120"/>
      <c r="R6" s="120"/>
      <c r="S6" s="120"/>
      <c r="T6" s="122"/>
      <c r="U6" s="122"/>
      <c r="V6" s="120"/>
      <c r="W6" s="120"/>
      <c r="X6" s="120"/>
      <c r="Y6" s="122"/>
      <c r="Z6" s="120"/>
      <c r="AA6" s="120"/>
      <c r="AB6" s="120"/>
      <c r="AC6" s="122"/>
      <c r="AD6" s="120"/>
      <c r="AE6" s="120"/>
      <c r="AF6" s="120"/>
      <c r="AG6" s="122"/>
      <c r="AH6" s="120"/>
      <c r="AI6" s="120"/>
      <c r="AJ6" s="120"/>
      <c r="AK6" s="122"/>
      <c r="AL6" s="120"/>
      <c r="AM6" s="120"/>
      <c r="AN6" s="120"/>
      <c r="AO6" s="122"/>
      <c r="AP6" s="120"/>
      <c r="AQ6" s="120"/>
      <c r="AR6" s="120"/>
      <c r="AS6" s="122"/>
      <c r="AT6" s="120"/>
      <c r="AU6" s="120"/>
      <c r="AV6" s="120"/>
      <c r="AW6" s="122"/>
      <c r="AX6" s="120"/>
      <c r="AY6" s="120"/>
      <c r="AZ6" s="120"/>
      <c r="BA6" s="122"/>
      <c r="BB6" s="120"/>
      <c r="BC6" s="120"/>
      <c r="BD6" s="120"/>
      <c r="BE6" s="122"/>
      <c r="BF6" s="120"/>
      <c r="BG6" s="120"/>
      <c r="BH6" s="120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</row>
    <row r="7" spans="1:73" x14ac:dyDescent="0.25"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1:73" ht="13.5" customHeight="1" x14ac:dyDescent="0.25">
      <c r="B8" s="73"/>
      <c r="C8" s="73"/>
      <c r="D8" s="73"/>
      <c r="E8" s="73"/>
      <c r="F8" s="73"/>
      <c r="G8" s="73"/>
      <c r="H8" s="75"/>
      <c r="I8" s="75"/>
      <c r="J8" s="75" t="s">
        <v>381</v>
      </c>
      <c r="K8" s="76" t="s">
        <v>382</v>
      </c>
      <c r="L8" s="76" t="s">
        <v>382</v>
      </c>
      <c r="M8" s="113" t="s">
        <v>385</v>
      </c>
      <c r="N8" s="113" t="s">
        <v>385</v>
      </c>
      <c r="O8" s="113" t="s">
        <v>386</v>
      </c>
      <c r="P8" s="113" t="s">
        <v>475</v>
      </c>
      <c r="Q8" s="113" t="s">
        <v>475</v>
      </c>
      <c r="R8" s="113" t="s">
        <v>479</v>
      </c>
      <c r="S8" s="113" t="s">
        <v>479</v>
      </c>
      <c r="T8" s="113" t="s">
        <v>387</v>
      </c>
      <c r="U8" s="113"/>
      <c r="V8" s="114"/>
    </row>
    <row r="9" spans="1:73" s="2" customFormat="1" x14ac:dyDescent="0.25">
      <c r="E9" s="175"/>
      <c r="F9" s="175"/>
      <c r="G9" s="120"/>
      <c r="H9" s="120" t="s">
        <v>8</v>
      </c>
      <c r="I9" s="120" t="s">
        <v>334</v>
      </c>
      <c r="J9" s="120" t="s">
        <v>380</v>
      </c>
      <c r="K9" s="120" t="s">
        <v>384</v>
      </c>
      <c r="L9" s="169" t="s">
        <v>383</v>
      </c>
      <c r="M9" s="169" t="s">
        <v>384</v>
      </c>
      <c r="N9" s="169" t="s">
        <v>383</v>
      </c>
      <c r="O9" s="120" t="s">
        <v>3</v>
      </c>
      <c r="P9" s="120" t="s">
        <v>476</v>
      </c>
      <c r="Q9" s="169" t="s">
        <v>476</v>
      </c>
      <c r="R9" s="120" t="s">
        <v>372</v>
      </c>
      <c r="S9" s="120" t="s">
        <v>372</v>
      </c>
      <c r="T9" s="120" t="s">
        <v>372</v>
      </c>
      <c r="U9" s="120"/>
      <c r="V9" s="120" t="s">
        <v>247</v>
      </c>
      <c r="AA9" s="175"/>
      <c r="AB9" s="175"/>
      <c r="AC9" s="175"/>
      <c r="AD9" s="175"/>
      <c r="AE9" s="28"/>
      <c r="AF9" s="28"/>
      <c r="AG9" s="28"/>
      <c r="AH9" s="28"/>
      <c r="AI9" s="28"/>
      <c r="AJ9" s="28"/>
      <c r="AK9" s="28"/>
      <c r="AL9" s="28"/>
      <c r="AM9"/>
      <c r="AN9"/>
      <c r="AO9"/>
      <c r="AP9"/>
    </row>
    <row r="10" spans="1:73" s="2" customFormat="1" x14ac:dyDescent="0.25">
      <c r="B10" s="27"/>
      <c r="C10" s="27"/>
      <c r="D10" s="27"/>
      <c r="E10" s="27"/>
      <c r="F10" s="27"/>
      <c r="G10" s="27"/>
      <c r="H10" s="121" t="s">
        <v>79</v>
      </c>
      <c r="I10" s="121" t="s">
        <v>378</v>
      </c>
      <c r="J10" s="121" t="s">
        <v>379</v>
      </c>
      <c r="K10" s="121" t="s">
        <v>470</v>
      </c>
      <c r="L10" s="170" t="s">
        <v>471</v>
      </c>
      <c r="M10" s="121" t="s">
        <v>472</v>
      </c>
      <c r="N10" s="121" t="s">
        <v>473</v>
      </c>
      <c r="O10" s="121" t="s">
        <v>474</v>
      </c>
      <c r="P10" s="121" t="s">
        <v>477</v>
      </c>
      <c r="Q10" s="170" t="s">
        <v>478</v>
      </c>
      <c r="R10" s="121" t="s">
        <v>480</v>
      </c>
      <c r="S10" s="121" t="s">
        <v>481</v>
      </c>
      <c r="T10" s="121" t="s">
        <v>482</v>
      </c>
      <c r="U10" s="121"/>
      <c r="V10" s="121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73" x14ac:dyDescent="0.25">
      <c r="I11" s="40"/>
      <c r="J11" s="40"/>
      <c r="K11" s="24"/>
    </row>
    <row r="12" spans="1:73" ht="18.75" x14ac:dyDescent="0.3">
      <c r="A12" s="115" t="s">
        <v>377</v>
      </c>
      <c r="I12" s="40"/>
      <c r="J12" s="40"/>
      <c r="K12" s="24"/>
    </row>
    <row r="13" spans="1:73" ht="18.75" x14ac:dyDescent="0.3">
      <c r="A13" s="115"/>
      <c r="B13" s="2" t="s">
        <v>45</v>
      </c>
      <c r="I13" s="40"/>
      <c r="J13" s="40"/>
      <c r="K13" s="24"/>
    </row>
    <row r="14" spans="1:73" x14ac:dyDescent="0.25">
      <c r="C14" s="5" t="s">
        <v>9</v>
      </c>
      <c r="D14" s="6"/>
      <c r="E14" s="6"/>
      <c r="F14" s="6"/>
      <c r="G14" s="6"/>
      <c r="H14" s="6"/>
      <c r="I14" s="40"/>
      <c r="J14" s="40"/>
      <c r="K14" s="24"/>
    </row>
    <row r="15" spans="1:73" x14ac:dyDescent="0.25">
      <c r="C15" s="5"/>
      <c r="D15" s="6" t="s">
        <v>389</v>
      </c>
      <c r="E15" s="6"/>
      <c r="F15" s="6"/>
      <c r="G15" s="6"/>
      <c r="H15" s="124">
        <f>'Class Allocation'!H19</f>
        <v>992.12368793405153</v>
      </c>
      <c r="I15" s="124">
        <f>'Class Allocation'!L19</f>
        <v>486.46446167910415</v>
      </c>
      <c r="J15" s="124">
        <f>'Class Allocation'!P19</f>
        <v>134.70216075340667</v>
      </c>
      <c r="K15" s="124">
        <f>'Class Allocation'!T19</f>
        <v>10.794432965422281</v>
      </c>
      <c r="L15" s="124">
        <f>'Class Allocation'!X19</f>
        <v>133.88208868993766</v>
      </c>
      <c r="M15" s="124">
        <f>'Class Allocation'!AB19</f>
        <v>110.26209249512263</v>
      </c>
      <c r="N15" s="124">
        <f>'Class Allocation'!AF19</f>
        <v>70.575607695896409</v>
      </c>
      <c r="O15" s="124">
        <f>'Class Allocation'!AJ19</f>
        <v>28.491814804733412</v>
      </c>
      <c r="P15" s="124">
        <f>'Class Allocation'!AN19</f>
        <v>7.0680610654445584</v>
      </c>
      <c r="Q15" s="124">
        <f>'Class Allocation'!AR19</f>
        <v>3.3956083858661756</v>
      </c>
      <c r="R15" s="124">
        <f>'Class Allocation'!AV19</f>
        <v>6.1703628204541916</v>
      </c>
      <c r="S15" s="124">
        <f>'Class Allocation'!AZ19</f>
        <v>0.19738008576352575</v>
      </c>
      <c r="T15" s="124">
        <f>'Class Allocation'!BD19</f>
        <v>0.11961649289967433</v>
      </c>
      <c r="V15" s="44">
        <f>SUM(I15:T15)-H15</f>
        <v>0</v>
      </c>
    </row>
    <row r="16" spans="1:73" x14ac:dyDescent="0.25">
      <c r="C16" s="6"/>
      <c r="D16" s="6" t="s">
        <v>388</v>
      </c>
      <c r="E16" s="6"/>
      <c r="F16" s="6"/>
      <c r="G16" s="6"/>
      <c r="H16" s="124">
        <f>'Class Allocation'!H27</f>
        <v>377879633.19919997</v>
      </c>
      <c r="I16" s="124">
        <f>'Class Allocation'!L27</f>
        <v>169101667.84978625</v>
      </c>
      <c r="J16" s="124">
        <f>'Class Allocation'!P27</f>
        <v>52437693.430197425</v>
      </c>
      <c r="K16" s="124">
        <f>'Class Allocation'!T27</f>
        <v>4603533.5221349383</v>
      </c>
      <c r="L16" s="124">
        <f>'Class Allocation'!X27</f>
        <v>58110042.889771603</v>
      </c>
      <c r="M16" s="124">
        <f>'Class Allocation'!AB27</f>
        <v>41799879.486789376</v>
      </c>
      <c r="N16" s="124">
        <f>'Class Allocation'!AF27</f>
        <v>28093335.901285462</v>
      </c>
      <c r="O16" s="124">
        <f>'Class Allocation'!AJ27</f>
        <v>19639547.732820019</v>
      </c>
      <c r="P16" s="124">
        <f>'Class Allocation'!AN27</f>
        <v>3017359.740132126</v>
      </c>
      <c r="Q16" s="124">
        <f>'Class Allocation'!AR27</f>
        <v>1021982.9783839859</v>
      </c>
      <c r="R16" s="124">
        <f>'Class Allocation'!AV27</f>
        <v>0</v>
      </c>
      <c r="S16" s="124">
        <f>'Class Allocation'!AZ27</f>
        <v>0</v>
      </c>
      <c r="T16" s="124">
        <f>'Class Allocation'!BD27</f>
        <v>54589.667898786589</v>
      </c>
      <c r="V16" s="44">
        <f t="shared" ref="V16:V83" si="0">SUM(I16:T16)-H16</f>
        <v>0</v>
      </c>
    </row>
    <row r="17" spans="3:22" x14ac:dyDescent="0.25">
      <c r="C17" s="6"/>
      <c r="D17" s="6" t="s">
        <v>3</v>
      </c>
      <c r="E17" s="6"/>
      <c r="F17" s="6"/>
      <c r="G17" s="6"/>
      <c r="H17" s="124">
        <f>'Class Allocation'!H32</f>
        <v>442223222.48000002</v>
      </c>
      <c r="I17" s="124">
        <f>'Class Allocation'!L32</f>
        <v>196518630.2958256</v>
      </c>
      <c r="J17" s="124">
        <f>'Class Allocation'!P32</f>
        <v>56567340.926593773</v>
      </c>
      <c r="K17" s="124">
        <f>'Class Allocation'!T32</f>
        <v>5026113.1683719466</v>
      </c>
      <c r="L17" s="124">
        <f>'Class Allocation'!X32</f>
        <v>58335554.761906169</v>
      </c>
      <c r="M17" s="124">
        <f>'Class Allocation'!AB32</f>
        <v>53067462.223341793</v>
      </c>
      <c r="N17" s="124">
        <f>'Class Allocation'!AF32</f>
        <v>31508738.741181888</v>
      </c>
      <c r="O17" s="124">
        <f>'Class Allocation'!AJ32</f>
        <v>32637219.616548046</v>
      </c>
      <c r="P17" s="124">
        <f>'Class Allocation'!AN32</f>
        <v>3290037.2181632314</v>
      </c>
      <c r="Q17" s="124">
        <f>'Class Allocation'!AR32</f>
        <v>1721960.4869474904</v>
      </c>
      <c r="R17" s="124">
        <f>'Class Allocation'!AV32</f>
        <v>3392248.2958851387</v>
      </c>
      <c r="S17" s="124">
        <f>'Class Allocation'!AZ32</f>
        <v>108512.62382066816</v>
      </c>
      <c r="T17" s="124">
        <f>'Class Allocation'!BD32</f>
        <v>49404.121414287947</v>
      </c>
      <c r="V17" s="44">
        <f t="shared" si="0"/>
        <v>0</v>
      </c>
    </row>
    <row r="18" spans="3:22" x14ac:dyDescent="0.25">
      <c r="C18" s="6"/>
      <c r="D18" s="6" t="s">
        <v>4</v>
      </c>
      <c r="E18" s="6"/>
      <c r="F18" s="6"/>
      <c r="G18" s="6"/>
      <c r="H18" s="124">
        <f>'Class Allocation'!H62</f>
        <v>1000245183.6218625</v>
      </c>
      <c r="I18" s="124">
        <f>'Class Allocation'!L62</f>
        <v>526944449.35194772</v>
      </c>
      <c r="J18" s="124">
        <f>'Class Allocation'!P62</f>
        <v>138146421.8569825</v>
      </c>
      <c r="K18" s="124">
        <f>'Class Allocation'!T62</f>
        <v>10175973.438260123</v>
      </c>
      <c r="L18" s="124">
        <f>'Class Allocation'!X62</f>
        <v>129201190.75607871</v>
      </c>
      <c r="M18" s="124">
        <f>'Class Allocation'!AB62</f>
        <v>107441489.66218343</v>
      </c>
      <c r="N18" s="124">
        <f>'Class Allocation'!AF62</f>
        <v>69890014.553820267</v>
      </c>
      <c r="O18" s="124">
        <f>'Class Allocation'!AJ62</f>
        <v>0</v>
      </c>
      <c r="P18" s="124">
        <f>'Class Allocation'!AN62</f>
        <v>6661077.8988410365</v>
      </c>
      <c r="Q18" s="124">
        <f>'Class Allocation'!AR62</f>
        <v>3486317.0784089281</v>
      </c>
      <c r="R18" s="124">
        <f>'Class Allocation'!AV62</f>
        <v>7929130.2767597176</v>
      </c>
      <c r="S18" s="124">
        <f>'Class Allocation'!AZ62</f>
        <v>253640.25740415059</v>
      </c>
      <c r="T18" s="124">
        <f>'Class Allocation'!BD62</f>
        <v>115478.49117587344</v>
      </c>
      <c r="V18" s="44">
        <f t="shared" si="0"/>
        <v>0</v>
      </c>
    </row>
    <row r="19" spans="3:22" x14ac:dyDescent="0.25">
      <c r="C19" s="6"/>
      <c r="D19" s="6" t="s">
        <v>381</v>
      </c>
      <c r="E19" s="6"/>
      <c r="F19" s="6"/>
      <c r="G19" s="6"/>
      <c r="H19" s="124">
        <f>'Class Allocation'!H68</f>
        <v>7011645.7049935795</v>
      </c>
      <c r="I19" s="124">
        <f>'Class Allocation'!L68</f>
        <v>3437995.1762537044</v>
      </c>
      <c r="J19" s="124">
        <f>'Class Allocation'!P68</f>
        <v>951981.93369087309</v>
      </c>
      <c r="K19" s="124">
        <f>'Class Allocation'!T68</f>
        <v>76287.6045198059</v>
      </c>
      <c r="L19" s="124">
        <f>'Class Allocation'!X68</f>
        <v>946186.23015961132</v>
      </c>
      <c r="M19" s="124">
        <f>'Class Allocation'!AB68</f>
        <v>779256.39380401757</v>
      </c>
      <c r="N19" s="124">
        <f>'Class Allocation'!AF68</f>
        <v>498779.70115671476</v>
      </c>
      <c r="O19" s="124">
        <f>'Class Allocation'!AJ68</f>
        <v>201360.48895181803</v>
      </c>
      <c r="P19" s="124">
        <f>'Class Allocation'!AN68</f>
        <v>49952.178962035789</v>
      </c>
      <c r="Q19" s="124">
        <f>'Class Allocation'!AR68</f>
        <v>23997.817252178516</v>
      </c>
      <c r="R19" s="124">
        <f>'Class Allocation'!AV68</f>
        <v>43607.86713840218</v>
      </c>
      <c r="S19" s="124">
        <f>'Class Allocation'!AZ68</f>
        <v>1394.9462626751479</v>
      </c>
      <c r="T19" s="124">
        <f>'Class Allocation'!BD68</f>
        <v>845.36684174216316</v>
      </c>
      <c r="V19" s="44">
        <f t="shared" si="0"/>
        <v>0</v>
      </c>
    </row>
    <row r="20" spans="3:22" x14ac:dyDescent="0.25">
      <c r="C20" s="6"/>
      <c r="D20" s="6" t="s">
        <v>488</v>
      </c>
      <c r="E20" s="6"/>
      <c r="F20" s="6"/>
      <c r="G20" s="6"/>
      <c r="H20" s="124">
        <f>'Class Allocation'!H70</f>
        <v>89562880.254609972</v>
      </c>
      <c r="I20" s="124">
        <f>'Class Allocation'!L70</f>
        <v>43915046.943607531</v>
      </c>
      <c r="J20" s="124">
        <f>'Class Allocation'!P70</f>
        <v>12160090.158432467</v>
      </c>
      <c r="K20" s="124">
        <f>'Class Allocation'!T70</f>
        <v>974455.62368509232</v>
      </c>
      <c r="L20" s="124">
        <f>'Class Allocation'!X70</f>
        <v>12086059.050301613</v>
      </c>
      <c r="M20" s="124">
        <f>'Class Allocation'!AB70</f>
        <v>9953789.7410023678</v>
      </c>
      <c r="N20" s="124">
        <f>'Class Allocation'!AF70</f>
        <v>6371135.7543799179</v>
      </c>
      <c r="O20" s="124">
        <f>'Class Allocation'!AJ70</f>
        <v>2572067.403114445</v>
      </c>
      <c r="P20" s="124">
        <f>'Class Allocation'!AN70</f>
        <v>638061.47815589816</v>
      </c>
      <c r="Q20" s="124">
        <f>'Class Allocation'!AR70</f>
        <v>306534.83124484902</v>
      </c>
      <c r="R20" s="124">
        <f>'Class Allocation'!AV70</f>
        <v>557022.75143396331</v>
      </c>
      <c r="S20" s="124">
        <f>'Class Allocation'!AZ70</f>
        <v>17818.271250729769</v>
      </c>
      <c r="T20" s="124">
        <f>'Class Allocation'!BD70</f>
        <v>10798.248001071881</v>
      </c>
      <c r="V20" s="44">
        <f t="shared" si="0"/>
        <v>0</v>
      </c>
    </row>
    <row r="21" spans="3:22" x14ac:dyDescent="0.25">
      <c r="C21" s="6"/>
      <c r="D21" s="66" t="s">
        <v>390</v>
      </c>
      <c r="E21" s="66"/>
      <c r="F21" s="66"/>
      <c r="G21" s="66"/>
      <c r="H21" s="125">
        <f>+'Class Allocation'!H72+'Class Allocation'!H73</f>
        <v>2174630.7287819562</v>
      </c>
      <c r="I21" s="125">
        <f>+'Class Allocation'!L72+'Class Allocation'!L73</f>
        <v>1142880.4689051914</v>
      </c>
      <c r="J21" s="125">
        <f>+'Class Allocation'!P72+'Class Allocation'!P73</f>
        <v>300366.53423652606</v>
      </c>
      <c r="K21" s="125">
        <f>+'Class Allocation'!T72+'Class Allocation'!T73</f>
        <v>22193.174339102712</v>
      </c>
      <c r="L21" s="125">
        <f>+'Class Allocation'!X72+'Class Allocation'!X73</f>
        <v>281748.73773729772</v>
      </c>
      <c r="M21" s="125">
        <f>+'Class Allocation'!AB72+'Class Allocation'!AB73</f>
        <v>233699.23432451408</v>
      </c>
      <c r="N21" s="125">
        <f>+'Class Allocation'!AF72+'Class Allocation'!AF73</f>
        <v>152102.66599191705</v>
      </c>
      <c r="O21" s="125">
        <f>+'Class Allocation'!AJ72+'Class Allocation'!AJ73</f>
        <v>1800.8704716263596</v>
      </c>
      <c r="P21" s="125">
        <f>+'Class Allocation'!AN72+'Class Allocation'!AN73</f>
        <v>14527.763747950557</v>
      </c>
      <c r="Q21" s="125">
        <f>+'Class Allocation'!AR72+'Class Allocation'!AR73</f>
        <v>7552.5341174422665</v>
      </c>
      <c r="R21" s="125">
        <f>+'Class Allocation'!AV72+'Class Allocation'!AV73</f>
        <v>16964.025901971418</v>
      </c>
      <c r="S21" s="125">
        <f>+'Class Allocation'!AZ72+'Class Allocation'!AZ73</f>
        <v>542.65218834884058</v>
      </c>
      <c r="T21" s="125">
        <f>+'Class Allocation'!BD72+'Class Allocation'!BD73</f>
        <v>252.06682006719717</v>
      </c>
      <c r="V21" s="44">
        <f t="shared" si="0"/>
        <v>0</v>
      </c>
    </row>
    <row r="22" spans="3:22" x14ac:dyDescent="0.25">
      <c r="C22" s="6"/>
      <c r="D22" s="6" t="s">
        <v>391</v>
      </c>
      <c r="E22" s="6"/>
      <c r="F22" s="6"/>
      <c r="G22" s="6"/>
      <c r="H22" s="124">
        <f>SUM(H15:H21)</f>
        <v>1919098188.1131358</v>
      </c>
      <c r="I22" s="124">
        <f t="shared" ref="I22:T22" si="1">SUM(I15:I21)</f>
        <v>941061156.55078781</v>
      </c>
      <c r="J22" s="124">
        <f t="shared" si="1"/>
        <v>260564029.54229429</v>
      </c>
      <c r="K22" s="124">
        <f t="shared" si="1"/>
        <v>20878567.325743977</v>
      </c>
      <c r="L22" s="124">
        <f t="shared" si="1"/>
        <v>258960916.30804369</v>
      </c>
      <c r="M22" s="124">
        <f t="shared" si="1"/>
        <v>213275687.00353801</v>
      </c>
      <c r="N22" s="124">
        <f t="shared" si="1"/>
        <v>136514177.89342386</v>
      </c>
      <c r="O22" s="124">
        <f t="shared" si="1"/>
        <v>55052024.603720762</v>
      </c>
      <c r="P22" s="124">
        <f t="shared" si="1"/>
        <v>13671023.346063344</v>
      </c>
      <c r="Q22" s="124">
        <f t="shared" si="1"/>
        <v>6568349.1219632607</v>
      </c>
      <c r="R22" s="124">
        <f t="shared" si="1"/>
        <v>11938979.387482014</v>
      </c>
      <c r="S22" s="124">
        <f t="shared" si="1"/>
        <v>381908.94830665831</v>
      </c>
      <c r="T22" s="124">
        <f t="shared" si="1"/>
        <v>231368.08176832212</v>
      </c>
      <c r="V22" s="44">
        <f t="shared" si="0"/>
        <v>0</v>
      </c>
    </row>
    <row r="23" spans="3:22" x14ac:dyDescent="0.25">
      <c r="C23" s="6"/>
      <c r="D23" s="6"/>
      <c r="E23" s="6"/>
      <c r="F23" s="6"/>
      <c r="G23" s="6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V23" s="44">
        <f t="shared" si="0"/>
        <v>0</v>
      </c>
    </row>
    <row r="24" spans="3:22" x14ac:dyDescent="0.25">
      <c r="C24" s="7" t="s">
        <v>392</v>
      </c>
      <c r="D24" s="6"/>
      <c r="E24" s="6"/>
      <c r="F24" s="6"/>
      <c r="G24" s="6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V24" s="44">
        <f t="shared" si="0"/>
        <v>0</v>
      </c>
    </row>
    <row r="25" spans="3:22" x14ac:dyDescent="0.25">
      <c r="C25" s="6"/>
      <c r="D25" s="6" t="s">
        <v>388</v>
      </c>
      <c r="E25" s="6"/>
      <c r="F25" s="6"/>
      <c r="G25" s="6"/>
      <c r="H25" s="124">
        <f>'Class Allocation'!H80</f>
        <v>10995206.587199999</v>
      </c>
      <c r="I25" s="124">
        <f>'Class Allocation'!L80</f>
        <v>4920370.4272369128</v>
      </c>
      <c r="J25" s="124">
        <f>'Class Allocation'!P80</f>
        <v>1525785.5188965537</v>
      </c>
      <c r="K25" s="124">
        <f>'Class Allocation'!T80</f>
        <v>133949.53752453582</v>
      </c>
      <c r="L25" s="124">
        <f>'Class Allocation'!X80</f>
        <v>1690834.5150935322</v>
      </c>
      <c r="M25" s="124">
        <f>'Class Allocation'!AB80</f>
        <v>1216255.8388931071</v>
      </c>
      <c r="N25" s="124">
        <f>'Class Allocation'!AF80</f>
        <v>817434.98410617723</v>
      </c>
      <c r="O25" s="124">
        <f>'Class Allocation'!AJ80</f>
        <v>571454.15002479847</v>
      </c>
      <c r="P25" s="124">
        <f>'Class Allocation'!AN80</f>
        <v>87796.458914110801</v>
      </c>
      <c r="Q25" s="124">
        <f>'Class Allocation'!AR80</f>
        <v>29736.754745949256</v>
      </c>
      <c r="R25" s="124">
        <f>'Class Allocation'!AV80</f>
        <v>0</v>
      </c>
      <c r="S25" s="124">
        <f>'Class Allocation'!AZ80</f>
        <v>0</v>
      </c>
      <c r="T25" s="124">
        <f>'Class Allocation'!BD80</f>
        <v>1588.4017643189277</v>
      </c>
      <c r="V25" s="44">
        <f t="shared" si="0"/>
        <v>0</v>
      </c>
    </row>
    <row r="26" spans="3:22" x14ac:dyDescent="0.25">
      <c r="C26" s="6"/>
      <c r="D26" s="6" t="s">
        <v>3</v>
      </c>
      <c r="E26" s="6"/>
      <c r="F26" s="6"/>
      <c r="G26" s="6"/>
      <c r="H26" s="124">
        <f>'Class Allocation'!H81</f>
        <v>6861294</v>
      </c>
      <c r="I26" s="124">
        <f>'Class Allocation'!L81</f>
        <v>3049075.7391148712</v>
      </c>
      <c r="J26" s="124">
        <f>'Class Allocation'!P81</f>
        <v>877667.96759106335</v>
      </c>
      <c r="K26" s="124">
        <f>'Class Allocation'!T81</f>
        <v>77982.426911176211</v>
      </c>
      <c r="L26" s="124">
        <f>'Class Allocation'!X81</f>
        <v>905102.60775063711</v>
      </c>
      <c r="M26" s="124">
        <f>'Class Allocation'!AB81</f>
        <v>823365.76108847151</v>
      </c>
      <c r="N26" s="124">
        <f>'Class Allocation'!AF81</f>
        <v>488872.38182571071</v>
      </c>
      <c r="O26" s="124">
        <f>'Class Allocation'!AJ81</f>
        <v>506381.27476860624</v>
      </c>
      <c r="P26" s="124">
        <f>'Class Allocation'!AN81</f>
        <v>51046.420624780723</v>
      </c>
      <c r="Q26" s="124">
        <f>'Class Allocation'!AR81</f>
        <v>26716.998467587782</v>
      </c>
      <c r="R26" s="124">
        <f>'Class Allocation'!AV81</f>
        <v>52632.271884183036</v>
      </c>
      <c r="S26" s="124">
        <f>'Class Allocation'!AZ81</f>
        <v>1683.6226070843211</v>
      </c>
      <c r="T26" s="124">
        <f>'Class Allocation'!BD81</f>
        <v>766.52736582700811</v>
      </c>
      <c r="V26" s="44">
        <f t="shared" si="0"/>
        <v>0</v>
      </c>
    </row>
    <row r="27" spans="3:22" x14ac:dyDescent="0.25">
      <c r="C27" s="6"/>
      <c r="D27" s="6" t="s">
        <v>4</v>
      </c>
      <c r="E27" s="6"/>
      <c r="F27" s="6"/>
      <c r="G27" s="6"/>
      <c r="H27" s="124">
        <f>'Class Allocation'!H82</f>
        <v>22702378.405066505</v>
      </c>
      <c r="I27" s="124">
        <f>'Class Allocation'!L82</f>
        <v>11959959.901351374</v>
      </c>
      <c r="J27" s="124">
        <f>'Class Allocation'!P82</f>
        <v>3135483.5750839366</v>
      </c>
      <c r="K27" s="124">
        <f>'Class Allocation'!T82</f>
        <v>230962.17149356692</v>
      </c>
      <c r="L27" s="124">
        <f>'Class Allocation'!X82</f>
        <v>2932455.3329102057</v>
      </c>
      <c r="M27" s="124">
        <f>'Class Allocation'!AB82</f>
        <v>2438579.4549719593</v>
      </c>
      <c r="N27" s="124">
        <f>'Class Allocation'!AF82</f>
        <v>1586280.6271069881</v>
      </c>
      <c r="O27" s="124">
        <f>'Class Allocation'!AJ82</f>
        <v>0</v>
      </c>
      <c r="P27" s="124">
        <f>'Class Allocation'!AN82</f>
        <v>151185.24289968816</v>
      </c>
      <c r="Q27" s="124">
        <f>'Class Allocation'!AR82</f>
        <v>79128.288593696197</v>
      </c>
      <c r="R27" s="124">
        <f>'Class Allocation'!AV82</f>
        <v>179965.9912525214</v>
      </c>
      <c r="S27" s="124">
        <f>'Class Allocation'!AZ82</f>
        <v>5756.8256229908211</v>
      </c>
      <c r="T27" s="124">
        <f>'Class Allocation'!BD82</f>
        <v>2620.9937795730566</v>
      </c>
      <c r="V27" s="44">
        <f t="shared" si="0"/>
        <v>0</v>
      </c>
    </row>
    <row r="28" spans="3:22" x14ac:dyDescent="0.25">
      <c r="C28" s="6"/>
      <c r="D28" s="66" t="s">
        <v>381</v>
      </c>
      <c r="E28" s="66"/>
      <c r="F28" s="66"/>
      <c r="G28" s="66"/>
      <c r="H28" s="125">
        <f>'Class Allocation'!H83</f>
        <v>8267180.8759540366</v>
      </c>
      <c r="I28" s="125">
        <f>'Class Allocation'!L83</f>
        <v>4053617.2488727989</v>
      </c>
      <c r="J28" s="125">
        <f>'Class Allocation'!P83</f>
        <v>1122447.8770879561</v>
      </c>
      <c r="K28" s="125">
        <f>'Class Allocation'!T83</f>
        <v>89947.988203300352</v>
      </c>
      <c r="L28" s="125">
        <f>'Class Allocation'!X83</f>
        <v>1115614.3701749896</v>
      </c>
      <c r="M28" s="125">
        <f>'Class Allocation'!AB83</f>
        <v>918793.36569065566</v>
      </c>
      <c r="N28" s="125">
        <f>'Class Allocation'!AF83</f>
        <v>588093.32077063888</v>
      </c>
      <c r="O28" s="125">
        <f>'Class Allocation'!AJ83</f>
        <v>237416.95651416949</v>
      </c>
      <c r="P28" s="125">
        <f>'Class Allocation'!AN83</f>
        <v>58896.829075814509</v>
      </c>
      <c r="Q28" s="125">
        <f>'Class Allocation'!AR83</f>
        <v>28294.968713344555</v>
      </c>
      <c r="R28" s="125">
        <f>'Class Allocation'!AV83</f>
        <v>51416.477730897139</v>
      </c>
      <c r="S28" s="125">
        <f>'Class Allocation'!AZ83</f>
        <v>1644.731287201012</v>
      </c>
      <c r="T28" s="125">
        <f>'Class Allocation'!BD83</f>
        <v>996.74183226901539</v>
      </c>
      <c r="V28" s="44">
        <f t="shared" si="0"/>
        <v>0</v>
      </c>
    </row>
    <row r="29" spans="3:22" x14ac:dyDescent="0.25">
      <c r="C29" s="6"/>
      <c r="D29" s="6" t="s">
        <v>394</v>
      </c>
      <c r="E29" s="6"/>
      <c r="F29" s="6"/>
      <c r="G29" s="6"/>
      <c r="H29" s="124">
        <f>SUM(H25:H28)</f>
        <v>48826059.868220545</v>
      </c>
      <c r="I29" s="124">
        <f t="shared" ref="I29:T29" si="2">SUM(I25:I28)</f>
        <v>23983023.316575956</v>
      </c>
      <c r="J29" s="124">
        <f t="shared" si="2"/>
        <v>6661384.9386595096</v>
      </c>
      <c r="K29" s="124">
        <f t="shared" si="2"/>
        <v>532842.12413257931</v>
      </c>
      <c r="L29" s="124">
        <f t="shared" si="2"/>
        <v>6644006.8259293642</v>
      </c>
      <c r="M29" s="124">
        <f t="shared" si="2"/>
        <v>5396994.4206441939</v>
      </c>
      <c r="N29" s="124">
        <f t="shared" si="2"/>
        <v>3480681.313809515</v>
      </c>
      <c r="O29" s="124">
        <f t="shared" si="2"/>
        <v>1315252.3813075742</v>
      </c>
      <c r="P29" s="124">
        <f t="shared" si="2"/>
        <v>348924.9515143942</v>
      </c>
      <c r="Q29" s="124">
        <f t="shared" si="2"/>
        <v>163877.01052057778</v>
      </c>
      <c r="R29" s="124">
        <f t="shared" si="2"/>
        <v>284014.74086760159</v>
      </c>
      <c r="S29" s="124">
        <f t="shared" si="2"/>
        <v>9085.179517276154</v>
      </c>
      <c r="T29" s="124">
        <f t="shared" si="2"/>
        <v>5972.6647419880082</v>
      </c>
      <c r="V29" s="44">
        <f t="shared" si="0"/>
        <v>0</v>
      </c>
    </row>
    <row r="30" spans="3:22" x14ac:dyDescent="0.25">
      <c r="C30" s="6"/>
      <c r="D30" s="6"/>
      <c r="E30" s="6"/>
      <c r="F30" s="6"/>
      <c r="G30" s="6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V30" s="44">
        <f t="shared" si="0"/>
        <v>0</v>
      </c>
    </row>
    <row r="31" spans="3:22" x14ac:dyDescent="0.25">
      <c r="C31" s="7" t="s">
        <v>393</v>
      </c>
      <c r="D31" s="6"/>
      <c r="E31" s="6"/>
      <c r="F31" s="6"/>
      <c r="G31" s="6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V31" s="44">
        <f t="shared" si="0"/>
        <v>0</v>
      </c>
    </row>
    <row r="32" spans="3:22" x14ac:dyDescent="0.25">
      <c r="C32" s="7"/>
      <c r="D32" s="6" t="s">
        <v>389</v>
      </c>
      <c r="E32" s="6"/>
      <c r="F32" s="6"/>
      <c r="G32" s="6"/>
      <c r="H32" s="124">
        <f>'Class Allocation'!H97</f>
        <v>18149766.622395635</v>
      </c>
      <c r="I32" s="124">
        <f>'Class Allocation'!L97</f>
        <v>8899310.1938232929</v>
      </c>
      <c r="J32" s="124">
        <f>'Class Allocation'!P97</f>
        <v>2464221.7607944696</v>
      </c>
      <c r="K32" s="124">
        <f>'Class Allocation'!T97</f>
        <v>197471.78857454253</v>
      </c>
      <c r="L32" s="124">
        <f>'Class Allocation'!X97</f>
        <v>2449219.4815962953</v>
      </c>
      <c r="M32" s="124">
        <f>'Class Allocation'!AB97</f>
        <v>2017118.7024580978</v>
      </c>
      <c r="N32" s="124">
        <f>'Class Allocation'!AF97</f>
        <v>1291099.9147511688</v>
      </c>
      <c r="O32" s="124">
        <f>'Class Allocation'!AJ97</f>
        <v>521225.12106454436</v>
      </c>
      <c r="P32" s="124">
        <f>'Class Allocation'!AN97</f>
        <v>129302.0823621208</v>
      </c>
      <c r="Q32" s="124">
        <f>'Class Allocation'!AR97</f>
        <v>62118.766534901304</v>
      </c>
      <c r="R32" s="124">
        <f>'Class Allocation'!AV97</f>
        <v>112879.72107586116</v>
      </c>
      <c r="S32" s="124">
        <f>'Class Allocation'!AZ97</f>
        <v>3610.842615779331</v>
      </c>
      <c r="T32" s="124">
        <f>'Class Allocation'!BD97</f>
        <v>2188.2467445559519</v>
      </c>
      <c r="V32" s="44">
        <f t="shared" si="0"/>
        <v>0</v>
      </c>
    </row>
    <row r="33" spans="3:40" x14ac:dyDescent="0.25">
      <c r="C33" s="6"/>
      <c r="D33" s="6" t="s">
        <v>388</v>
      </c>
      <c r="E33" s="6"/>
      <c r="F33" s="6"/>
      <c r="G33" s="6"/>
      <c r="H33" s="124">
        <f>+'Class Allocation'!H90+'Class Allocation'!H91+'Class Allocation'!H92</f>
        <v>148156116.41819999</v>
      </c>
      <c r="I33" s="124">
        <f>+'Class Allocation'!L90+'Class Allocation'!L91+'Class Allocation'!L92</f>
        <v>66300070.676891282</v>
      </c>
      <c r="J33" s="124">
        <f>+'Class Allocation'!P90+'Class Allocation'!P91+'Class Allocation'!P92</f>
        <v>20559364.226043861</v>
      </c>
      <c r="K33" s="124">
        <f>+'Class Allocation'!T90+'Class Allocation'!T91+'Class Allocation'!T92</f>
        <v>1804917.7264892983</v>
      </c>
      <c r="L33" s="124">
        <f>+'Class Allocation'!X90+'Class Allocation'!X91+'Class Allocation'!X92</f>
        <v>22783335.017437033</v>
      </c>
      <c r="M33" s="124">
        <f>+'Class Allocation'!AB90+'Class Allocation'!AB91+'Class Allocation'!AB92</f>
        <v>16388572.623195313</v>
      </c>
      <c r="N33" s="124">
        <f>+'Class Allocation'!AF90+'Class Allocation'!AF91+'Class Allocation'!AF92</f>
        <v>11014617.297917018</v>
      </c>
      <c r="O33" s="124">
        <f>+'Class Allocation'!AJ90+'Class Allocation'!AJ91+'Class Allocation'!AJ92</f>
        <v>7700121.5854642633</v>
      </c>
      <c r="P33" s="124">
        <f>+'Class Allocation'!AN90+'Class Allocation'!AN91+'Class Allocation'!AN92</f>
        <v>1183023.0096019667</v>
      </c>
      <c r="Q33" s="124">
        <f>+'Class Allocation'!AR90+'Class Allocation'!AR91+'Class Allocation'!AR92</f>
        <v>400691.16147114197</v>
      </c>
      <c r="R33" s="124">
        <f>+'Class Allocation'!AV90+'Class Allocation'!AV91+'Class Allocation'!AV92</f>
        <v>0</v>
      </c>
      <c r="S33" s="124">
        <f>+'Class Allocation'!AZ90+'Class Allocation'!AZ91+'Class Allocation'!AZ92</f>
        <v>0</v>
      </c>
      <c r="T33" s="124">
        <f>+'Class Allocation'!BD90+'Class Allocation'!BD91+'Class Allocation'!BD92</f>
        <v>21403.093688777884</v>
      </c>
      <c r="V33" s="44">
        <f t="shared" si="0"/>
        <v>0</v>
      </c>
    </row>
    <row r="34" spans="3:40" x14ac:dyDescent="0.25">
      <c r="C34" s="6"/>
      <c r="D34" s="6" t="s">
        <v>3</v>
      </c>
      <c r="E34" s="6"/>
      <c r="F34" s="6"/>
      <c r="G34" s="6"/>
      <c r="H34" s="124">
        <f>+'Class Allocation'!H93+'Class Allocation'!H94</f>
        <v>159969049</v>
      </c>
      <c r="I34" s="124">
        <f>+'Class Allocation'!L93+'Class Allocation'!L94</f>
        <v>71088302.922914833</v>
      </c>
      <c r="J34" s="124">
        <f>+'Class Allocation'!P93+'Class Allocation'!P94</f>
        <v>20462570.196424354</v>
      </c>
      <c r="K34" s="124">
        <f>+'Class Allocation'!T93+'Class Allocation'!T94</f>
        <v>1818137.3180762792</v>
      </c>
      <c r="L34" s="124">
        <f>+'Class Allocation'!X93+'Class Allocation'!X94</f>
        <v>21102200.752407555</v>
      </c>
      <c r="M34" s="124">
        <f>+'Class Allocation'!AB93+'Class Allocation'!AB94</f>
        <v>19196530.243491095</v>
      </c>
      <c r="N34" s="124">
        <f>+'Class Allocation'!AF93+'Class Allocation'!AF94</f>
        <v>11397915.612277193</v>
      </c>
      <c r="O34" s="124">
        <f>+'Class Allocation'!AJ93+'Class Allocation'!AJ94</f>
        <v>11806130.294976667</v>
      </c>
      <c r="P34" s="124">
        <f>+'Class Allocation'!AN93+'Class Allocation'!AN94</f>
        <v>1190132.2640015366</v>
      </c>
      <c r="Q34" s="124">
        <f>+'Class Allocation'!AR93+'Class Allocation'!AR94</f>
        <v>622898.95127573237</v>
      </c>
      <c r="R34" s="124">
        <f>+'Class Allocation'!AV93+'Class Allocation'!AV94</f>
        <v>1227105.9190908009</v>
      </c>
      <c r="S34" s="124">
        <f>+'Class Allocation'!AZ93+'Class Allocation'!AZ94</f>
        <v>39253.165267394099</v>
      </c>
      <c r="T34" s="124">
        <f>+'Class Allocation'!BD93+'Class Allocation'!BD94</f>
        <v>17871.359796537152</v>
      </c>
      <c r="V34" s="44">
        <f t="shared" si="0"/>
        <v>0</v>
      </c>
    </row>
    <row r="35" spans="3:40" x14ac:dyDescent="0.25">
      <c r="C35" s="6"/>
      <c r="D35" s="6" t="s">
        <v>4</v>
      </c>
      <c r="E35" s="6"/>
      <c r="F35" s="6"/>
      <c r="G35" s="6"/>
      <c r="H35" s="124">
        <f>+'Class Allocation'!H95</f>
        <v>372920664.156416</v>
      </c>
      <c r="I35" s="124">
        <f>+'Class Allocation'!L95</f>
        <v>196460305.17668977</v>
      </c>
      <c r="J35" s="124">
        <f>+'Class Allocation'!P95</f>
        <v>51505027.200625151</v>
      </c>
      <c r="K35" s="124">
        <f>+'Class Allocation'!T95</f>
        <v>3793900.5707510891</v>
      </c>
      <c r="L35" s="124">
        <f>+'Class Allocation'!X95</f>
        <v>48169983.375567578</v>
      </c>
      <c r="M35" s="124">
        <f>+'Class Allocation'!AB95</f>
        <v>40057330.281455591</v>
      </c>
      <c r="N35" s="124">
        <f>+'Class Allocation'!AF95</f>
        <v>26057041.885407738</v>
      </c>
      <c r="O35" s="124">
        <f>+'Class Allocation'!AJ95</f>
        <v>0</v>
      </c>
      <c r="P35" s="124">
        <f>+'Class Allocation'!AN95</f>
        <v>2483444.6940686353</v>
      </c>
      <c r="Q35" s="124">
        <f>+'Class Allocation'!AR95</f>
        <v>1299800.9904255799</v>
      </c>
      <c r="R35" s="124">
        <f>+'Class Allocation'!AV95</f>
        <v>2956211.714296876</v>
      </c>
      <c r="S35" s="124">
        <f>+'Class Allocation'!AZ95</f>
        <v>94564.507579492143</v>
      </c>
      <c r="T35" s="124">
        <f>+'Class Allocation'!BD95</f>
        <v>43053.759548386661</v>
      </c>
      <c r="V35" s="44">
        <f t="shared" si="0"/>
        <v>0</v>
      </c>
    </row>
    <row r="36" spans="3:40" x14ac:dyDescent="0.25">
      <c r="C36" s="6"/>
      <c r="D36" s="66" t="s">
        <v>381</v>
      </c>
      <c r="E36" s="66"/>
      <c r="F36" s="66"/>
      <c r="G36" s="66"/>
      <c r="H36" s="125">
        <f>+'Class Allocation'!H96</f>
        <v>31496719.449993275</v>
      </c>
      <c r="I36" s="125">
        <f>+'Class Allocation'!L96</f>
        <v>15443673.866717748</v>
      </c>
      <c r="J36" s="125">
        <f>+'Class Allocation'!P96</f>
        <v>4276358.0974391205</v>
      </c>
      <c r="K36" s="125">
        <f>+'Class Allocation'!T96</f>
        <v>342688.34709676268</v>
      </c>
      <c r="L36" s="125">
        <f>+'Class Allocation'!X96</f>
        <v>4250323.4608046021</v>
      </c>
      <c r="M36" s="125">
        <f>+'Class Allocation'!AB96</f>
        <v>3500464.9475912289</v>
      </c>
      <c r="N36" s="125">
        <f>+'Class Allocation'!AF96</f>
        <v>2240547.3658625074</v>
      </c>
      <c r="O36" s="125">
        <f>+'Class Allocation'!AJ96</f>
        <v>904523.00296805846</v>
      </c>
      <c r="P36" s="125">
        <f>+'Class Allocation'!AN96</f>
        <v>224388.08703106566</v>
      </c>
      <c r="Q36" s="125">
        <f>+'Class Allocation'!AR96</f>
        <v>107799.58788644572</v>
      </c>
      <c r="R36" s="125">
        <f>+'Class Allocation'!AV96</f>
        <v>195889.07010698595</v>
      </c>
      <c r="S36" s="125">
        <f>+'Class Allocation'!AZ96</f>
        <v>6266.1795720803584</v>
      </c>
      <c r="T36" s="125">
        <f>+'Class Allocation'!BD96</f>
        <v>3797.4369166595179</v>
      </c>
      <c r="V36" s="44">
        <f t="shared" si="0"/>
        <v>0</v>
      </c>
    </row>
    <row r="37" spans="3:40" x14ac:dyDescent="0.25">
      <c r="C37" s="6"/>
      <c r="D37" s="6" t="s">
        <v>395</v>
      </c>
      <c r="E37" s="6"/>
      <c r="F37" s="6"/>
      <c r="G37" s="6"/>
      <c r="H37" s="124">
        <f>SUM(H32:H36)</f>
        <v>730692315.64700496</v>
      </c>
      <c r="I37" s="124">
        <f t="shared" ref="I37:T37" si="3">SUM(I32:I36)</f>
        <v>358191662.83703691</v>
      </c>
      <c r="J37" s="124">
        <f t="shared" si="3"/>
        <v>99267541.481326953</v>
      </c>
      <c r="K37" s="124">
        <f t="shared" si="3"/>
        <v>7957115.7509879721</v>
      </c>
      <c r="L37" s="124">
        <f t="shared" si="3"/>
        <v>98755062.087813064</v>
      </c>
      <c r="M37" s="124">
        <f t="shared" si="3"/>
        <v>81160016.798191324</v>
      </c>
      <c r="N37" s="124">
        <f t="shared" si="3"/>
        <v>52001222.076215625</v>
      </c>
      <c r="O37" s="124">
        <f t="shared" si="3"/>
        <v>20932000.004473533</v>
      </c>
      <c r="P37" s="124">
        <f t="shared" si="3"/>
        <v>5210290.1370653249</v>
      </c>
      <c r="Q37" s="124">
        <f t="shared" si="3"/>
        <v>2493309.457593801</v>
      </c>
      <c r="R37" s="124">
        <f t="shared" si="3"/>
        <v>4492086.4245705241</v>
      </c>
      <c r="S37" s="124">
        <f t="shared" si="3"/>
        <v>143694.69503474594</v>
      </c>
      <c r="T37" s="124">
        <f t="shared" si="3"/>
        <v>88313.896694917159</v>
      </c>
      <c r="V37" s="44">
        <f t="shared" si="0"/>
        <v>0</v>
      </c>
    </row>
    <row r="38" spans="3:40" x14ac:dyDescent="0.25">
      <c r="C38" s="6"/>
      <c r="D38" s="6"/>
      <c r="E38" s="6"/>
      <c r="F38" s="93"/>
      <c r="G38" s="93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V38" s="44">
        <f t="shared" si="0"/>
        <v>0</v>
      </c>
    </row>
    <row r="39" spans="3:40" x14ac:dyDescent="0.25">
      <c r="C39" s="7" t="s">
        <v>56</v>
      </c>
      <c r="D39" s="6"/>
      <c r="E39" s="6"/>
      <c r="F39" s="93"/>
      <c r="G39" s="93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V39" s="44">
        <f t="shared" si="0"/>
        <v>0</v>
      </c>
    </row>
    <row r="40" spans="3:40" x14ac:dyDescent="0.25">
      <c r="C40" s="7"/>
      <c r="D40" s="6"/>
      <c r="E40" s="6"/>
      <c r="F40" s="93"/>
      <c r="G40" s="93"/>
      <c r="H40" s="105">
        <f>+H22+H29-H37</f>
        <v>1237231932.3343515</v>
      </c>
      <c r="I40" s="105">
        <f t="shared" ref="I40:T40" si="4">+I22+I29-I37</f>
        <v>606852517.03032684</v>
      </c>
      <c r="J40" s="105">
        <f t="shared" si="4"/>
        <v>167957872.99962687</v>
      </c>
      <c r="K40" s="105">
        <f t="shared" si="4"/>
        <v>13454293.698888585</v>
      </c>
      <c r="L40" s="105">
        <f t="shared" si="4"/>
        <v>166849861.04615998</v>
      </c>
      <c r="M40" s="105">
        <f t="shared" si="4"/>
        <v>137512664.62599087</v>
      </c>
      <c r="N40" s="105">
        <f t="shared" si="4"/>
        <v>87993637.131017745</v>
      </c>
      <c r="O40" s="105">
        <f t="shared" si="4"/>
        <v>35435276.980554804</v>
      </c>
      <c r="P40" s="105">
        <f t="shared" si="4"/>
        <v>8809658.1605124138</v>
      </c>
      <c r="Q40" s="105">
        <f t="shared" si="4"/>
        <v>4238916.6748900376</v>
      </c>
      <c r="R40" s="105">
        <f t="shared" si="4"/>
        <v>7730907.7037790911</v>
      </c>
      <c r="S40" s="105">
        <f t="shared" si="4"/>
        <v>247299.43278918855</v>
      </c>
      <c r="T40" s="105">
        <f t="shared" si="4"/>
        <v>149026.84981539298</v>
      </c>
      <c r="V40" s="44">
        <f t="shared" si="0"/>
        <v>0</v>
      </c>
    </row>
    <row r="41" spans="3:40" x14ac:dyDescent="0.25">
      <c r="C41" s="7" t="s">
        <v>57</v>
      </c>
      <c r="D41" s="6"/>
      <c r="E41" s="47"/>
      <c r="F41" s="93"/>
      <c r="G41" s="93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47"/>
      <c r="V41" s="44">
        <f t="shared" si="0"/>
        <v>0</v>
      </c>
    </row>
    <row r="42" spans="3:40" x14ac:dyDescent="0.25">
      <c r="C42" s="6" t="s">
        <v>58</v>
      </c>
      <c r="D42" s="6"/>
      <c r="E42" s="47"/>
      <c r="F42" s="93"/>
      <c r="G42" s="93"/>
      <c r="H42" s="105">
        <f>'Class Allocation'!H103</f>
        <v>10200415.710403215</v>
      </c>
      <c r="I42" s="105">
        <f>'Class Allocation'!L103</f>
        <v>4984134.5652337866</v>
      </c>
      <c r="J42" s="105">
        <f>'Class Allocation'!P103</f>
        <v>1390085.4326683311</v>
      </c>
      <c r="K42" s="105">
        <f>'Class Allocation'!T103</f>
        <v>113921.63032625213</v>
      </c>
      <c r="L42" s="105">
        <f>'Class Allocation'!X103</f>
        <v>1356862.7891093565</v>
      </c>
      <c r="M42" s="105">
        <f>'Class Allocation'!AB103</f>
        <v>1174322.2788847894</v>
      </c>
      <c r="N42" s="105">
        <f>'Class Allocation'!AF103</f>
        <v>719229.87983621121</v>
      </c>
      <c r="O42" s="105">
        <f>'Class Allocation'!AJ103</f>
        <v>278535.8765438195</v>
      </c>
      <c r="P42" s="105">
        <f>'Class Allocation'!AN103</f>
        <v>74588.313122327061</v>
      </c>
      <c r="Q42" s="105">
        <f>'Class Allocation'!AR103</f>
        <v>36704.746200487585</v>
      </c>
      <c r="R42" s="105">
        <f>'Class Allocation'!AV103</f>
        <v>68607.738725760864</v>
      </c>
      <c r="S42" s="105">
        <f>'Class Allocation'!AZ103</f>
        <v>2194.6523644999288</v>
      </c>
      <c r="T42" s="105">
        <f>'Class Allocation'!BD103</f>
        <v>1227.8073875908653</v>
      </c>
      <c r="U42" s="47"/>
      <c r="V42" s="44">
        <f t="shared" si="0"/>
        <v>0</v>
      </c>
    </row>
    <row r="43" spans="3:40" x14ac:dyDescent="0.25">
      <c r="C43" s="6" t="s">
        <v>59</v>
      </c>
      <c r="D43" s="6"/>
      <c r="E43" s="47"/>
      <c r="F43" s="93"/>
      <c r="G43" s="93"/>
      <c r="H43" s="105">
        <f>'Class Allocation'!H104</f>
        <v>16346644.078662954</v>
      </c>
      <c r="I43" s="105">
        <f>'Class Allocation'!L104</f>
        <v>8015844.0447049001</v>
      </c>
      <c r="J43" s="105">
        <f>'Class Allocation'!P104</f>
        <v>2219452.5934172808</v>
      </c>
      <c r="K43" s="105">
        <f>'Class Allocation'!T104</f>
        <v>177841.08757973474</v>
      </c>
      <c r="L43" s="105">
        <f>'Class Allocation'!X104</f>
        <v>2205797.4705994879</v>
      </c>
      <c r="M43" s="105">
        <f>'Class Allocation'!AB104</f>
        <v>1816656.2647359599</v>
      </c>
      <c r="N43" s="105">
        <f>'Class Allocation'!AF104</f>
        <v>1162811.1013481524</v>
      </c>
      <c r="O43" s="105">
        <f>'Class Allocation'!AJ104</f>
        <v>468926.42470347992</v>
      </c>
      <c r="P43" s="105">
        <f>'Class Allocation'!AN104</f>
        <v>116448.10787347524</v>
      </c>
      <c r="Q43" s="105">
        <f>'Class Allocation'!AR104</f>
        <v>55948.395942522759</v>
      </c>
      <c r="R43" s="105">
        <f>'Class Allocation'!AV104</f>
        <v>101694.76888597665</v>
      </c>
      <c r="S43" s="105">
        <f>'Class Allocation'!AZ104</f>
        <v>3253.0537974002791</v>
      </c>
      <c r="T43" s="105">
        <f>'Class Allocation'!BD104</f>
        <v>1970.7650745834508</v>
      </c>
      <c r="U43" s="47"/>
      <c r="V43" s="44">
        <f t="shared" si="0"/>
        <v>0</v>
      </c>
    </row>
    <row r="44" spans="3:40" x14ac:dyDescent="0.25">
      <c r="C44" s="6" t="s">
        <v>454</v>
      </c>
      <c r="D44" s="6"/>
      <c r="E44" s="47"/>
      <c r="F44" s="93"/>
      <c r="G44" s="93"/>
      <c r="H44" s="105">
        <f>'Class Allocation'!H105</f>
        <v>5947818.0729</v>
      </c>
      <c r="I44" s="105">
        <f>'Class Allocation'!L105</f>
        <v>2661656.9611844872</v>
      </c>
      <c r="J44" s="105">
        <f>'Class Allocation'!P105</f>
        <v>825368.27413745376</v>
      </c>
      <c r="K44" s="105">
        <f>'Class Allocation'!T105</f>
        <v>72459.528052207126</v>
      </c>
      <c r="L44" s="105">
        <f>'Class Allocation'!X105</f>
        <v>914650.94424546335</v>
      </c>
      <c r="M44" s="105">
        <f>'Class Allocation'!AB105</f>
        <v>657929.28968338517</v>
      </c>
      <c r="N44" s="105">
        <f>'Class Allocation'!AF105</f>
        <v>442188.56038116268</v>
      </c>
      <c r="O44" s="105">
        <f>'Class Allocation'!AJ105</f>
        <v>309126.09912286856</v>
      </c>
      <c r="P44" s="105">
        <f>'Class Allocation'!AN105</f>
        <v>47493.18359091891</v>
      </c>
      <c r="Q44" s="105">
        <f>'Class Allocation'!AR105</f>
        <v>16085.992191656729</v>
      </c>
      <c r="R44" s="105">
        <f>'Class Allocation'!AV105</f>
        <v>0</v>
      </c>
      <c r="S44" s="105">
        <f>'Class Allocation'!AZ105</f>
        <v>0</v>
      </c>
      <c r="T44" s="105">
        <f>'Class Allocation'!BD105</f>
        <v>859.24031039495344</v>
      </c>
      <c r="U44" s="47"/>
      <c r="V44" s="44">
        <f t="shared" ref="V44" si="5">SUM(I44:T44)-H44</f>
        <v>0</v>
      </c>
    </row>
    <row r="45" spans="3:40" x14ac:dyDescent="0.25">
      <c r="C45" s="127" t="s">
        <v>60</v>
      </c>
      <c r="D45" s="66"/>
      <c r="E45" s="128"/>
      <c r="F45" s="97"/>
      <c r="G45" s="97"/>
      <c r="H45" s="129">
        <f>'Class Allocation'!H106</f>
        <v>6190274.7722491985</v>
      </c>
      <c r="I45" s="129">
        <f>'Class Allocation'!L106</f>
        <v>3035502.3899363768</v>
      </c>
      <c r="J45" s="129">
        <f>'Class Allocation'!P106</f>
        <v>840479.63185100514</v>
      </c>
      <c r="K45" s="129">
        <f>'Class Allocation'!T106</f>
        <v>67346.251170364834</v>
      </c>
      <c r="L45" s="129">
        <f>'Class Allocation'!X106</f>
        <v>835308.6033582954</v>
      </c>
      <c r="M45" s="129">
        <f>'Class Allocation'!AB106</f>
        <v>687945.57410852297</v>
      </c>
      <c r="N45" s="129">
        <f>'Class Allocation'!AF106</f>
        <v>440342.38409597351</v>
      </c>
      <c r="O45" s="129">
        <f>'Class Allocation'!AJ106</f>
        <v>177576.71867780664</v>
      </c>
      <c r="P45" s="129">
        <f>'Class Allocation'!AN106</f>
        <v>44097.47841676182</v>
      </c>
      <c r="Q45" s="129">
        <f>'Class Allocation'!AR106</f>
        <v>21186.975276648711</v>
      </c>
      <c r="R45" s="129">
        <f>'Class Allocation'!AV106</f>
        <v>38510.568852861717</v>
      </c>
      <c r="S45" s="129">
        <f>'Class Allocation'!AZ106</f>
        <v>1231.8918034742885</v>
      </c>
      <c r="T45" s="129">
        <f>'Class Allocation'!BD106</f>
        <v>746.30470110667443</v>
      </c>
      <c r="U45" s="47"/>
      <c r="V45" s="44">
        <f t="shared" si="0"/>
        <v>0</v>
      </c>
    </row>
    <row r="46" spans="3:40" x14ac:dyDescent="0.25">
      <c r="C46" s="14" t="s">
        <v>61</v>
      </c>
      <c r="D46" s="19"/>
      <c r="E46" s="19"/>
      <c r="F46" s="116"/>
      <c r="G46" s="116"/>
      <c r="H46" s="117">
        <f>SUM(H42:H45)</f>
        <v>38685152.63421537</v>
      </c>
      <c r="I46" s="117">
        <f t="shared" ref="I46:T46" si="6">SUM(I42:I45)</f>
        <v>18697137.961059552</v>
      </c>
      <c r="J46" s="117">
        <f t="shared" si="6"/>
        <v>5275385.9320740709</v>
      </c>
      <c r="K46" s="117">
        <f t="shared" si="6"/>
        <v>431568.49712855887</v>
      </c>
      <c r="L46" s="117">
        <f t="shared" si="6"/>
        <v>5312619.8073126031</v>
      </c>
      <c r="M46" s="117">
        <f t="shared" si="6"/>
        <v>4336853.4074126575</v>
      </c>
      <c r="N46" s="117">
        <f t="shared" si="6"/>
        <v>2764571.9256614996</v>
      </c>
      <c r="O46" s="117">
        <f t="shared" si="6"/>
        <v>1234165.1190479747</v>
      </c>
      <c r="P46" s="117">
        <f t="shared" si="6"/>
        <v>282627.08300348301</v>
      </c>
      <c r="Q46" s="117">
        <f t="shared" si="6"/>
        <v>129926.10961131577</v>
      </c>
      <c r="R46" s="117">
        <f t="shared" si="6"/>
        <v>208813.07646459923</v>
      </c>
      <c r="S46" s="117">
        <f t="shared" si="6"/>
        <v>6679.5979653744962</v>
      </c>
      <c r="T46" s="117">
        <f t="shared" si="6"/>
        <v>4804.117473675944</v>
      </c>
      <c r="U46" s="28"/>
      <c r="V46" s="44">
        <f t="shared" si="0"/>
        <v>0</v>
      </c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3:40" x14ac:dyDescent="0.25">
      <c r="C47" s="118"/>
      <c r="D47" s="19"/>
      <c r="E47" s="19"/>
      <c r="F47" s="116"/>
      <c r="G47" s="116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9"/>
      <c r="V47" s="44">
        <f t="shared" si="0"/>
        <v>0</v>
      </c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 spans="3:40" x14ac:dyDescent="0.25">
      <c r="C48" s="19" t="s">
        <v>396</v>
      </c>
      <c r="D48" s="19"/>
      <c r="E48" s="19"/>
      <c r="F48" s="116"/>
      <c r="G48" s="116"/>
      <c r="H48" s="117">
        <f>'Class Allocation'!H118</f>
        <v>242104410.81777382</v>
      </c>
      <c r="I48" s="117">
        <f>'Class Allocation'!L118</f>
        <v>118719854.07595508</v>
      </c>
      <c r="J48" s="117">
        <f>'Class Allocation'!P118</f>
        <v>32871533.746100973</v>
      </c>
      <c r="K48" s="117">
        <f>'Class Allocation'!T118</f>
        <v>2633941.9590033367</v>
      </c>
      <c r="L48" s="117">
        <f>'Class Allocation'!X118</f>
        <v>32669292.512454651</v>
      </c>
      <c r="M48" s="117">
        <f>'Class Allocation'!AB118</f>
        <v>26905858.628585968</v>
      </c>
      <c r="N48" s="117">
        <f>'Class Allocation'!AF118</f>
        <v>17221987.291674595</v>
      </c>
      <c r="O48" s="117">
        <f>'Class Allocation'!AJ118</f>
        <v>6945104.7703368794</v>
      </c>
      <c r="P48" s="117">
        <f>'Class Allocation'!AN118</f>
        <v>1724672.0740896109</v>
      </c>
      <c r="Q48" s="117">
        <f>'Class Allocation'!AR118</f>
        <v>828632.06482513202</v>
      </c>
      <c r="R48" s="117">
        <f>'Class Allocation'!AV118</f>
        <v>1506165.5460233688</v>
      </c>
      <c r="S48" s="117">
        <f>'Class Allocation'!AZ118</f>
        <v>48179.838576538896</v>
      </c>
      <c r="T48" s="117">
        <f>'Class Allocation'!BD118</f>
        <v>29188.310147711894</v>
      </c>
      <c r="U48" s="119"/>
      <c r="V48" s="44">
        <f t="shared" si="0"/>
        <v>0</v>
      </c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2:40" x14ac:dyDescent="0.25">
      <c r="C49" s="19" t="s">
        <v>397</v>
      </c>
      <c r="D49" s="19"/>
      <c r="E49" s="19"/>
      <c r="F49" s="116"/>
      <c r="G49" s="116"/>
      <c r="H49" s="117">
        <f>'Class Allocation'!H127</f>
        <v>0</v>
      </c>
      <c r="I49" s="117">
        <f>'Class Allocation'!L127</f>
        <v>0</v>
      </c>
      <c r="J49" s="117">
        <f>'Class Allocation'!P127</f>
        <v>0</v>
      </c>
      <c r="K49" s="117">
        <f>'Class Allocation'!T127</f>
        <v>0</v>
      </c>
      <c r="L49" s="117">
        <f>'Class Allocation'!X127</f>
        <v>0</v>
      </c>
      <c r="M49" s="117">
        <f>'Class Allocation'!AB127</f>
        <v>0</v>
      </c>
      <c r="N49" s="117">
        <f>'Class Allocation'!AF127</f>
        <v>0</v>
      </c>
      <c r="O49" s="117">
        <f>'Class Allocation'!AJ127</f>
        <v>0</v>
      </c>
      <c r="P49" s="117">
        <f>'Class Allocation'!AN127</f>
        <v>0</v>
      </c>
      <c r="Q49" s="117">
        <f>'Class Allocation'!AR127</f>
        <v>0</v>
      </c>
      <c r="R49" s="117">
        <f>'Class Allocation'!AV127</f>
        <v>0</v>
      </c>
      <c r="S49" s="117">
        <f>'Class Allocation'!AZ127</f>
        <v>0</v>
      </c>
      <c r="T49" s="117">
        <f>'Class Allocation'!BD127</f>
        <v>0</v>
      </c>
      <c r="U49" s="119"/>
      <c r="V49" s="44">
        <f t="shared" si="0"/>
        <v>0</v>
      </c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2:40" x14ac:dyDescent="0.25">
      <c r="C50" s="19" t="s">
        <v>398</v>
      </c>
      <c r="D50" s="19"/>
      <c r="E50" s="19"/>
      <c r="F50" s="116"/>
      <c r="G50" s="116"/>
      <c r="H50" s="117">
        <f>'Class Allocation'!H131</f>
        <v>5868998.4609399671</v>
      </c>
      <c r="I50" s="117">
        <f>'Class Allocation'!L131</f>
        <v>3018244.6687044059</v>
      </c>
      <c r="J50" s="117">
        <f>'Class Allocation'!P131</f>
        <v>819262.94132091012</v>
      </c>
      <c r="K50" s="117">
        <f>'Class Allocation'!T131</f>
        <v>65112.285244363593</v>
      </c>
      <c r="L50" s="117">
        <f>'Class Allocation'!X131</f>
        <v>755725.37949355168</v>
      </c>
      <c r="M50" s="117">
        <f>'Class Allocation'!AB131</f>
        <v>687478.30017523677</v>
      </c>
      <c r="N50" s="117">
        <f>'Class Allocation'!AF131</f>
        <v>408189.37335438444</v>
      </c>
      <c r="O50" s="117">
        <f>'Class Allocation'!AJ131</f>
        <v>0</v>
      </c>
      <c r="P50" s="117">
        <f>'Class Allocation'!AN131</f>
        <v>42621.770469009811</v>
      </c>
      <c r="Q50" s="117">
        <f>'Class Allocation'!AR131</f>
        <v>22307.651787706611</v>
      </c>
      <c r="R50" s="117">
        <f>'Class Allocation'!AV131</f>
        <v>47829.519292413439</v>
      </c>
      <c r="S50" s="117">
        <f>'Class Allocation'!AZ131</f>
        <v>1529.9901958228554</v>
      </c>
      <c r="T50" s="117">
        <f>'Class Allocation'!BD131</f>
        <v>696.58090216325115</v>
      </c>
      <c r="U50" s="28"/>
      <c r="V50" s="44">
        <f t="shared" si="0"/>
        <v>0</v>
      </c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2:40" ht="15.75" thickBot="1" x14ac:dyDescent="0.3">
      <c r="B51" s="130"/>
      <c r="C51" s="131"/>
      <c r="D51" s="33"/>
      <c r="E51" s="33"/>
      <c r="F51" s="96"/>
      <c r="G51" s="96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V51" s="44">
        <f t="shared" si="0"/>
        <v>0</v>
      </c>
    </row>
    <row r="52" spans="2:40" ht="15.75" thickTop="1" x14ac:dyDescent="0.25">
      <c r="B52" s="12" t="s">
        <v>78</v>
      </c>
      <c r="D52" s="6"/>
      <c r="E52" s="47"/>
      <c r="F52" s="93"/>
      <c r="G52" s="93"/>
      <c r="H52" s="105">
        <f>+H40+H46-H48-H49-H50</f>
        <v>1027943675.6898531</v>
      </c>
      <c r="I52" s="105">
        <f t="shared" ref="I52:T52" si="7">+I40+I46-I48-I49-I50</f>
        <v>503811556.24672693</v>
      </c>
      <c r="J52" s="105">
        <f t="shared" si="7"/>
        <v>139542462.24427909</v>
      </c>
      <c r="K52" s="105">
        <f t="shared" si="7"/>
        <v>11186807.951769443</v>
      </c>
      <c r="L52" s="105">
        <f t="shared" si="7"/>
        <v>138737462.96152437</v>
      </c>
      <c r="M52" s="105">
        <f t="shared" si="7"/>
        <v>114256181.10464232</v>
      </c>
      <c r="N52" s="105">
        <f t="shared" si="7"/>
        <v>73128032.391650259</v>
      </c>
      <c r="O52" s="105">
        <f t="shared" si="7"/>
        <v>29724337.3292659</v>
      </c>
      <c r="P52" s="105">
        <f t="shared" si="7"/>
        <v>7324991.3989572767</v>
      </c>
      <c r="Q52" s="105">
        <f t="shared" si="7"/>
        <v>3517903.0678885146</v>
      </c>
      <c r="R52" s="105">
        <f t="shared" si="7"/>
        <v>6385725.714927908</v>
      </c>
      <c r="S52" s="105">
        <f t="shared" si="7"/>
        <v>204269.20198220131</v>
      </c>
      <c r="T52" s="105">
        <f t="shared" si="7"/>
        <v>123946.0762391938</v>
      </c>
      <c r="U52" s="47"/>
      <c r="V52" s="44">
        <f t="shared" si="0"/>
        <v>0</v>
      </c>
    </row>
    <row r="53" spans="2:40" x14ac:dyDescent="0.25">
      <c r="C53" s="13"/>
      <c r="D53" s="6"/>
      <c r="E53" s="47"/>
      <c r="F53" s="93"/>
      <c r="G53" s="93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47"/>
      <c r="V53" s="44">
        <f t="shared" si="0"/>
        <v>0</v>
      </c>
    </row>
    <row r="54" spans="2:40" x14ac:dyDescent="0.25">
      <c r="B54" s="7" t="s">
        <v>80</v>
      </c>
      <c r="D54" s="6"/>
      <c r="E54" s="6"/>
      <c r="F54" s="93"/>
      <c r="G54" s="93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V54" s="44">
        <f t="shared" si="0"/>
        <v>0</v>
      </c>
    </row>
    <row r="55" spans="2:40" x14ac:dyDescent="0.25">
      <c r="C55" s="6" t="s">
        <v>399</v>
      </c>
      <c r="D55" s="19"/>
      <c r="E55" s="19"/>
      <c r="F55" s="116"/>
      <c r="G55" s="116"/>
      <c r="H55" s="117">
        <f>'Class Allocation'!H204</f>
        <v>24228981.959628049</v>
      </c>
      <c r="I55" s="117">
        <f>'Class Allocation'!L204</f>
        <v>10842503.537404619</v>
      </c>
      <c r="J55" s="117">
        <f>'Class Allocation'!P204</f>
        <v>3362213.2988972357</v>
      </c>
      <c r="K55" s="117">
        <f>'Class Allocation'!T204</f>
        <v>295170.52748792211</v>
      </c>
      <c r="L55" s="117">
        <f>'Class Allocation'!X204</f>
        <v>3725914.4371702247</v>
      </c>
      <c r="M55" s="117">
        <f>'Class Allocation'!AB204</f>
        <v>2680135.2521324256</v>
      </c>
      <c r="N55" s="117">
        <f>'Class Allocation'!AF204</f>
        <v>1801295.6215060109</v>
      </c>
      <c r="O55" s="117">
        <f>'Class Allocation'!AJ204</f>
        <v>1259253.4921375532</v>
      </c>
      <c r="P55" s="117">
        <f>'Class Allocation'!AN204</f>
        <v>193467.83548620221</v>
      </c>
      <c r="Q55" s="117">
        <f>'Class Allocation'!AR204</f>
        <v>65527.763263333662</v>
      </c>
      <c r="R55" s="117">
        <f>'Class Allocation'!AV204</f>
        <v>0</v>
      </c>
      <c r="S55" s="117">
        <f>'Class Allocation'!AZ204</f>
        <v>0</v>
      </c>
      <c r="T55" s="117">
        <f>'Class Allocation'!BD204</f>
        <v>3500.1941425209006</v>
      </c>
      <c r="V55" s="44">
        <f t="shared" si="0"/>
        <v>0</v>
      </c>
    </row>
    <row r="56" spans="2:40" x14ac:dyDescent="0.25">
      <c r="C56" s="6" t="s">
        <v>3</v>
      </c>
      <c r="D56" s="19"/>
      <c r="E56" s="19"/>
      <c r="F56" s="116"/>
      <c r="G56" s="116"/>
      <c r="H56" s="117">
        <f>'Class Allocation'!H221</f>
        <v>16509511</v>
      </c>
      <c r="I56" s="117">
        <f>'Class Allocation'!L221</f>
        <v>7336626.2187205637</v>
      </c>
      <c r="J56" s="117">
        <f>'Class Allocation'!P221</f>
        <v>2111827.443233347</v>
      </c>
      <c r="K56" s="117">
        <f>'Class Allocation'!T221</f>
        <v>187639.7855705877</v>
      </c>
      <c r="L56" s="117">
        <f>'Class Allocation'!X221</f>
        <v>2177840.1361008333</v>
      </c>
      <c r="M56" s="117">
        <f>'Class Allocation'!AB221</f>
        <v>1981166.5393894347</v>
      </c>
      <c r="N56" s="117">
        <f>'Class Allocation'!AF221</f>
        <v>1176315.1331728054</v>
      </c>
      <c r="O56" s="117">
        <f>'Class Allocation'!AJ221</f>
        <v>1218444.6878367735</v>
      </c>
      <c r="P56" s="117">
        <f>'Class Allocation'!AN221</f>
        <v>122826.89574524052</v>
      </c>
      <c r="Q56" s="117">
        <f>'Class Allocation'!AR221</f>
        <v>64285.917508799903</v>
      </c>
      <c r="R56" s="117">
        <f>'Class Allocation'!AV221</f>
        <v>126642.73993023916</v>
      </c>
      <c r="S56" s="117">
        <f>'Class Allocation'!AZ221</f>
        <v>4051.099683457272</v>
      </c>
      <c r="T56" s="117">
        <f>'Class Allocation'!BD221</f>
        <v>1844.4031079155059</v>
      </c>
      <c r="V56" s="44">
        <f t="shared" si="0"/>
        <v>0</v>
      </c>
    </row>
    <row r="57" spans="2:40" x14ac:dyDescent="0.25">
      <c r="C57" s="6" t="s">
        <v>4</v>
      </c>
      <c r="D57" s="19"/>
      <c r="E57" s="19"/>
      <c r="F57" s="116"/>
      <c r="G57" s="116"/>
      <c r="H57" s="117">
        <f>'Class Allocation'!H250</f>
        <v>36373212.848033197</v>
      </c>
      <c r="I57" s="117">
        <f>'Class Allocation'!L250</f>
        <v>18931616.444264442</v>
      </c>
      <c r="J57" s="117">
        <f>'Class Allocation'!P250</f>
        <v>5073426.6406523287</v>
      </c>
      <c r="K57" s="117">
        <f>'Class Allocation'!T250</f>
        <v>392478.61793271732</v>
      </c>
      <c r="L57" s="117">
        <f>'Class Allocation'!X250</f>
        <v>4630520.7500322228</v>
      </c>
      <c r="M57" s="117">
        <f>'Class Allocation'!AB250</f>
        <v>4143926.6353328857</v>
      </c>
      <c r="N57" s="117">
        <f>'Class Allocation'!AF250</f>
        <v>2501789.3686833214</v>
      </c>
      <c r="O57" s="117">
        <f>'Class Allocation'!AJ250</f>
        <v>0</v>
      </c>
      <c r="P57" s="117">
        <f>'Class Allocation'!AN250</f>
        <v>256912.09431127345</v>
      </c>
      <c r="Q57" s="117">
        <f>'Class Allocation'!AR250</f>
        <v>134464.27675061973</v>
      </c>
      <c r="R57" s="117">
        <f>'Class Allocation'!AV250</f>
        <v>294374.24077159655</v>
      </c>
      <c r="S57" s="117">
        <f>'Class Allocation'!AZ250</f>
        <v>9416.5634308346162</v>
      </c>
      <c r="T57" s="117">
        <f>'Class Allocation'!BD250</f>
        <v>4287.2158709490941</v>
      </c>
      <c r="V57" s="44">
        <f t="shared" si="0"/>
        <v>0</v>
      </c>
    </row>
    <row r="58" spans="2:40" x14ac:dyDescent="0.25">
      <c r="C58" s="6" t="s">
        <v>162</v>
      </c>
      <c r="D58" s="19"/>
      <c r="E58" s="19"/>
      <c r="F58" s="116"/>
      <c r="G58" s="116"/>
      <c r="H58" s="117">
        <f>'Class Allocation'!H258</f>
        <v>0</v>
      </c>
      <c r="I58" s="117">
        <f>'Class Allocation'!L258</f>
        <v>0</v>
      </c>
      <c r="J58" s="117">
        <f>'Class Allocation'!P258</f>
        <v>0</v>
      </c>
      <c r="K58" s="117">
        <f>'Class Allocation'!T258</f>
        <v>0</v>
      </c>
      <c r="L58" s="117">
        <f>'Class Allocation'!X258</f>
        <v>0</v>
      </c>
      <c r="M58" s="117">
        <f>'Class Allocation'!AB258</f>
        <v>0</v>
      </c>
      <c r="N58" s="117">
        <f>'Class Allocation'!AF258</f>
        <v>0</v>
      </c>
      <c r="O58" s="117">
        <f>'Class Allocation'!AJ258</f>
        <v>0</v>
      </c>
      <c r="P58" s="117">
        <f>'Class Allocation'!AN258</f>
        <v>0</v>
      </c>
      <c r="Q58" s="117">
        <f>'Class Allocation'!AR258</f>
        <v>0</v>
      </c>
      <c r="R58" s="117">
        <f>'Class Allocation'!AV258</f>
        <v>0</v>
      </c>
      <c r="S58" s="117">
        <f>'Class Allocation'!AZ258</f>
        <v>0</v>
      </c>
      <c r="T58" s="117">
        <f>'Class Allocation'!BD258</f>
        <v>0</v>
      </c>
      <c r="V58" s="44">
        <f t="shared" si="0"/>
        <v>0</v>
      </c>
    </row>
    <row r="59" spans="2:40" x14ac:dyDescent="0.25">
      <c r="C59" s="6" t="s">
        <v>169</v>
      </c>
      <c r="D59" s="19"/>
      <c r="E59" s="19"/>
      <c r="F59" s="116"/>
      <c r="G59" s="116"/>
      <c r="H59" s="117">
        <f>'Class Allocation'!H271</f>
        <v>0</v>
      </c>
      <c r="I59" s="117">
        <f>'Class Allocation'!L271</f>
        <v>0</v>
      </c>
      <c r="J59" s="117">
        <f>'Class Allocation'!P271</f>
        <v>0</v>
      </c>
      <c r="K59" s="117">
        <f>'Class Allocation'!T271</f>
        <v>0</v>
      </c>
      <c r="L59" s="117">
        <f>'Class Allocation'!X271</f>
        <v>0</v>
      </c>
      <c r="M59" s="117">
        <f>'Class Allocation'!AB271</f>
        <v>0</v>
      </c>
      <c r="N59" s="117">
        <f>'Class Allocation'!AF271</f>
        <v>0</v>
      </c>
      <c r="O59" s="117">
        <f>'Class Allocation'!AJ271</f>
        <v>0</v>
      </c>
      <c r="P59" s="117">
        <f>'Class Allocation'!AN271</f>
        <v>0</v>
      </c>
      <c r="Q59" s="117">
        <f>'Class Allocation'!AR271</f>
        <v>0</v>
      </c>
      <c r="R59" s="117">
        <f>'Class Allocation'!AV271</f>
        <v>0</v>
      </c>
      <c r="S59" s="117">
        <f>'Class Allocation'!AZ271</f>
        <v>0</v>
      </c>
      <c r="T59" s="117">
        <f>'Class Allocation'!BD271</f>
        <v>0</v>
      </c>
      <c r="V59" s="44">
        <f t="shared" si="0"/>
        <v>0</v>
      </c>
    </row>
    <row r="60" spans="2:40" x14ac:dyDescent="0.25">
      <c r="C60" s="66" t="s">
        <v>180</v>
      </c>
      <c r="D60" s="127"/>
      <c r="E60" s="127"/>
      <c r="F60" s="133"/>
      <c r="G60" s="133"/>
      <c r="H60" s="134">
        <f>'Class Allocation'!H286</f>
        <v>24063023.270455725</v>
      </c>
      <c r="I60" s="134">
        <f>'Class Allocation'!L286</f>
        <v>11658500.406495038</v>
      </c>
      <c r="J60" s="134">
        <f>'Class Allocation'!P286</f>
        <v>3280749.3188550044</v>
      </c>
      <c r="K60" s="134">
        <f>'Class Allocation'!T286</f>
        <v>271111.22922507836</v>
      </c>
      <c r="L60" s="134">
        <f>'Class Allocation'!X286</f>
        <v>3260664.4135524854</v>
      </c>
      <c r="M60" s="134">
        <f>'Class Allocation'!AB286</f>
        <v>2769400.7804803494</v>
      </c>
      <c r="N60" s="134">
        <f>'Class Allocation'!AF286</f>
        <v>1716604.0966723519</v>
      </c>
      <c r="O60" s="134">
        <f>'Class Allocation'!AJ286</f>
        <v>685026.58488405787</v>
      </c>
      <c r="P60" s="134">
        <f>'Class Allocation'!AN286</f>
        <v>177520.23246752052</v>
      </c>
      <c r="Q60" s="134">
        <f>'Class Allocation'!AR286</f>
        <v>85289.744328778761</v>
      </c>
      <c r="R60" s="134">
        <f>'Class Allocation'!AV286</f>
        <v>150407.98812413888</v>
      </c>
      <c r="S60" s="134">
        <f>'Class Allocation'!AZ286</f>
        <v>4811.3121479745705</v>
      </c>
      <c r="T60" s="134">
        <f>'Class Allocation'!BD286</f>
        <v>2937.1632229408433</v>
      </c>
      <c r="V60" s="44">
        <f t="shared" si="0"/>
        <v>0</v>
      </c>
    </row>
    <row r="61" spans="2:40" x14ac:dyDescent="0.25">
      <c r="B61" s="6" t="s">
        <v>194</v>
      </c>
      <c r="C61" s="19"/>
      <c r="D61" s="19"/>
      <c r="E61" s="19"/>
      <c r="F61" s="116"/>
      <c r="G61" s="116"/>
      <c r="H61" s="117">
        <f>SUM(H55:H60)</f>
        <v>101174729.07811695</v>
      </c>
      <c r="I61" s="117">
        <f t="shared" ref="I61:T61" si="8">SUM(I55:I60)</f>
        <v>48769246.606884658</v>
      </c>
      <c r="J61" s="117">
        <f t="shared" si="8"/>
        <v>13828216.701637916</v>
      </c>
      <c r="K61" s="117">
        <f t="shared" si="8"/>
        <v>1146400.1602163054</v>
      </c>
      <c r="L61" s="117">
        <f t="shared" si="8"/>
        <v>13794939.736855768</v>
      </c>
      <c r="M61" s="117">
        <f t="shared" si="8"/>
        <v>11574629.207335096</v>
      </c>
      <c r="N61" s="117">
        <f t="shared" si="8"/>
        <v>7196004.2200344894</v>
      </c>
      <c r="O61" s="117">
        <f t="shared" si="8"/>
        <v>3162724.7648583846</v>
      </c>
      <c r="P61" s="117">
        <f t="shared" si="8"/>
        <v>750727.05801023671</v>
      </c>
      <c r="Q61" s="117">
        <f t="shared" si="8"/>
        <v>349567.70185153204</v>
      </c>
      <c r="R61" s="117">
        <f t="shared" si="8"/>
        <v>571424.96882597462</v>
      </c>
      <c r="S61" s="117">
        <f t="shared" si="8"/>
        <v>18278.97526226646</v>
      </c>
      <c r="T61" s="117">
        <f t="shared" si="8"/>
        <v>12568.976344326344</v>
      </c>
      <c r="V61" s="44">
        <f t="shared" si="0"/>
        <v>0</v>
      </c>
    </row>
    <row r="62" spans="2:40" x14ac:dyDescent="0.25">
      <c r="C62" s="19"/>
      <c r="D62" s="19"/>
      <c r="E62" s="19"/>
      <c r="F62" s="116"/>
      <c r="G62" s="116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V62" s="44">
        <f t="shared" si="0"/>
        <v>0</v>
      </c>
    </row>
    <row r="63" spans="2:40" x14ac:dyDescent="0.25">
      <c r="C63" s="19"/>
      <c r="D63" s="19"/>
      <c r="E63" s="19"/>
      <c r="F63" s="116"/>
      <c r="G63" s="116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V63" s="44">
        <f t="shared" si="0"/>
        <v>0</v>
      </c>
    </row>
    <row r="64" spans="2:40" x14ac:dyDescent="0.25">
      <c r="B64" s="29" t="s">
        <v>400</v>
      </c>
      <c r="C64" s="19"/>
      <c r="D64" s="19"/>
      <c r="E64" s="19"/>
      <c r="F64" s="116"/>
      <c r="G64" s="116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V64" s="44">
        <f t="shared" si="0"/>
        <v>0</v>
      </c>
    </row>
    <row r="65" spans="1:26" x14ac:dyDescent="0.25">
      <c r="C65" s="6" t="s">
        <v>389</v>
      </c>
      <c r="D65" s="19"/>
      <c r="E65" s="19"/>
      <c r="F65" s="116"/>
      <c r="G65" s="116"/>
      <c r="H65" s="117">
        <f>'Class Allocation'!H446</f>
        <v>0</v>
      </c>
      <c r="I65" s="117">
        <f>'Class Allocation'!L446</f>
        <v>0</v>
      </c>
      <c r="J65" s="117">
        <f>'Class Allocation'!P446</f>
        <v>0</v>
      </c>
      <c r="K65" s="117">
        <f>'Class Allocation'!T446</f>
        <v>0</v>
      </c>
      <c r="L65" s="117">
        <f>'Class Allocation'!X446</f>
        <v>0</v>
      </c>
      <c r="M65" s="117">
        <f>'Class Allocation'!AB446</f>
        <v>0</v>
      </c>
      <c r="N65" s="117">
        <f>'Class Allocation'!AF446</f>
        <v>0</v>
      </c>
      <c r="O65" s="117">
        <f>'Class Allocation'!AJ446</f>
        <v>0</v>
      </c>
      <c r="P65" s="117">
        <f>'Class Allocation'!AN446</f>
        <v>0</v>
      </c>
      <c r="Q65" s="117">
        <f>'Class Allocation'!AR446</f>
        <v>0</v>
      </c>
      <c r="R65" s="117">
        <f>'Class Allocation'!AV446</f>
        <v>0</v>
      </c>
      <c r="S65" s="117">
        <f>'Class Allocation'!AZ446</f>
        <v>0</v>
      </c>
      <c r="T65" s="117">
        <f>'Class Allocation'!BD446</f>
        <v>0</v>
      </c>
      <c r="V65" s="44">
        <f t="shared" si="0"/>
        <v>0</v>
      </c>
    </row>
    <row r="66" spans="1:26" x14ac:dyDescent="0.25">
      <c r="C66" s="6" t="s">
        <v>388</v>
      </c>
      <c r="D66" s="19"/>
      <c r="E66" s="19"/>
      <c r="F66" s="116"/>
      <c r="G66" s="116"/>
      <c r="H66" s="117">
        <f>+'Class Allocation'!H439+'Class Allocation'!H440+'Class Allocation'!H441</f>
        <v>11711655.445599999</v>
      </c>
      <c r="I66" s="117">
        <f>+'Class Allocation'!L439+'Class Allocation'!L440+'Class Allocation'!L441</f>
        <v>5240982.3000145322</v>
      </c>
      <c r="J66" s="117">
        <f>+'Class Allocation'!P439+'Class Allocation'!P440+'Class Allocation'!P441</f>
        <v>1625205.8694381497</v>
      </c>
      <c r="K66" s="117">
        <f>+'Class Allocation'!T439+'Class Allocation'!T440+'Class Allocation'!T441</f>
        <v>142677.70397430332</v>
      </c>
      <c r="L66" s="117">
        <f>+'Class Allocation'!X439+'Class Allocation'!X440+'Class Allocation'!X441</f>
        <v>1801009.4761981571</v>
      </c>
      <c r="M66" s="117">
        <f>+'Class Allocation'!AB439+'Class Allocation'!AB440+'Class Allocation'!AB441</f>
        <v>1295507.2017835248</v>
      </c>
      <c r="N66" s="117">
        <f>+'Class Allocation'!AF439+'Class Allocation'!AF440+'Class Allocation'!AF441</f>
        <v>870699.13667434035</v>
      </c>
      <c r="O66" s="117">
        <f>+'Class Allocation'!AJ439+'Class Allocation'!AJ440+'Class Allocation'!AJ441</f>
        <v>608690.1646613793</v>
      </c>
      <c r="P66" s="117">
        <f>+'Class Allocation'!AN439+'Class Allocation'!AN440+'Class Allocation'!AN441</f>
        <v>93517.285736392048</v>
      </c>
      <c r="Q66" s="117">
        <f>+'Class Allocation'!AR439+'Class Allocation'!AR440+'Class Allocation'!AR441</f>
        <v>31674.404922987134</v>
      </c>
      <c r="R66" s="117">
        <f>+'Class Allocation'!AV439+'Class Allocation'!AV440+'Class Allocation'!AV441</f>
        <v>0</v>
      </c>
      <c r="S66" s="117">
        <f>+'Class Allocation'!AZ439+'Class Allocation'!AZ440+'Class Allocation'!AZ441</f>
        <v>0</v>
      </c>
      <c r="T66" s="117">
        <f>+'Class Allocation'!BD439+'Class Allocation'!BD440+'Class Allocation'!BD441</f>
        <v>1691.9021962300158</v>
      </c>
      <c r="V66" s="44">
        <f t="shared" si="0"/>
        <v>0</v>
      </c>
    </row>
    <row r="67" spans="1:26" x14ac:dyDescent="0.25">
      <c r="C67" s="6" t="s">
        <v>3</v>
      </c>
      <c r="D67" s="19"/>
      <c r="E67" s="19"/>
      <c r="F67" s="116"/>
      <c r="G67" s="116"/>
      <c r="H67" s="117">
        <f>+'Class Allocation'!H442+'Class Allocation'!H443</f>
        <v>9613105</v>
      </c>
      <c r="I67" s="117">
        <f>+'Class Allocation'!L442+'Class Allocation'!L443</f>
        <v>4271947.1331594102</v>
      </c>
      <c r="J67" s="117">
        <f>+'Class Allocation'!P442+'Class Allocation'!P443</f>
        <v>1229668.0957833158</v>
      </c>
      <c r="K67" s="117">
        <f>+'Class Allocation'!T442+'Class Allocation'!T443</f>
        <v>109258.29122785915</v>
      </c>
      <c r="L67" s="117">
        <f>+'Class Allocation'!X442+'Class Allocation'!X443</f>
        <v>1268105.7544073593</v>
      </c>
      <c r="M67" s="117">
        <f>+'Class Allocation'!AB442+'Class Allocation'!AB443</f>
        <v>1153587.2846650195</v>
      </c>
      <c r="N67" s="117">
        <f>+'Class Allocation'!AF442+'Class Allocation'!AF443</f>
        <v>684940.99481681571</v>
      </c>
      <c r="O67" s="117">
        <f>+'Class Allocation'!AJ442+'Class Allocation'!AJ443</f>
        <v>709472.05649320118</v>
      </c>
      <c r="P67" s="117">
        <f>+'Class Allocation'!AN442+'Class Allocation'!AN443</f>
        <v>71519.250062769905</v>
      </c>
      <c r="Q67" s="117">
        <f>+'Class Allocation'!AR442+'Class Allocation'!AR443</f>
        <v>37432.197418411226</v>
      </c>
      <c r="R67" s="117">
        <f>+'Class Allocation'!AV442+'Class Allocation'!AV443</f>
        <v>73741.127549876066</v>
      </c>
      <c r="S67" s="117">
        <f>+'Class Allocation'!AZ442+'Class Allocation'!AZ443</f>
        <v>2358.8613025874306</v>
      </c>
      <c r="T67" s="117">
        <f>+'Class Allocation'!BD442+'Class Allocation'!BD443</f>
        <v>1073.9531133731393</v>
      </c>
      <c r="V67" s="44">
        <f t="shared" si="0"/>
        <v>0</v>
      </c>
    </row>
    <row r="68" spans="1:26" x14ac:dyDescent="0.25">
      <c r="C68" s="6" t="s">
        <v>4</v>
      </c>
      <c r="D68" s="19"/>
      <c r="E68" s="19"/>
      <c r="F68" s="116"/>
      <c r="G68" s="116"/>
      <c r="H68" s="117">
        <f>+'Class Allocation'!H444</f>
        <v>27686519.649737403</v>
      </c>
      <c r="I68" s="117">
        <f>+'Class Allocation'!L444</f>
        <v>14585681.681040863</v>
      </c>
      <c r="J68" s="117">
        <f>+'Class Allocation'!P444</f>
        <v>3823856.0764019643</v>
      </c>
      <c r="K68" s="117">
        <f>+'Class Allocation'!T444</f>
        <v>281668.22811726131</v>
      </c>
      <c r="L68" s="117">
        <f>+'Class Allocation'!X444</f>
        <v>3576254.4676145711</v>
      </c>
      <c r="M68" s="117">
        <f>+'Class Allocation'!AB444</f>
        <v>2973951.7504676748</v>
      </c>
      <c r="N68" s="117">
        <f>+'Class Allocation'!AF444</f>
        <v>1934536.9444901005</v>
      </c>
      <c r="O68" s="117">
        <f>+'Class Allocation'!AJ444</f>
        <v>0</v>
      </c>
      <c r="P68" s="117">
        <f>+'Class Allocation'!AN444</f>
        <v>184376.8579488743</v>
      </c>
      <c r="Q68" s="117">
        <f>+'Class Allocation'!AR444</f>
        <v>96500.325997144959</v>
      </c>
      <c r="R68" s="117">
        <f>+'Class Allocation'!AV444</f>
        <v>219476.20924094127</v>
      </c>
      <c r="S68" s="117">
        <f>+'Class Allocation'!AZ444</f>
        <v>7020.6946112516889</v>
      </c>
      <c r="T68" s="117">
        <f>+'Class Allocation'!BD444</f>
        <v>3196.4138067487361</v>
      </c>
      <c r="V68" s="44">
        <f t="shared" si="0"/>
        <v>0</v>
      </c>
    </row>
    <row r="69" spans="1:26" x14ac:dyDescent="0.25">
      <c r="C69" s="66" t="s">
        <v>381</v>
      </c>
      <c r="D69" s="127"/>
      <c r="E69" s="127"/>
      <c r="F69" s="133"/>
      <c r="G69" s="133"/>
      <c r="H69" s="134">
        <f>+'Class Allocation'!H445</f>
        <v>8881752.7549236249</v>
      </c>
      <c r="I69" s="134">
        <f>+'Class Allocation'!L445</f>
        <v>4354958.0815754337</v>
      </c>
      <c r="J69" s="134">
        <f>+'Class Allocation'!P445</f>
        <v>1205889.2473951909</v>
      </c>
      <c r="K69" s="134">
        <f>+'Class Allocation'!T445</f>
        <v>96634.609065851313</v>
      </c>
      <c r="L69" s="134">
        <f>+'Class Allocation'!X445</f>
        <v>1198547.7461312516</v>
      </c>
      <c r="M69" s="134">
        <f>+'Class Allocation'!AB445</f>
        <v>987095.31451817974</v>
      </c>
      <c r="N69" s="134">
        <f>+'Class Allocation'!AF445</f>
        <v>631811.44216879527</v>
      </c>
      <c r="O69" s="134">
        <f>+'Class Allocation'!AJ445</f>
        <v>255066.23590619877</v>
      </c>
      <c r="P69" s="134">
        <f>+'Class Allocation'!AN445</f>
        <v>63275.145633004497</v>
      </c>
      <c r="Q69" s="134">
        <f>+'Class Allocation'!AR445</f>
        <v>30398.381273014616</v>
      </c>
      <c r="R69" s="134">
        <f>+'Class Allocation'!AV445</f>
        <v>55238.71433164514</v>
      </c>
      <c r="S69" s="134">
        <f>+'Class Allocation'!AZ445</f>
        <v>1766.9985525169591</v>
      </c>
      <c r="T69" s="134">
        <f>+'Class Allocation'!BD445</f>
        <v>1070.8383725403044</v>
      </c>
      <c r="V69" s="44">
        <f t="shared" si="0"/>
        <v>0</v>
      </c>
    </row>
    <row r="70" spans="1:26" x14ac:dyDescent="0.25">
      <c r="B70" t="s">
        <v>213</v>
      </c>
      <c r="C70" s="6"/>
      <c r="D70" s="19"/>
      <c r="E70" s="19"/>
      <c r="F70" s="116"/>
      <c r="G70" s="116"/>
      <c r="H70" s="117">
        <f>SUM(H65:H69)</f>
        <v>57893032.850261033</v>
      </c>
      <c r="I70" s="117">
        <f t="shared" ref="I70:T70" si="9">SUM(I65:I69)</f>
        <v>28453569.195790242</v>
      </c>
      <c r="J70" s="117">
        <f t="shared" si="9"/>
        <v>7884619.2890186217</v>
      </c>
      <c r="K70" s="117">
        <f t="shared" si="9"/>
        <v>630238.83238527516</v>
      </c>
      <c r="L70" s="117">
        <f t="shared" si="9"/>
        <v>7843917.4443513388</v>
      </c>
      <c r="M70" s="117">
        <f t="shared" si="9"/>
        <v>6410141.5514343986</v>
      </c>
      <c r="N70" s="117">
        <f t="shared" si="9"/>
        <v>4121988.5181500521</v>
      </c>
      <c r="O70" s="117">
        <f t="shared" si="9"/>
        <v>1573228.4570607792</v>
      </c>
      <c r="P70" s="117">
        <f t="shared" si="9"/>
        <v>412688.53938104073</v>
      </c>
      <c r="Q70" s="117">
        <f t="shared" si="9"/>
        <v>196005.30961155795</v>
      </c>
      <c r="R70" s="117">
        <f t="shared" si="9"/>
        <v>348456.05112246249</v>
      </c>
      <c r="S70" s="117">
        <f t="shared" si="9"/>
        <v>11146.55446635608</v>
      </c>
      <c r="T70" s="117">
        <f t="shared" si="9"/>
        <v>7033.1074888921958</v>
      </c>
      <c r="V70" s="44">
        <f t="shared" si="0"/>
        <v>0</v>
      </c>
    </row>
    <row r="71" spans="1:26" x14ac:dyDescent="0.25">
      <c r="C71" s="19"/>
      <c r="D71" s="19"/>
      <c r="E71" s="19"/>
      <c r="F71" s="116"/>
      <c r="G71" s="116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V71" s="44">
        <f t="shared" si="0"/>
        <v>0</v>
      </c>
    </row>
    <row r="72" spans="1:26" x14ac:dyDescent="0.25">
      <c r="B72" s="29" t="s">
        <v>401</v>
      </c>
      <c r="C72" s="19"/>
      <c r="D72" s="19"/>
      <c r="E72" s="19"/>
      <c r="F72" s="116"/>
      <c r="G72" s="116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V72" s="44">
        <f t="shared" si="0"/>
        <v>0</v>
      </c>
    </row>
    <row r="73" spans="1:26" x14ac:dyDescent="0.25">
      <c r="C73" s="19" t="s">
        <v>219</v>
      </c>
      <c r="D73" s="19"/>
      <c r="E73" s="19"/>
      <c r="F73" s="116"/>
      <c r="G73" s="116"/>
      <c r="H73" s="117">
        <f>'Class Allocation'!H455</f>
        <v>14368709.635450311</v>
      </c>
      <c r="I73" s="117">
        <f>'Class Allocation'!L455</f>
        <v>7046226.3067896292</v>
      </c>
      <c r="J73" s="117">
        <f>'Class Allocation'!P455</f>
        <v>1951134.2430118076</v>
      </c>
      <c r="K73" s="117">
        <f>'Class Allocation'!T455</f>
        <v>156334.43491872033</v>
      </c>
      <c r="L73" s="117">
        <f>'Class Allocation'!X455</f>
        <v>1939302.2989441378</v>
      </c>
      <c r="M73" s="117">
        <f>'Class Allocation'!AB455</f>
        <v>1596628.6648545682</v>
      </c>
      <c r="N73" s="117">
        <f>'Class Allocation'!AF455</f>
        <v>1022166.1146092762</v>
      </c>
      <c r="O73" s="117">
        <f>'Class Allocation'!AJ455</f>
        <v>411563.1161970144</v>
      </c>
      <c r="P73" s="117">
        <f>'Class Allocation'!AN455</f>
        <v>102366.01657739669</v>
      </c>
      <c r="Q73" s="117">
        <f>'Class Allocation'!AR455</f>
        <v>49155.043745752628</v>
      </c>
      <c r="R73" s="117">
        <f>'Class Allocation'!AV455</f>
        <v>89245.637217095544</v>
      </c>
      <c r="S73" s="117">
        <f>'Class Allocation'!AZ455</f>
        <v>2854.8258895794056</v>
      </c>
      <c r="T73" s="117">
        <f>'Class Allocation'!BD455</f>
        <v>1732.9326953340999</v>
      </c>
      <c r="U73" s="40"/>
      <c r="V73" s="44">
        <f t="shared" si="0"/>
        <v>0</v>
      </c>
    </row>
    <row r="74" spans="1:26" x14ac:dyDescent="0.25">
      <c r="C74" s="127" t="s">
        <v>220</v>
      </c>
      <c r="D74" s="127"/>
      <c r="E74" s="127"/>
      <c r="F74" s="133"/>
      <c r="G74" s="133"/>
      <c r="H74" s="134">
        <f>'Class Allocation'!H457</f>
        <v>0</v>
      </c>
      <c r="I74" s="134">
        <f>'Class Allocation'!L457</f>
        <v>0</v>
      </c>
      <c r="J74" s="134">
        <f>'Class Allocation'!P457</f>
        <v>0</v>
      </c>
      <c r="K74" s="134">
        <f>'Class Allocation'!T457</f>
        <v>0</v>
      </c>
      <c r="L74" s="134">
        <f>'Class Allocation'!X457</f>
        <v>0</v>
      </c>
      <c r="M74" s="134">
        <f>'Class Allocation'!AB457</f>
        <v>0</v>
      </c>
      <c r="N74" s="134">
        <f>'Class Allocation'!AF457</f>
        <v>0</v>
      </c>
      <c r="O74" s="134">
        <f>'Class Allocation'!AJ457</f>
        <v>0</v>
      </c>
      <c r="P74" s="134">
        <f>'Class Allocation'!AN457</f>
        <v>0</v>
      </c>
      <c r="Q74" s="134">
        <f>'Class Allocation'!AR457</f>
        <v>0</v>
      </c>
      <c r="R74" s="134">
        <f>'Class Allocation'!AV457</f>
        <v>0</v>
      </c>
      <c r="S74" s="134">
        <f>'Class Allocation'!AZ457</f>
        <v>0</v>
      </c>
      <c r="T74" s="134">
        <f>'Class Allocation'!BD457</f>
        <v>0</v>
      </c>
      <c r="U74" s="40"/>
      <c r="V74" s="44">
        <f t="shared" si="0"/>
        <v>0</v>
      </c>
    </row>
    <row r="75" spans="1:26" x14ac:dyDescent="0.25">
      <c r="B75" t="s">
        <v>404</v>
      </c>
      <c r="C75" s="19"/>
      <c r="D75" s="19"/>
      <c r="E75" s="19"/>
      <c r="F75" s="116"/>
      <c r="G75" s="116"/>
      <c r="H75" s="117">
        <f>+H74+H73</f>
        <v>14368709.635450311</v>
      </c>
      <c r="I75" s="117">
        <f t="shared" ref="I75:T75" si="10">+I74+I73</f>
        <v>7046226.3067896292</v>
      </c>
      <c r="J75" s="117">
        <f t="shared" si="10"/>
        <v>1951134.2430118076</v>
      </c>
      <c r="K75" s="117">
        <f t="shared" si="10"/>
        <v>156334.43491872033</v>
      </c>
      <c r="L75" s="117">
        <f t="shared" si="10"/>
        <v>1939302.2989441378</v>
      </c>
      <c r="M75" s="117">
        <f t="shared" si="10"/>
        <v>1596628.6648545682</v>
      </c>
      <c r="N75" s="117">
        <f t="shared" si="10"/>
        <v>1022166.1146092762</v>
      </c>
      <c r="O75" s="117">
        <f t="shared" si="10"/>
        <v>411563.1161970144</v>
      </c>
      <c r="P75" s="117">
        <f t="shared" si="10"/>
        <v>102366.01657739669</v>
      </c>
      <c r="Q75" s="117">
        <f t="shared" si="10"/>
        <v>49155.043745752628</v>
      </c>
      <c r="R75" s="117">
        <f t="shared" si="10"/>
        <v>89245.637217095544</v>
      </c>
      <c r="S75" s="117">
        <f t="shared" si="10"/>
        <v>2854.8258895794056</v>
      </c>
      <c r="T75" s="117">
        <f t="shared" si="10"/>
        <v>1732.9326953340999</v>
      </c>
      <c r="U75" s="40"/>
      <c r="V75" s="44">
        <f t="shared" si="0"/>
        <v>0</v>
      </c>
    </row>
    <row r="76" spans="1:26" x14ac:dyDescent="0.25">
      <c r="C76" s="19"/>
      <c r="D76" s="19"/>
      <c r="E76" s="19"/>
      <c r="F76" s="116"/>
      <c r="G76" s="116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40"/>
      <c r="V76" s="44"/>
    </row>
    <row r="77" spans="1:26" x14ac:dyDescent="0.25">
      <c r="B77" t="s">
        <v>456</v>
      </c>
      <c r="C77" s="19"/>
      <c r="D77" s="19"/>
      <c r="E77" s="19"/>
      <c r="F77" s="116"/>
      <c r="G77" s="116"/>
      <c r="H77" s="117">
        <f>'Class Allocation'!H459</f>
        <v>-442836.90741991845</v>
      </c>
      <c r="I77" s="134">
        <f>'Class Allocation'!L459</f>
        <v>-217161.39763734621</v>
      </c>
      <c r="J77" s="134">
        <f>'Class Allocation'!P459</f>
        <v>-60133.044376143378</v>
      </c>
      <c r="K77" s="134">
        <f>'Class Allocation'!T459</f>
        <v>-4818.1541306841891</v>
      </c>
      <c r="L77" s="134">
        <f>'Class Allocation'!X459</f>
        <v>-59768.389396494742</v>
      </c>
      <c r="M77" s="134">
        <f>'Class Allocation'!AB459</f>
        <v>-49207.348340993303</v>
      </c>
      <c r="N77" s="134">
        <f>'Class Allocation'!AF459</f>
        <v>-31502.681350469073</v>
      </c>
      <c r="O77" s="134">
        <f>'Class Allocation'!AJ459</f>
        <v>-12684.182658624557</v>
      </c>
      <c r="P77" s="134">
        <f>'Class Allocation'!AN459</f>
        <v>-3154.8727308254065</v>
      </c>
      <c r="Q77" s="134">
        <f>'Class Allocation'!AR459</f>
        <v>-1514.9354471437689</v>
      </c>
      <c r="R77" s="134">
        <f>'Class Allocation'!AV459</f>
        <v>-2750.5087783548897</v>
      </c>
      <c r="S77" s="134">
        <f>'Class Allocation'!AZ459</f>
        <v>-87.984398059279258</v>
      </c>
      <c r="T77" s="134">
        <f>'Class Allocation'!BD459</f>
        <v>-53.408174779680991</v>
      </c>
      <c r="U77" s="40"/>
      <c r="V77" s="44">
        <f t="shared" ref="V77" si="11">SUM(I77:T77)-H77</f>
        <v>0</v>
      </c>
    </row>
    <row r="78" spans="1:26" x14ac:dyDescent="0.25">
      <c r="C78" s="19"/>
      <c r="D78" s="19"/>
      <c r="E78" s="19"/>
      <c r="F78" s="116"/>
      <c r="G78" s="116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40"/>
      <c r="V78" s="44">
        <f t="shared" si="0"/>
        <v>0</v>
      </c>
    </row>
    <row r="79" spans="1:26" x14ac:dyDescent="0.25">
      <c r="B79" s="29" t="s">
        <v>402</v>
      </c>
      <c r="C79" s="19"/>
      <c r="D79" s="19"/>
      <c r="E79" s="19"/>
      <c r="F79" s="116"/>
      <c r="G79" s="116"/>
      <c r="H79" s="117">
        <f>+H61+H70+H75</f>
        <v>173436471.56382829</v>
      </c>
      <c r="I79" s="117">
        <f t="shared" ref="I79:T79" si="12">+I61+I70+I75</f>
        <v>84269042.109464526</v>
      </c>
      <c r="J79" s="117">
        <f t="shared" si="12"/>
        <v>23663970.233668346</v>
      </c>
      <c r="K79" s="117">
        <f t="shared" si="12"/>
        <v>1932973.4275203007</v>
      </c>
      <c r="L79" s="117">
        <f t="shared" si="12"/>
        <v>23578159.480151244</v>
      </c>
      <c r="M79" s="117">
        <f t="shared" si="12"/>
        <v>19581399.423624061</v>
      </c>
      <c r="N79" s="117">
        <f t="shared" si="12"/>
        <v>12340158.852793818</v>
      </c>
      <c r="O79" s="117">
        <f t="shared" si="12"/>
        <v>5147516.3381161783</v>
      </c>
      <c r="P79" s="117">
        <f t="shared" si="12"/>
        <v>1265781.6139686743</v>
      </c>
      <c r="Q79" s="117">
        <f t="shared" si="12"/>
        <v>594728.05520884262</v>
      </c>
      <c r="R79" s="117">
        <f t="shared" si="12"/>
        <v>1009126.6571655327</v>
      </c>
      <c r="S79" s="117">
        <f t="shared" si="12"/>
        <v>32280.355618201946</v>
      </c>
      <c r="T79" s="117">
        <f t="shared" si="12"/>
        <v>21335.016528552638</v>
      </c>
      <c r="U79" s="40"/>
      <c r="V79" s="44">
        <f t="shared" si="0"/>
        <v>0</v>
      </c>
    </row>
    <row r="80" spans="1:26" x14ac:dyDescent="0.25">
      <c r="A80" s="32"/>
      <c r="B80" s="32"/>
      <c r="C80" s="32"/>
      <c r="D80" s="32"/>
      <c r="E80" s="32"/>
      <c r="F80" s="32"/>
      <c r="G80" s="32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32"/>
      <c r="V80" s="44">
        <f t="shared" si="0"/>
        <v>0</v>
      </c>
      <c r="W80" s="32"/>
      <c r="X80" s="32"/>
      <c r="Y80" s="32"/>
      <c r="Z80" s="32"/>
    </row>
    <row r="81" spans="1:22" x14ac:dyDescent="0.25">
      <c r="H81" s="44"/>
      <c r="I81" s="107"/>
      <c r="J81" s="107"/>
      <c r="K81" s="44"/>
      <c r="L81" s="44"/>
      <c r="M81" s="44"/>
      <c r="N81" s="44"/>
      <c r="O81" s="44"/>
      <c r="P81" s="44"/>
      <c r="Q81" s="44"/>
      <c r="R81" s="44"/>
      <c r="S81" s="44"/>
      <c r="T81" s="44"/>
      <c r="V81" s="44">
        <f t="shared" si="0"/>
        <v>0</v>
      </c>
    </row>
    <row r="82" spans="1:22" ht="18.75" x14ac:dyDescent="0.3">
      <c r="A82" s="115" t="s">
        <v>403</v>
      </c>
      <c r="H82" s="44"/>
      <c r="I82" s="107"/>
      <c r="J82" s="107"/>
      <c r="K82" s="44"/>
      <c r="L82" s="44"/>
      <c r="M82" s="44"/>
      <c r="N82" s="44"/>
      <c r="O82" s="44"/>
      <c r="P82" s="44"/>
      <c r="Q82" s="44"/>
      <c r="R82" s="44"/>
      <c r="S82" s="44"/>
      <c r="T82" s="44"/>
      <c r="V82" s="44">
        <f t="shared" si="0"/>
        <v>0</v>
      </c>
    </row>
    <row r="83" spans="1:22" ht="18.75" x14ac:dyDescent="0.3">
      <c r="A83" s="115"/>
      <c r="B83" s="2" t="s">
        <v>45</v>
      </c>
      <c r="H83" s="44"/>
      <c r="I83" s="107"/>
      <c r="J83" s="107"/>
      <c r="K83" s="44"/>
      <c r="L83" s="44"/>
      <c r="M83" s="44"/>
      <c r="N83" s="44"/>
      <c r="O83" s="44"/>
      <c r="P83" s="44"/>
      <c r="Q83" s="44"/>
      <c r="R83" s="44"/>
      <c r="S83" s="44"/>
      <c r="T83" s="44"/>
      <c r="V83" s="44">
        <f t="shared" si="0"/>
        <v>0</v>
      </c>
    </row>
    <row r="84" spans="1:22" x14ac:dyDescent="0.25">
      <c r="C84" s="5" t="s">
        <v>9</v>
      </c>
      <c r="D84" s="6"/>
      <c r="H84" s="44"/>
      <c r="I84" s="107"/>
      <c r="J84" s="107"/>
      <c r="K84" s="44"/>
      <c r="L84" s="44"/>
      <c r="M84" s="44"/>
      <c r="N84" s="44"/>
      <c r="O84" s="44"/>
      <c r="P84" s="44"/>
      <c r="Q84" s="44"/>
      <c r="R84" s="44"/>
      <c r="S84" s="44"/>
      <c r="T84" s="44"/>
      <c r="V84" s="44">
        <f t="shared" ref="V84:V151" si="13">SUM(I84:T84)-H84</f>
        <v>0</v>
      </c>
    </row>
    <row r="85" spans="1:22" x14ac:dyDescent="0.25">
      <c r="C85" s="5"/>
      <c r="D85" s="6" t="s">
        <v>389</v>
      </c>
      <c r="H85" s="44">
        <f>'Class Allocation'!I19</f>
        <v>1050.6163221034396</v>
      </c>
      <c r="I85" s="44">
        <f>'Class Allocation'!M19</f>
        <v>380.08990510359399</v>
      </c>
      <c r="J85" s="44">
        <f>'Class Allocation'!Q19</f>
        <v>123.51561175105357</v>
      </c>
      <c r="K85" s="44">
        <f>'Class Allocation'!U19</f>
        <v>14.710916246721533</v>
      </c>
      <c r="L85" s="44">
        <f>'Class Allocation'!Y19</f>
        <v>170.44508357865959</v>
      </c>
      <c r="M85" s="44">
        <f>'Class Allocation'!AC19</f>
        <v>164.52682312680795</v>
      </c>
      <c r="N85" s="44">
        <f>'Class Allocation'!AG19</f>
        <v>72.361136350356787</v>
      </c>
      <c r="O85" s="44">
        <f>'Class Allocation'!AK19</f>
        <v>100.18423738734191</v>
      </c>
      <c r="P85" s="44">
        <f>'Class Allocation'!AO19</f>
        <v>9.7784899078635341</v>
      </c>
      <c r="Q85" s="44">
        <f>'Class Allocation'!AS19</f>
        <v>5.1659397259149706</v>
      </c>
      <c r="R85" s="44">
        <f>'Class Allocation'!AW19</f>
        <v>9.2538633703735584</v>
      </c>
      <c r="S85" s="44">
        <f>'Class Allocation'!BA19</f>
        <v>0.30164443771306099</v>
      </c>
      <c r="T85" s="44">
        <f>'Class Allocation'!BE19</f>
        <v>0.28267111703917619</v>
      </c>
      <c r="V85" s="44">
        <f t="shared" si="13"/>
        <v>0</v>
      </c>
    </row>
    <row r="86" spans="1:22" x14ac:dyDescent="0.25">
      <c r="C86" s="6"/>
      <c r="D86" s="6" t="s">
        <v>388</v>
      </c>
      <c r="H86" s="44">
        <f>'Class Allocation'!I27</f>
        <v>1927670294.8008001</v>
      </c>
      <c r="I86" s="44">
        <f>'Class Allocation'!M27</f>
        <v>697388765.05834019</v>
      </c>
      <c r="J86" s="44">
        <f>'Class Allocation'!Q27</f>
        <v>226626381.77937278</v>
      </c>
      <c r="K86" s="44">
        <f>'Class Allocation'!U27</f>
        <v>26991581.666399788</v>
      </c>
      <c r="L86" s="44">
        <f>'Class Allocation'!Y27</f>
        <v>312732552.88058698</v>
      </c>
      <c r="M86" s="44">
        <f>'Class Allocation'!AC27</f>
        <v>301873731.60595852</v>
      </c>
      <c r="N86" s="44">
        <f>'Class Allocation'!AG27</f>
        <v>132768176.26566404</v>
      </c>
      <c r="O86" s="44">
        <f>'Class Allocation'!AK27</f>
        <v>183817987.93321684</v>
      </c>
      <c r="P86" s="44">
        <f>'Class Allocation'!AO27</f>
        <v>17941568.322162502</v>
      </c>
      <c r="Q86" s="44">
        <f>'Class Allocation'!AS27</f>
        <v>9478463.5883443151</v>
      </c>
      <c r="R86" s="44">
        <f>'Class Allocation'!AW27</f>
        <v>16978983.817327388</v>
      </c>
      <c r="S86" s="44">
        <f>'Class Allocation'!BA27</f>
        <v>553457.06128684001</v>
      </c>
      <c r="T86" s="44">
        <f>'Class Allocation'!BE27</f>
        <v>518644.82213986752</v>
      </c>
      <c r="V86" s="44">
        <f t="shared" si="13"/>
        <v>0</v>
      </c>
    </row>
    <row r="87" spans="1:22" x14ac:dyDescent="0.25">
      <c r="C87" s="6"/>
      <c r="D87" s="6" t="s">
        <v>3</v>
      </c>
      <c r="H87" s="44">
        <f>'Class Allocation'!I32</f>
        <v>0</v>
      </c>
      <c r="I87" s="44">
        <f>'Class Allocation'!M32</f>
        <v>0</v>
      </c>
      <c r="J87" s="44">
        <f>'Class Allocation'!Q32</f>
        <v>0</v>
      </c>
      <c r="K87" s="44">
        <f>'Class Allocation'!U32</f>
        <v>0</v>
      </c>
      <c r="L87" s="44">
        <f>'Class Allocation'!Y32</f>
        <v>0</v>
      </c>
      <c r="M87" s="44">
        <f>'Class Allocation'!AC32</f>
        <v>0</v>
      </c>
      <c r="N87" s="44">
        <f>'Class Allocation'!AG32</f>
        <v>0</v>
      </c>
      <c r="O87" s="44">
        <f>'Class Allocation'!AK32</f>
        <v>0</v>
      </c>
      <c r="P87" s="44">
        <f>'Class Allocation'!AO32</f>
        <v>0</v>
      </c>
      <c r="Q87" s="44">
        <f>'Class Allocation'!AS32</f>
        <v>0</v>
      </c>
      <c r="R87" s="44">
        <f>'Class Allocation'!AW32</f>
        <v>0</v>
      </c>
      <c r="S87" s="44">
        <f>'Class Allocation'!BA32</f>
        <v>0</v>
      </c>
      <c r="T87" s="44">
        <f>'Class Allocation'!BE32</f>
        <v>0</v>
      </c>
      <c r="V87" s="44">
        <f t="shared" si="13"/>
        <v>0</v>
      </c>
    </row>
    <row r="88" spans="1:22" x14ac:dyDescent="0.25">
      <c r="C88" s="6"/>
      <c r="D88" s="6" t="s">
        <v>4</v>
      </c>
      <c r="H88" s="44">
        <f>'Class Allocation'!I62</f>
        <v>0</v>
      </c>
      <c r="I88" s="44">
        <f>'Class Allocation'!M62</f>
        <v>0</v>
      </c>
      <c r="J88" s="44">
        <f>'Class Allocation'!Q62</f>
        <v>0</v>
      </c>
      <c r="K88" s="44">
        <f>'Class Allocation'!U62</f>
        <v>0</v>
      </c>
      <c r="L88" s="44">
        <f>'Class Allocation'!Y62</f>
        <v>0</v>
      </c>
      <c r="M88" s="44">
        <f>'Class Allocation'!AC62</f>
        <v>0</v>
      </c>
      <c r="N88" s="44">
        <f>'Class Allocation'!AG62</f>
        <v>0</v>
      </c>
      <c r="O88" s="44">
        <f>'Class Allocation'!AK62</f>
        <v>0</v>
      </c>
      <c r="P88" s="44">
        <f>'Class Allocation'!AO62</f>
        <v>0</v>
      </c>
      <c r="Q88" s="44">
        <f>'Class Allocation'!AS62</f>
        <v>0</v>
      </c>
      <c r="R88" s="44">
        <f>'Class Allocation'!AW62</f>
        <v>0</v>
      </c>
      <c r="S88" s="44">
        <f>'Class Allocation'!BA62</f>
        <v>0</v>
      </c>
      <c r="T88" s="44">
        <f>'Class Allocation'!BE62</f>
        <v>0</v>
      </c>
      <c r="V88" s="44">
        <f t="shared" si="13"/>
        <v>0</v>
      </c>
    </row>
    <row r="89" spans="1:22" x14ac:dyDescent="0.25">
      <c r="C89" s="6"/>
      <c r="D89" s="6" t="s">
        <v>381</v>
      </c>
      <c r="H89" s="44">
        <f>'Class Allocation'!I68</f>
        <v>7425031.2859805487</v>
      </c>
      <c r="I89" s="44">
        <f>'Class Allocation'!M68</f>
        <v>2686213.2041022126</v>
      </c>
      <c r="J89" s="44">
        <f>'Class Allocation'!Q68</f>
        <v>872923.12356470746</v>
      </c>
      <c r="K89" s="44">
        <f>'Class Allocation'!U68</f>
        <v>103966.60615233869</v>
      </c>
      <c r="L89" s="44">
        <f>'Class Allocation'!Y68</f>
        <v>1204588.2511889194</v>
      </c>
      <c r="M89" s="44">
        <f>'Class Allocation'!AC68</f>
        <v>1162762.0696523516</v>
      </c>
      <c r="N89" s="44">
        <f>'Class Allocation'!AG68</f>
        <v>511398.5857508927</v>
      </c>
      <c r="O89" s="44">
        <f>'Class Allocation'!AK68</f>
        <v>708033.06717509485</v>
      </c>
      <c r="P89" s="44">
        <f>'Class Allocation'!AO68</f>
        <v>69107.619944613165</v>
      </c>
      <c r="Q89" s="44">
        <f>'Class Allocation'!AS68</f>
        <v>36509.297713568099</v>
      </c>
      <c r="R89" s="44">
        <f>'Class Allocation'!AW68</f>
        <v>65399.921546667269</v>
      </c>
      <c r="S89" s="44">
        <f>'Class Allocation'!BA68</f>
        <v>2131.8147644778114</v>
      </c>
      <c r="T89" s="44">
        <f>'Class Allocation'!BE68</f>
        <v>1997.7244247042152</v>
      </c>
      <c r="V89" s="44">
        <f t="shared" si="13"/>
        <v>0</v>
      </c>
    </row>
    <row r="90" spans="1:22" x14ac:dyDescent="0.25">
      <c r="C90" s="6"/>
      <c r="D90" s="6" t="s">
        <v>488</v>
      </c>
      <c r="H90" s="44">
        <f>'Class Allocation'!I70</f>
        <v>94843238.796193197</v>
      </c>
      <c r="I90" s="44">
        <f>'Class Allocation'!M70</f>
        <v>34312200.253646284</v>
      </c>
      <c r="J90" s="44">
        <f>'Class Allocation'!Q70</f>
        <v>11150236.688603133</v>
      </c>
      <c r="K90" s="44">
        <f>'Class Allocation'!U70</f>
        <v>1328011.8661256046</v>
      </c>
      <c r="L90" s="44">
        <f>'Class Allocation'!Y70</f>
        <v>15386743.403265268</v>
      </c>
      <c r="M90" s="44">
        <f>'Class Allocation'!AC70</f>
        <v>14852478.917283136</v>
      </c>
      <c r="N90" s="44">
        <f>'Class Allocation'!AG70</f>
        <v>6532322.3997704862</v>
      </c>
      <c r="O90" s="44">
        <f>'Class Allocation'!AK70</f>
        <v>9044022.3992699999</v>
      </c>
      <c r="P90" s="44">
        <f>'Class Allocation'!AO70</f>
        <v>882742.47590297356</v>
      </c>
      <c r="Q90" s="44">
        <f>'Class Allocation'!AS70</f>
        <v>466349.55570722162</v>
      </c>
      <c r="R90" s="44">
        <f>'Class Allocation'!AW70</f>
        <v>835382.3893260177</v>
      </c>
      <c r="S90" s="44">
        <f>'Class Allocation'!BA70</f>
        <v>27230.62152726249</v>
      </c>
      <c r="T90" s="44">
        <f>'Class Allocation'!BE70</f>
        <v>25517.825765792459</v>
      </c>
      <c r="V90" s="44">
        <f t="shared" ref="V90" si="14">SUM(I90:T90)-H90</f>
        <v>0</v>
      </c>
    </row>
    <row r="91" spans="1:22" x14ac:dyDescent="0.25">
      <c r="C91" s="6"/>
      <c r="D91" s="66" t="s">
        <v>390</v>
      </c>
      <c r="H91" s="44">
        <f>SUM('Class Allocation'!I72:I73)</f>
        <v>176759.90100000001</v>
      </c>
      <c r="I91" s="44">
        <f>SUM('Class Allocation'!M72:M73)</f>
        <v>63947.849070819895</v>
      </c>
      <c r="J91" s="44">
        <f>SUM('Class Allocation'!Q72:Q73)</f>
        <v>20780.761583219632</v>
      </c>
      <c r="K91" s="44">
        <f>SUM('Class Allocation'!U72:U73)</f>
        <v>2475.0235120883394</v>
      </c>
      <c r="L91" s="44">
        <f>SUM('Class Allocation'!Y72:Y73)</f>
        <v>28676.364021245729</v>
      </c>
      <c r="M91" s="44">
        <f>SUM('Class Allocation'!AC72:AC73)</f>
        <v>27680.652161880083</v>
      </c>
      <c r="N91" s="44">
        <f>SUM('Class Allocation'!AG72:AG73)</f>
        <v>12174.327609843906</v>
      </c>
      <c r="O91" s="44">
        <f>SUM('Class Allocation'!AK72:AK73)</f>
        <v>16855.397645919627</v>
      </c>
      <c r="P91" s="44">
        <f>SUM('Class Allocation'!AO72:AO73)</f>
        <v>1645.1723352088577</v>
      </c>
      <c r="Q91" s="44">
        <f>SUM('Class Allocation'!AS72:AS73)</f>
        <v>869.13840506162808</v>
      </c>
      <c r="R91" s="44">
        <f>SUM('Class Allocation'!AW72:AW73)</f>
        <v>1556.9070637888967</v>
      </c>
      <c r="S91" s="44">
        <f>SUM('Class Allocation'!BA72:BA73)</f>
        <v>50.749869220204033</v>
      </c>
      <c r="T91" s="44">
        <f>SUM('Class Allocation'!BE72:BE73)</f>
        <v>47.557721703170756</v>
      </c>
      <c r="V91" s="44">
        <f t="shared" si="13"/>
        <v>0</v>
      </c>
    </row>
    <row r="92" spans="1:22" x14ac:dyDescent="0.25">
      <c r="C92" s="6"/>
      <c r="D92" s="6" t="s">
        <v>391</v>
      </c>
      <c r="H92" s="44">
        <f>SUM(H85:H91)</f>
        <v>2030116375.4002957</v>
      </c>
      <c r="I92" s="44">
        <f t="shared" ref="I92:T92" si="15">SUM(I85:I91)</f>
        <v>734451506.45506454</v>
      </c>
      <c r="J92" s="44">
        <f t="shared" si="15"/>
        <v>238670445.86873558</v>
      </c>
      <c r="K92" s="44">
        <f t="shared" si="15"/>
        <v>28426049.873106066</v>
      </c>
      <c r="L92" s="44">
        <f t="shared" si="15"/>
        <v>329352731.34414595</v>
      </c>
      <c r="M92" s="44">
        <f t="shared" si="15"/>
        <v>317916817.77187902</v>
      </c>
      <c r="N92" s="44">
        <f t="shared" si="15"/>
        <v>139824143.9399316</v>
      </c>
      <c r="O92" s="44">
        <f t="shared" si="15"/>
        <v>193586998.98154524</v>
      </c>
      <c r="P92" s="44">
        <f t="shared" si="15"/>
        <v>18895073.368835203</v>
      </c>
      <c r="Q92" s="44">
        <f t="shared" si="15"/>
        <v>9982196.7461098935</v>
      </c>
      <c r="R92" s="44">
        <f t="shared" si="15"/>
        <v>17881332.289127234</v>
      </c>
      <c r="S92" s="44">
        <f t="shared" si="15"/>
        <v>582870.54909223819</v>
      </c>
      <c r="T92" s="44">
        <f t="shared" si="15"/>
        <v>546208.21272318449</v>
      </c>
      <c r="V92" s="44">
        <f t="shared" si="13"/>
        <v>0</v>
      </c>
    </row>
    <row r="93" spans="1:22" x14ac:dyDescent="0.25">
      <c r="C93" s="6"/>
      <c r="D93" s="6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V93" s="44">
        <f t="shared" si="13"/>
        <v>0</v>
      </c>
    </row>
    <row r="94" spans="1:22" x14ac:dyDescent="0.25">
      <c r="C94" s="7" t="s">
        <v>392</v>
      </c>
      <c r="D94" s="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V94" s="44">
        <f t="shared" si="13"/>
        <v>0</v>
      </c>
    </row>
    <row r="95" spans="1:22" x14ac:dyDescent="0.25">
      <c r="C95" s="6"/>
      <c r="D95" s="6" t="s">
        <v>388</v>
      </c>
      <c r="H95" s="44">
        <f>'Class Allocation'!I80</f>
        <v>56089641.412800007</v>
      </c>
      <c r="I95" s="44">
        <f>'Class Allocation'!M80</f>
        <v>20292000.070209041</v>
      </c>
      <c r="J95" s="44">
        <f>'Class Allocation'!Q80</f>
        <v>6594173.5591245843</v>
      </c>
      <c r="K95" s="44">
        <f>'Class Allocation'!U80</f>
        <v>785377.11605350941</v>
      </c>
      <c r="L95" s="44">
        <f>'Class Allocation'!Y80</f>
        <v>9099614.5951371193</v>
      </c>
      <c r="M95" s="44">
        <f>'Class Allocation'!AC80</f>
        <v>8783654.2397265825</v>
      </c>
      <c r="N95" s="44">
        <f>'Class Allocation'!AG80</f>
        <v>3863170.6977370121</v>
      </c>
      <c r="O95" s="44">
        <f>'Class Allocation'!AK80</f>
        <v>5348572.863422147</v>
      </c>
      <c r="P95" s="44">
        <f>'Class Allocation'!AO80</f>
        <v>522047.85034431325</v>
      </c>
      <c r="Q95" s="44">
        <f>'Class Allocation'!AS80</f>
        <v>275795.93110317271</v>
      </c>
      <c r="R95" s="44">
        <f>'Class Allocation'!AW80</f>
        <v>494039.41972661857</v>
      </c>
      <c r="S95" s="44">
        <f>'Class Allocation'!BA80</f>
        <v>16104.002945259288</v>
      </c>
      <c r="T95" s="44">
        <f>'Class Allocation'!BE80</f>
        <v>15091.067270628217</v>
      </c>
      <c r="V95" s="44">
        <f t="shared" si="13"/>
        <v>0</v>
      </c>
    </row>
    <row r="96" spans="1:22" x14ac:dyDescent="0.25">
      <c r="C96" s="6"/>
      <c r="D96" s="6" t="s">
        <v>3</v>
      </c>
      <c r="H96" s="44">
        <f>'Class Allocation'!I81</f>
        <v>0</v>
      </c>
      <c r="I96" s="44">
        <f>'Class Allocation'!M81</f>
        <v>0</v>
      </c>
      <c r="J96" s="44">
        <f>'Class Allocation'!Q81</f>
        <v>0</v>
      </c>
      <c r="K96" s="44">
        <f>'Class Allocation'!U81</f>
        <v>0</v>
      </c>
      <c r="L96" s="44">
        <f>'Class Allocation'!Y81</f>
        <v>0</v>
      </c>
      <c r="M96" s="44">
        <f>'Class Allocation'!AC81</f>
        <v>0</v>
      </c>
      <c r="N96" s="44">
        <f>'Class Allocation'!AG81</f>
        <v>0</v>
      </c>
      <c r="O96" s="44">
        <f>'Class Allocation'!AK81</f>
        <v>0</v>
      </c>
      <c r="P96" s="44">
        <f>'Class Allocation'!AO81</f>
        <v>0</v>
      </c>
      <c r="Q96" s="44">
        <f>'Class Allocation'!AS81</f>
        <v>0</v>
      </c>
      <c r="R96" s="44">
        <f>'Class Allocation'!AW81</f>
        <v>0</v>
      </c>
      <c r="S96" s="44">
        <f>'Class Allocation'!BA81</f>
        <v>0</v>
      </c>
      <c r="T96" s="44">
        <f>'Class Allocation'!BE81</f>
        <v>0</v>
      </c>
      <c r="V96" s="44">
        <f t="shared" si="13"/>
        <v>0</v>
      </c>
    </row>
    <row r="97" spans="3:22" x14ac:dyDescent="0.25">
      <c r="C97" s="6"/>
      <c r="D97" s="6" t="s">
        <v>4</v>
      </c>
      <c r="H97" s="44">
        <f>'Class Allocation'!I82</f>
        <v>0</v>
      </c>
      <c r="I97" s="44">
        <f>'Class Allocation'!M82</f>
        <v>0</v>
      </c>
      <c r="J97" s="44">
        <f>'Class Allocation'!Q82</f>
        <v>0</v>
      </c>
      <c r="K97" s="44">
        <f>'Class Allocation'!U82</f>
        <v>0</v>
      </c>
      <c r="L97" s="44">
        <f>'Class Allocation'!Y82</f>
        <v>0</v>
      </c>
      <c r="M97" s="44">
        <f>'Class Allocation'!AC82</f>
        <v>0</v>
      </c>
      <c r="N97" s="44">
        <f>'Class Allocation'!AG82</f>
        <v>0</v>
      </c>
      <c r="O97" s="44">
        <f>'Class Allocation'!AK82</f>
        <v>0</v>
      </c>
      <c r="P97" s="44">
        <f>'Class Allocation'!AO82</f>
        <v>0</v>
      </c>
      <c r="Q97" s="44">
        <f>'Class Allocation'!AS82</f>
        <v>0</v>
      </c>
      <c r="R97" s="44">
        <f>'Class Allocation'!AW82</f>
        <v>0</v>
      </c>
      <c r="S97" s="44">
        <f>'Class Allocation'!BA82</f>
        <v>0</v>
      </c>
      <c r="T97" s="44">
        <f>'Class Allocation'!BE82</f>
        <v>0</v>
      </c>
      <c r="V97" s="44">
        <f t="shared" si="13"/>
        <v>0</v>
      </c>
    </row>
    <row r="98" spans="3:22" x14ac:dyDescent="0.25">
      <c r="C98" s="6"/>
      <c r="D98" s="66" t="s">
        <v>381</v>
      </c>
      <c r="H98" s="44">
        <f>'Class Allocation'!I83</f>
        <v>8754589.041357588</v>
      </c>
      <c r="I98" s="44">
        <f>'Class Allocation'!M83</f>
        <v>3167217.9919007136</v>
      </c>
      <c r="J98" s="44">
        <f>'Class Allocation'!Q83</f>
        <v>1029232.4593886222</v>
      </c>
      <c r="K98" s="44">
        <f>'Class Allocation'!U83</f>
        <v>122583.30986523323</v>
      </c>
      <c r="L98" s="44">
        <f>'Class Allocation'!Y83</f>
        <v>1420286.9586715761</v>
      </c>
      <c r="M98" s="44">
        <f>'Class Allocation'!AC83</f>
        <v>1370971.2027617998</v>
      </c>
      <c r="N98" s="44">
        <f>'Class Allocation'!AG83</f>
        <v>602971.79663523682</v>
      </c>
      <c r="O98" s="44">
        <f>'Class Allocation'!AK83</f>
        <v>834816.48656667024</v>
      </c>
      <c r="P98" s="44">
        <f>'Class Allocation'!AO83</f>
        <v>81482.324981411584</v>
      </c>
      <c r="Q98" s="44">
        <f>'Class Allocation'!AS83</f>
        <v>43046.808203267443</v>
      </c>
      <c r="R98" s="44">
        <f>'Class Allocation'!AW83</f>
        <v>77110.71030221101</v>
      </c>
      <c r="S98" s="44">
        <f>'Class Allocation'!BA83</f>
        <v>2513.5466042466783</v>
      </c>
      <c r="T98" s="44">
        <f>'Class Allocation'!BE83</f>
        <v>2355.4454765988621</v>
      </c>
      <c r="V98" s="44">
        <f t="shared" si="13"/>
        <v>0</v>
      </c>
    </row>
    <row r="99" spans="3:22" x14ac:dyDescent="0.25">
      <c r="C99" s="6"/>
      <c r="D99" s="6" t="s">
        <v>394</v>
      </c>
      <c r="H99" s="44">
        <f>SUM(H95:H98)</f>
        <v>64844230.454157591</v>
      </c>
      <c r="I99" s="44">
        <f t="shared" ref="I99:T99" si="16">SUM(I95:I98)</f>
        <v>23459218.062109753</v>
      </c>
      <c r="J99" s="44">
        <f t="shared" si="16"/>
        <v>7623406.0185132064</v>
      </c>
      <c r="K99" s="44">
        <f t="shared" si="16"/>
        <v>907960.42591874267</v>
      </c>
      <c r="L99" s="44">
        <f t="shared" si="16"/>
        <v>10519901.553808695</v>
      </c>
      <c r="M99" s="44">
        <f t="shared" si="16"/>
        <v>10154625.442488382</v>
      </c>
      <c r="N99" s="44">
        <f t="shared" si="16"/>
        <v>4466142.4943722486</v>
      </c>
      <c r="O99" s="44">
        <f t="shared" si="16"/>
        <v>6183389.3499888172</v>
      </c>
      <c r="P99" s="44">
        <f t="shared" si="16"/>
        <v>603530.17532572488</v>
      </c>
      <c r="Q99" s="44">
        <f t="shared" si="16"/>
        <v>318842.73930644017</v>
      </c>
      <c r="R99" s="44">
        <f t="shared" si="16"/>
        <v>571150.13002882956</v>
      </c>
      <c r="S99" s="44">
        <f t="shared" si="16"/>
        <v>18617.549549505966</v>
      </c>
      <c r="T99" s="44">
        <f t="shared" si="16"/>
        <v>17446.51274722708</v>
      </c>
      <c r="V99" s="44">
        <f t="shared" si="13"/>
        <v>0</v>
      </c>
    </row>
    <row r="100" spans="3:22" x14ac:dyDescent="0.25">
      <c r="C100" s="6"/>
      <c r="D100" s="6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V100" s="44">
        <f t="shared" si="13"/>
        <v>0</v>
      </c>
    </row>
    <row r="101" spans="3:22" x14ac:dyDescent="0.25">
      <c r="C101" s="7" t="s">
        <v>393</v>
      </c>
      <c r="D101" s="6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V101" s="44">
        <f t="shared" si="13"/>
        <v>0</v>
      </c>
    </row>
    <row r="102" spans="3:22" x14ac:dyDescent="0.25">
      <c r="C102" s="7"/>
      <c r="D102" s="6" t="s">
        <v>389</v>
      </c>
      <c r="H102" s="44">
        <f>+'Class Allocation'!I97</f>
        <v>19219822.374732561</v>
      </c>
      <c r="I102" s="44">
        <f>+'Class Allocation'!M97</f>
        <v>6953309.5087407017</v>
      </c>
      <c r="J102" s="44">
        <f>+'Class Allocation'!Q97</f>
        <v>2259576.6584025612</v>
      </c>
      <c r="K102" s="44">
        <f>+'Class Allocation'!U97</f>
        <v>269119.36477959802</v>
      </c>
      <c r="L102" s="44">
        <f>+'Class Allocation'!Y97</f>
        <v>3118097.5986262546</v>
      </c>
      <c r="M102" s="44">
        <f>+'Class Allocation'!AC97</f>
        <v>3009829.8016589866</v>
      </c>
      <c r="N102" s="44">
        <f>+'Class Allocation'!AG97</f>
        <v>1323764.1165741675</v>
      </c>
      <c r="O102" s="44">
        <f>+'Class Allocation'!AK97</f>
        <v>1832755.8851148067</v>
      </c>
      <c r="P102" s="44">
        <f>+'Class Allocation'!AO97</f>
        <v>178886.27386444522</v>
      </c>
      <c r="Q102" s="44">
        <f>+'Class Allocation'!AS97</f>
        <v>94504.950895751244</v>
      </c>
      <c r="R102" s="44">
        <f>+'Class Allocation'!AW97</f>
        <v>169288.83219949878</v>
      </c>
      <c r="S102" s="44">
        <f>+'Class Allocation'!BA97</f>
        <v>5518.2395239813404</v>
      </c>
      <c r="T102" s="44">
        <f>+'Class Allocation'!BE97</f>
        <v>5171.1443518058186</v>
      </c>
      <c r="V102" s="44">
        <f t="shared" si="13"/>
        <v>0</v>
      </c>
    </row>
    <row r="103" spans="3:22" x14ac:dyDescent="0.25">
      <c r="C103" s="6"/>
      <c r="D103" s="6" t="s">
        <v>388</v>
      </c>
      <c r="H103" s="44">
        <f>SUM('Class Allocation'!I90:I92)</f>
        <v>755786021.5818001</v>
      </c>
      <c r="I103" s="44">
        <f>SUM('Class Allocation'!M90:M92)</f>
        <v>273426779.28942931</v>
      </c>
      <c r="J103" s="44">
        <f>SUM('Class Allocation'!Q90:Q92)</f>
        <v>88853914.454395816</v>
      </c>
      <c r="K103" s="44">
        <f>SUM('Class Allocation'!U90:U92)</f>
        <v>10582650.040761564</v>
      </c>
      <c r="L103" s="44">
        <f>SUM('Class Allocation'!Y90:Y92)</f>
        <v>122613754.3324873</v>
      </c>
      <c r="M103" s="44">
        <f>SUM('Class Allocation'!AC90:AC92)</f>
        <v>118356311.88895608</v>
      </c>
      <c r="N103" s="44">
        <f>SUM('Class Allocation'!AG90:AG92)</f>
        <v>52054717.034930848</v>
      </c>
      <c r="O103" s="44">
        <f>SUM('Class Allocation'!AK90:AK92)</f>
        <v>72069931.341434911</v>
      </c>
      <c r="P103" s="44">
        <f>SUM('Class Allocation'!AO90:AO92)</f>
        <v>7034390.9846608369</v>
      </c>
      <c r="Q103" s="44">
        <f>SUM('Class Allocation'!AS90:AS92)</f>
        <v>3716242.5055073933</v>
      </c>
      <c r="R103" s="44">
        <f>SUM('Class Allocation'!AW90:AW92)</f>
        <v>6656988.3161091609</v>
      </c>
      <c r="S103" s="44">
        <f>SUM('Class Allocation'!BA90:BA92)</f>
        <v>216995.15295459828</v>
      </c>
      <c r="T103" s="44">
        <f>SUM('Class Allocation'!BE90:BE92)</f>
        <v>203346.2401720504</v>
      </c>
      <c r="V103" s="44">
        <f t="shared" si="13"/>
        <v>0</v>
      </c>
    </row>
    <row r="104" spans="3:22" x14ac:dyDescent="0.25">
      <c r="C104" s="6"/>
      <c r="D104" s="6" t="s">
        <v>3</v>
      </c>
      <c r="H104" s="44">
        <f>SUM('Class Allocation'!I93:I94)</f>
        <v>0</v>
      </c>
      <c r="I104" s="44">
        <f>SUM('Class Allocation'!M93:M94)</f>
        <v>0</v>
      </c>
      <c r="J104" s="44">
        <f>SUM('Class Allocation'!Q93:Q94)</f>
        <v>0</v>
      </c>
      <c r="K104" s="44">
        <f>SUM('Class Allocation'!U93:U94)</f>
        <v>0</v>
      </c>
      <c r="L104" s="44">
        <f>SUM('Class Allocation'!Y93:Y94)</f>
        <v>0</v>
      </c>
      <c r="M104" s="44">
        <f>SUM('Class Allocation'!AC93:AC94)</f>
        <v>0</v>
      </c>
      <c r="N104" s="44">
        <f>SUM('Class Allocation'!AG93:AG94)</f>
        <v>0</v>
      </c>
      <c r="O104" s="44">
        <f>SUM('Class Allocation'!AK93:AK94)</f>
        <v>0</v>
      </c>
      <c r="P104" s="44">
        <f>SUM('Class Allocation'!AO93:AO94)</f>
        <v>0</v>
      </c>
      <c r="Q104" s="44">
        <f>SUM('Class Allocation'!AS93:AS94)</f>
        <v>0</v>
      </c>
      <c r="R104" s="44">
        <f>SUM('Class Allocation'!AW93:AW94)</f>
        <v>0</v>
      </c>
      <c r="S104" s="44">
        <f>SUM('Class Allocation'!BA93:BA94)</f>
        <v>0</v>
      </c>
      <c r="T104" s="44">
        <f>SUM('Class Allocation'!BE93:BE94)</f>
        <v>0</v>
      </c>
      <c r="V104" s="44">
        <f t="shared" si="13"/>
        <v>0</v>
      </c>
    </row>
    <row r="105" spans="3:22" x14ac:dyDescent="0.25">
      <c r="C105" s="6"/>
      <c r="D105" s="6" t="s">
        <v>4</v>
      </c>
      <c r="H105" s="44">
        <f>'Class Allocation'!I95</f>
        <v>0</v>
      </c>
      <c r="I105" s="44">
        <f>'Class Allocation'!M95</f>
        <v>0</v>
      </c>
      <c r="J105" s="44">
        <f>'Class Allocation'!Q95</f>
        <v>0</v>
      </c>
      <c r="K105" s="44">
        <f>'Class Allocation'!U95</f>
        <v>0</v>
      </c>
      <c r="L105" s="44">
        <f>'Class Allocation'!Y95</f>
        <v>0</v>
      </c>
      <c r="M105" s="44">
        <f>'Class Allocation'!AC95</f>
        <v>0</v>
      </c>
      <c r="N105" s="44">
        <f>'Class Allocation'!AG95</f>
        <v>0</v>
      </c>
      <c r="O105" s="44">
        <f>'Class Allocation'!AK95</f>
        <v>0</v>
      </c>
      <c r="P105" s="44">
        <f>'Class Allocation'!AO95</f>
        <v>0</v>
      </c>
      <c r="Q105" s="44">
        <f>'Class Allocation'!AS95</f>
        <v>0</v>
      </c>
      <c r="R105" s="44">
        <f>'Class Allocation'!AW95</f>
        <v>0</v>
      </c>
      <c r="S105" s="44">
        <f>'Class Allocation'!BA95</f>
        <v>0</v>
      </c>
      <c r="T105" s="44">
        <f>'Class Allocation'!BE95</f>
        <v>0</v>
      </c>
      <c r="V105" s="44">
        <f t="shared" si="13"/>
        <v>0</v>
      </c>
    </row>
    <row r="106" spans="3:22" x14ac:dyDescent="0.25">
      <c r="C106" s="6"/>
      <c r="D106" s="66" t="s">
        <v>381</v>
      </c>
      <c r="H106" s="44">
        <f>'Class Allocation'!I96</f>
        <v>33353671.471933879</v>
      </c>
      <c r="I106" s="44">
        <f>'Class Allocation'!M96</f>
        <v>12066625.61575512</v>
      </c>
      <c r="J106" s="44">
        <f>'Class Allocation'!Q96</f>
        <v>3921221.3339228579</v>
      </c>
      <c r="K106" s="44">
        <f>'Class Allocation'!U96</f>
        <v>467024.02886900492</v>
      </c>
      <c r="L106" s="44">
        <f>'Class Allocation'!Y96</f>
        <v>5411080.3364515053</v>
      </c>
      <c r="M106" s="44">
        <f>'Class Allocation'!AC96</f>
        <v>5223194.7014737511</v>
      </c>
      <c r="N106" s="44">
        <f>'Class Allocation'!AG96</f>
        <v>2297232.1278366619</v>
      </c>
      <c r="O106" s="44">
        <f>'Class Allocation'!AK96</f>
        <v>3180525.6307017901</v>
      </c>
      <c r="P106" s="44">
        <f>'Class Allocation'!AO96</f>
        <v>310435.43967175297</v>
      </c>
      <c r="Q106" s="44">
        <f>'Class Allocation'!AS96</f>
        <v>164001.88426257457</v>
      </c>
      <c r="R106" s="44">
        <f>'Class Allocation'!AW96</f>
        <v>293780.24328010954</v>
      </c>
      <c r="S106" s="44">
        <f>'Class Allocation'!BA96</f>
        <v>9576.2356486853587</v>
      </c>
      <c r="T106" s="44">
        <f>'Class Allocation'!BE96</f>
        <v>8973.894060062963</v>
      </c>
      <c r="V106" s="44">
        <f t="shared" si="13"/>
        <v>0</v>
      </c>
    </row>
    <row r="107" spans="3:22" x14ac:dyDescent="0.25">
      <c r="C107" s="6"/>
      <c r="D107" s="6" t="s">
        <v>395</v>
      </c>
      <c r="H107" s="44">
        <f>SUM(H102:H106)</f>
        <v>808359515.42846656</v>
      </c>
      <c r="I107" s="44">
        <f t="shared" ref="I107:T107" si="17">SUM(I102:I106)</f>
        <v>292446714.41392517</v>
      </c>
      <c r="J107" s="44">
        <f t="shared" si="17"/>
        <v>95034712.446721241</v>
      </c>
      <c r="K107" s="44">
        <f t="shared" si="17"/>
        <v>11318793.434410166</v>
      </c>
      <c r="L107" s="44">
        <f t="shared" si="17"/>
        <v>131142932.26756506</v>
      </c>
      <c r="M107" s="44">
        <f t="shared" si="17"/>
        <v>126589336.39208883</v>
      </c>
      <c r="N107" s="44">
        <f t="shared" si="17"/>
        <v>55675713.279341675</v>
      </c>
      <c r="O107" s="44">
        <f t="shared" si="17"/>
        <v>77083212.85725151</v>
      </c>
      <c r="P107" s="44">
        <f t="shared" si="17"/>
        <v>7523712.6981970351</v>
      </c>
      <c r="Q107" s="44">
        <f t="shared" si="17"/>
        <v>3974749.340665719</v>
      </c>
      <c r="R107" s="44">
        <f t="shared" si="17"/>
        <v>7120057.3915887699</v>
      </c>
      <c r="S107" s="44">
        <f t="shared" si="17"/>
        <v>232089.62812726499</v>
      </c>
      <c r="T107" s="44">
        <f t="shared" si="17"/>
        <v>217491.27858391919</v>
      </c>
      <c r="V107" s="44">
        <f t="shared" si="13"/>
        <v>0</v>
      </c>
    </row>
    <row r="108" spans="3:22" x14ac:dyDescent="0.25">
      <c r="C108" s="6"/>
      <c r="D108" s="6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V108" s="44">
        <f t="shared" si="13"/>
        <v>0</v>
      </c>
    </row>
    <row r="109" spans="3:22" x14ac:dyDescent="0.25">
      <c r="C109" s="7" t="s">
        <v>56</v>
      </c>
      <c r="D109" s="6"/>
      <c r="H109" s="105">
        <f>+H92+H99-H107</f>
        <v>1286601090.4259868</v>
      </c>
      <c r="I109" s="105">
        <f t="shared" ref="I109:T109" si="18">+I92+I99-I107</f>
        <v>465464010.10324907</v>
      </c>
      <c r="J109" s="105">
        <f t="shared" si="18"/>
        <v>151259139.44052756</v>
      </c>
      <c r="K109" s="105">
        <f t="shared" si="18"/>
        <v>18015216.864614643</v>
      </c>
      <c r="L109" s="105">
        <f t="shared" si="18"/>
        <v>208729700.63038957</v>
      </c>
      <c r="M109" s="105">
        <f t="shared" si="18"/>
        <v>201482106.82227856</v>
      </c>
      <c r="N109" s="105">
        <f t="shared" si="18"/>
        <v>88614573.154962182</v>
      </c>
      <c r="O109" s="105">
        <f t="shared" si="18"/>
        <v>122687175.47428255</v>
      </c>
      <c r="P109" s="105">
        <f t="shared" si="18"/>
        <v>11974890.845963893</v>
      </c>
      <c r="Q109" s="105">
        <f t="shared" si="18"/>
        <v>6326290.1447506156</v>
      </c>
      <c r="R109" s="105">
        <f t="shared" si="18"/>
        <v>11332425.027567293</v>
      </c>
      <c r="S109" s="105">
        <f t="shared" si="18"/>
        <v>369398.47051447909</v>
      </c>
      <c r="T109" s="105">
        <f t="shared" si="18"/>
        <v>346163.44688649243</v>
      </c>
      <c r="V109" s="44">
        <f t="shared" si="13"/>
        <v>0</v>
      </c>
    </row>
    <row r="110" spans="3:22" x14ac:dyDescent="0.25">
      <c r="C110" s="7"/>
      <c r="D110" s="6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V110" s="44">
        <f t="shared" si="13"/>
        <v>0</v>
      </c>
    </row>
    <row r="111" spans="3:22" x14ac:dyDescent="0.25">
      <c r="C111" s="7" t="s">
        <v>57</v>
      </c>
      <c r="D111" s="6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V111" s="44">
        <f t="shared" si="13"/>
        <v>0</v>
      </c>
    </row>
    <row r="112" spans="3:22" x14ac:dyDescent="0.25">
      <c r="C112" s="6" t="s">
        <v>58</v>
      </c>
      <c r="D112" s="6"/>
      <c r="H112" s="105">
        <f>'Class Allocation'!I103</f>
        <v>59438810.802983105</v>
      </c>
      <c r="I112" s="105">
        <f>'Class Allocation'!M103</f>
        <v>21503655.980086703</v>
      </c>
      <c r="J112" s="105">
        <f>'Class Allocation'!Q103</f>
        <v>6987918.3519507144</v>
      </c>
      <c r="K112" s="105">
        <f>'Class Allocation'!U103</f>
        <v>832272.78039691609</v>
      </c>
      <c r="L112" s="105">
        <f>'Class Allocation'!Y103</f>
        <v>9642961.813925758</v>
      </c>
      <c r="M112" s="105">
        <f>'Class Allocation'!AC103</f>
        <v>9308135.1451604161</v>
      </c>
      <c r="N112" s="105">
        <f>'Class Allocation'!AG103</f>
        <v>4093844.5391811212</v>
      </c>
      <c r="O112" s="105">
        <f>'Class Allocation'!AK103</f>
        <v>5667941.5750796534</v>
      </c>
      <c r="P112" s="105">
        <f>'Class Allocation'!AO103</f>
        <v>553219.85709180287</v>
      </c>
      <c r="Q112" s="105">
        <f>'Class Allocation'!AS103</f>
        <v>292263.98593685916</v>
      </c>
      <c r="R112" s="105">
        <f>'Class Allocation'!AW103</f>
        <v>523539.01466812997</v>
      </c>
      <c r="S112" s="105">
        <f>'Class Allocation'!BA103</f>
        <v>17065.589298196341</v>
      </c>
      <c r="T112" s="105">
        <f>'Class Allocation'!BE103</f>
        <v>15992.170206837189</v>
      </c>
      <c r="V112" s="44">
        <f t="shared" si="13"/>
        <v>0</v>
      </c>
    </row>
    <row r="113" spans="2:22" x14ac:dyDescent="0.25">
      <c r="C113" s="6" t="s">
        <v>59</v>
      </c>
      <c r="D113" s="6"/>
      <c r="H113" s="117">
        <f>'Class Allocation'!I104</f>
        <v>17292283.444632988</v>
      </c>
      <c r="I113" s="117">
        <f>'Class Allocation'!M104</f>
        <v>6255968.2685454097</v>
      </c>
      <c r="J113" s="117">
        <f>'Class Allocation'!Q104</f>
        <v>2032965.7205022655</v>
      </c>
      <c r="K113" s="117">
        <f>'Class Allocation'!U104</f>
        <v>242129.62250506462</v>
      </c>
      <c r="L113" s="117">
        <f>'Class Allocation'!Y104</f>
        <v>2805386.3574909819</v>
      </c>
      <c r="M113" s="117">
        <f>'Class Allocation'!AC104</f>
        <v>2707976.6418036376</v>
      </c>
      <c r="N113" s="117">
        <f>'Class Allocation'!AG104</f>
        <v>1191004.9880444438</v>
      </c>
      <c r="O113" s="117">
        <f>'Class Allocation'!AK104</f>
        <v>1648950.423802522</v>
      </c>
      <c r="P113" s="117">
        <f>'Class Allocation'!AO104</f>
        <v>160945.92820404627</v>
      </c>
      <c r="Q113" s="117">
        <f>'Class Allocation'!AS104</f>
        <v>85027.13323505377</v>
      </c>
      <c r="R113" s="117">
        <f>'Class Allocation'!AW104</f>
        <v>152311.00544681173</v>
      </c>
      <c r="S113" s="117">
        <f>'Class Allocation'!BA104</f>
        <v>4964.8201790621251</v>
      </c>
      <c r="T113" s="117">
        <f>'Class Allocation'!BE104</f>
        <v>4652.5348736883643</v>
      </c>
      <c r="V113" s="44">
        <f t="shared" si="13"/>
        <v>0</v>
      </c>
    </row>
    <row r="114" spans="2:22" x14ac:dyDescent="0.25">
      <c r="C114" s="6" t="s">
        <v>454</v>
      </c>
      <c r="D114" s="6"/>
      <c r="H114" s="117">
        <f>'Class Allocation'!I105</f>
        <v>30341492.927100003</v>
      </c>
      <c r="I114" s="117">
        <f>'Class Allocation'!M105</f>
        <v>10976885.5906156</v>
      </c>
      <c r="J114" s="117">
        <f>'Class Allocation'!Q105</f>
        <v>3567094.8389873211</v>
      </c>
      <c r="K114" s="117">
        <f>'Class Allocation'!U105</f>
        <v>424846.9701645429</v>
      </c>
      <c r="L114" s="117">
        <f>'Class Allocation'!Y105</f>
        <v>4922404.2964675128</v>
      </c>
      <c r="M114" s="117">
        <f>'Class Allocation'!AC105</f>
        <v>4751486.6609209059</v>
      </c>
      <c r="N114" s="117">
        <f>'Class Allocation'!AG105</f>
        <v>2089768.5107114716</v>
      </c>
      <c r="O114" s="117">
        <f>'Class Allocation'!AK105</f>
        <v>2893291.5529135102</v>
      </c>
      <c r="P114" s="117">
        <f>'Class Allocation'!AO105</f>
        <v>282399.93624232762</v>
      </c>
      <c r="Q114" s="117">
        <f>'Class Allocation'!AS105</f>
        <v>149190.83242668462</v>
      </c>
      <c r="R114" s="117">
        <f>'Class Allocation'!AW105</f>
        <v>267248.87486841733</v>
      </c>
      <c r="S114" s="117">
        <f>'Class Allocation'!BA105</f>
        <v>8711.4033742079919</v>
      </c>
      <c r="T114" s="117">
        <f>'Class Allocation'!BE105</f>
        <v>8163.4594074916668</v>
      </c>
      <c r="V114" s="44">
        <f t="shared" ref="V114" si="19">SUM(I114:T114)-H114</f>
        <v>0</v>
      </c>
    </row>
    <row r="115" spans="2:22" x14ac:dyDescent="0.25">
      <c r="C115" s="127" t="s">
        <v>60</v>
      </c>
      <c r="D115" s="66"/>
      <c r="H115" s="117">
        <f>'Class Allocation'!I106</f>
        <v>6548376.8684740048</v>
      </c>
      <c r="I115" s="117">
        <f>'Class Allocation'!M106</f>
        <v>2369058.8944379641</v>
      </c>
      <c r="J115" s="117">
        <f>'Class Allocation'!Q106</f>
        <v>769859.32720582769</v>
      </c>
      <c r="K115" s="117">
        <f>'Class Allocation'!U106</f>
        <v>91691.535375371008</v>
      </c>
      <c r="L115" s="117">
        <f>'Class Allocation'!Y106</f>
        <v>1062365.603093802</v>
      </c>
      <c r="M115" s="117">
        <f>'Class Allocation'!AC106</f>
        <v>1025477.7316328693</v>
      </c>
      <c r="N115" s="117">
        <f>'Class Allocation'!AG106</f>
        <v>451019.06517545664</v>
      </c>
      <c r="O115" s="117">
        <f>'Class Allocation'!AK106</f>
        <v>624437.41724810819</v>
      </c>
      <c r="P115" s="117">
        <f>'Class Allocation'!AO106</f>
        <v>60948.260344041759</v>
      </c>
      <c r="Q115" s="117">
        <f>'Class Allocation'!AS106</f>
        <v>32198.738486552767</v>
      </c>
      <c r="R115" s="117">
        <f>'Class Allocation'!AW106</f>
        <v>57678.320395070812</v>
      </c>
      <c r="S115" s="117">
        <f>'Class Allocation'!BA106</f>
        <v>1880.1168579499545</v>
      </c>
      <c r="T115" s="117">
        <f>'Class Allocation'!BE106</f>
        <v>1761.858220990787</v>
      </c>
      <c r="V115" s="44">
        <f t="shared" si="13"/>
        <v>0</v>
      </c>
    </row>
    <row r="116" spans="2:22" x14ac:dyDescent="0.25">
      <c r="C116" s="14" t="s">
        <v>61</v>
      </c>
      <c r="D116" s="19"/>
      <c r="H116" s="117">
        <f>SUM(H112:H115)</f>
        <v>113620964.04319011</v>
      </c>
      <c r="I116" s="117">
        <f t="shared" ref="I116:T116" si="20">SUM(I112:I115)</f>
        <v>41105568.733685672</v>
      </c>
      <c r="J116" s="117">
        <f t="shared" si="20"/>
        <v>13357838.238646127</v>
      </c>
      <c r="K116" s="117">
        <f t="shared" si="20"/>
        <v>1590940.9084418947</v>
      </c>
      <c r="L116" s="117">
        <f t="shared" si="20"/>
        <v>18433118.070978057</v>
      </c>
      <c r="M116" s="117">
        <f t="shared" si="20"/>
        <v>17793076.179517828</v>
      </c>
      <c r="N116" s="117">
        <f t="shared" si="20"/>
        <v>7825637.1031124936</v>
      </c>
      <c r="O116" s="117">
        <f t="shared" si="20"/>
        <v>10834620.969043793</v>
      </c>
      <c r="P116" s="117">
        <f t="shared" si="20"/>
        <v>1057513.9818822185</v>
      </c>
      <c r="Q116" s="117">
        <f t="shared" si="20"/>
        <v>558680.69008515019</v>
      </c>
      <c r="R116" s="117">
        <f t="shared" si="20"/>
        <v>1000777.21537843</v>
      </c>
      <c r="S116" s="117">
        <f t="shared" si="20"/>
        <v>32621.92970941641</v>
      </c>
      <c r="T116" s="117">
        <f t="shared" si="20"/>
        <v>30570.022709008008</v>
      </c>
      <c r="V116" s="44">
        <f t="shared" si="13"/>
        <v>0</v>
      </c>
    </row>
    <row r="117" spans="2:22" x14ac:dyDescent="0.25">
      <c r="C117" s="118"/>
      <c r="D117" s="19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V117" s="44">
        <f t="shared" si="13"/>
        <v>0</v>
      </c>
    </row>
    <row r="118" spans="2:22" x14ac:dyDescent="0.25">
      <c r="C118" s="19" t="s">
        <v>396</v>
      </c>
      <c r="D118" s="19"/>
      <c r="H118" s="117">
        <f>'Class Allocation'!I118</f>
        <v>256109943.72364441</v>
      </c>
      <c r="I118" s="117">
        <f>'Class Allocation'!M118</f>
        <v>92654951.34428589</v>
      </c>
      <c r="J118" s="117">
        <f>'Class Allocation'!Q118</f>
        <v>30109542.093559176</v>
      </c>
      <c r="K118" s="117">
        <f>'Class Allocation'!U118</f>
        <v>3586096.8964654575</v>
      </c>
      <c r="L118" s="117">
        <f>'Class Allocation'!Y118</f>
        <v>41549593.172039539</v>
      </c>
      <c r="M118" s="117">
        <f>'Class Allocation'!AC118</f>
        <v>40106892.045684539</v>
      </c>
      <c r="N118" s="117">
        <f>'Class Allocation'!AG118</f>
        <v>17639557.056723703</v>
      </c>
      <c r="O118" s="117">
        <f>'Class Allocation'!AK118</f>
        <v>24422026.2520747</v>
      </c>
      <c r="P118" s="117">
        <f>'Class Allocation'!AO118</f>
        <v>2383713.6805481538</v>
      </c>
      <c r="Q118" s="117">
        <f>'Class Allocation'!AS118</f>
        <v>1259307.041637185</v>
      </c>
      <c r="R118" s="117">
        <f>'Class Allocation'!AW118</f>
        <v>2255824.8688423908</v>
      </c>
      <c r="S118" s="117">
        <f>'Class Allocation'!BA118</f>
        <v>73532.209943751717</v>
      </c>
      <c r="T118" s="117">
        <f>'Class Allocation'!BE118</f>
        <v>68907.06183991248</v>
      </c>
      <c r="V118" s="44">
        <f t="shared" si="13"/>
        <v>0</v>
      </c>
    </row>
    <row r="119" spans="2:22" x14ac:dyDescent="0.25">
      <c r="C119" s="19" t="s">
        <v>397</v>
      </c>
      <c r="D119" s="19"/>
      <c r="H119" s="117">
        <f>'Class Allocation'!I127</f>
        <v>0</v>
      </c>
      <c r="I119" s="117">
        <f>'Class Allocation'!M127</f>
        <v>0</v>
      </c>
      <c r="J119" s="117">
        <f>'Class Allocation'!Q127</f>
        <v>0</v>
      </c>
      <c r="K119" s="117">
        <f>'Class Allocation'!U127</f>
        <v>0</v>
      </c>
      <c r="L119" s="117">
        <f>'Class Allocation'!Y127</f>
        <v>0</v>
      </c>
      <c r="M119" s="117">
        <f>'Class Allocation'!AC127</f>
        <v>0</v>
      </c>
      <c r="N119" s="117">
        <f>'Class Allocation'!AG127</f>
        <v>0</v>
      </c>
      <c r="O119" s="117">
        <f>'Class Allocation'!AK127</f>
        <v>0</v>
      </c>
      <c r="P119" s="117">
        <f>'Class Allocation'!AO127</f>
        <v>0</v>
      </c>
      <c r="Q119" s="117">
        <f>'Class Allocation'!AS127</f>
        <v>0</v>
      </c>
      <c r="R119" s="117">
        <f>'Class Allocation'!AW127</f>
        <v>0</v>
      </c>
      <c r="S119" s="117">
        <f>'Class Allocation'!BA127</f>
        <v>0</v>
      </c>
      <c r="T119" s="117">
        <f>'Class Allocation'!BE127</f>
        <v>0</v>
      </c>
      <c r="V119" s="44">
        <f t="shared" si="13"/>
        <v>0</v>
      </c>
    </row>
    <row r="120" spans="2:22" ht="15.75" thickBot="1" x14ac:dyDescent="0.3">
      <c r="C120" s="19" t="s">
        <v>398</v>
      </c>
      <c r="D120" s="19"/>
      <c r="H120" s="132">
        <f>+'Class Allocation'!I131</f>
        <v>0</v>
      </c>
      <c r="I120" s="132">
        <f>+'Class Allocation'!M131</f>
        <v>0</v>
      </c>
      <c r="J120" s="132">
        <f>+'Class Allocation'!Q131</f>
        <v>0</v>
      </c>
      <c r="K120" s="132">
        <f>+'Class Allocation'!U131</f>
        <v>0</v>
      </c>
      <c r="L120" s="132">
        <f>+'Class Allocation'!Y131</f>
        <v>0</v>
      </c>
      <c r="M120" s="132">
        <f>+'Class Allocation'!AC131</f>
        <v>0</v>
      </c>
      <c r="N120" s="132">
        <f>+'Class Allocation'!AG131</f>
        <v>0</v>
      </c>
      <c r="O120" s="132">
        <f>+'Class Allocation'!AK131</f>
        <v>0</v>
      </c>
      <c r="P120" s="132">
        <f>+'Class Allocation'!AO131</f>
        <v>0</v>
      </c>
      <c r="Q120" s="132">
        <f>+'Class Allocation'!AS131</f>
        <v>0</v>
      </c>
      <c r="R120" s="132">
        <f>+'Class Allocation'!AW131</f>
        <v>0</v>
      </c>
      <c r="S120" s="132">
        <f>+'Class Allocation'!BA131</f>
        <v>0</v>
      </c>
      <c r="T120" s="132">
        <f>+'Class Allocation'!BE131</f>
        <v>0</v>
      </c>
      <c r="V120" s="44">
        <f t="shared" si="13"/>
        <v>0</v>
      </c>
    </row>
    <row r="121" spans="2:22" ht="16.5" thickTop="1" thickBot="1" x14ac:dyDescent="0.3">
      <c r="B121" s="130"/>
      <c r="C121" s="131"/>
      <c r="D121" s="33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V121" s="44">
        <f t="shared" si="13"/>
        <v>0</v>
      </c>
    </row>
    <row r="122" spans="2:22" ht="15.75" thickTop="1" x14ac:dyDescent="0.25">
      <c r="B122" s="12" t="s">
        <v>78</v>
      </c>
      <c r="D122" s="6"/>
      <c r="H122" s="105">
        <f>+H109+H116-H118-H119-H120</f>
        <v>1144112110.7455323</v>
      </c>
      <c r="I122" s="105">
        <f t="shared" ref="I122:T122" si="21">+I109+I116-I118-I119-I120</f>
        <v>413914627.49264884</v>
      </c>
      <c r="J122" s="105">
        <f t="shared" si="21"/>
        <v>134507435.5856145</v>
      </c>
      <c r="K122" s="105">
        <f t="shared" si="21"/>
        <v>16020060.876591079</v>
      </c>
      <c r="L122" s="105">
        <f t="shared" si="21"/>
        <v>185613225.52932808</v>
      </c>
      <c r="M122" s="105">
        <f t="shared" si="21"/>
        <v>179168290.95611185</v>
      </c>
      <c r="N122" s="105">
        <f t="shared" si="21"/>
        <v>78800653.201350972</v>
      </c>
      <c r="O122" s="105">
        <f t="shared" si="21"/>
        <v>109099770.19125164</v>
      </c>
      <c r="P122" s="105">
        <f t="shared" si="21"/>
        <v>10648691.147297958</v>
      </c>
      <c r="Q122" s="105">
        <f t="shared" si="21"/>
        <v>5625663.7931985809</v>
      </c>
      <c r="R122" s="105">
        <f t="shared" si="21"/>
        <v>10077377.374103332</v>
      </c>
      <c r="S122" s="105">
        <f t="shared" si="21"/>
        <v>328488.19028014375</v>
      </c>
      <c r="T122" s="105">
        <f t="shared" si="21"/>
        <v>307826.40775558795</v>
      </c>
      <c r="V122" s="44">
        <f t="shared" si="13"/>
        <v>0</v>
      </c>
    </row>
    <row r="123" spans="2:22" x14ac:dyDescent="0.25">
      <c r="C123" s="13"/>
      <c r="D123" s="6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V123" s="44">
        <f t="shared" si="13"/>
        <v>0</v>
      </c>
    </row>
    <row r="124" spans="2:22" x14ac:dyDescent="0.25">
      <c r="B124" s="7" t="s">
        <v>80</v>
      </c>
      <c r="D124" s="6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V124" s="44">
        <f t="shared" si="13"/>
        <v>0</v>
      </c>
    </row>
    <row r="125" spans="2:22" x14ac:dyDescent="0.25">
      <c r="C125" s="6" t="s">
        <v>399</v>
      </c>
      <c r="D125" s="19"/>
      <c r="H125" s="117">
        <f>'Class Allocation'!I204</f>
        <v>486116280.04037189</v>
      </c>
      <c r="I125" s="117">
        <f>'Class Allocation'!M204</f>
        <v>175866190.98010314</v>
      </c>
      <c r="J125" s="117">
        <f>'Class Allocation'!Q204</f>
        <v>57150215.971441388</v>
      </c>
      <c r="K125" s="117">
        <f>'Class Allocation'!U204</f>
        <v>6806686.4481262658</v>
      </c>
      <c r="L125" s="117">
        <f>'Class Allocation'!Y204</f>
        <v>78864308.727416292</v>
      </c>
      <c r="M125" s="117">
        <f>'Class Allocation'!AC204</f>
        <v>76125951.541603476</v>
      </c>
      <c r="N125" s="117">
        <f>'Class Allocation'!AG204</f>
        <v>33481229.714482095</v>
      </c>
      <c r="O125" s="117">
        <f>'Class Allocation'!AK204</f>
        <v>46354875.488619402</v>
      </c>
      <c r="P125" s="117">
        <f>'Class Allocation'!AO204</f>
        <v>4524471.0541960634</v>
      </c>
      <c r="Q125" s="117">
        <f>'Class Allocation'!AS204</f>
        <v>2390261.1730291736</v>
      </c>
      <c r="R125" s="117">
        <f>'Class Allocation'!AW204</f>
        <v>4281728.298872699</v>
      </c>
      <c r="S125" s="117">
        <f>'Class Allocation'!BA204</f>
        <v>139569.76383382882</v>
      </c>
      <c r="T125" s="117">
        <f>'Class Allocation'!BE204</f>
        <v>130790.87864809696</v>
      </c>
      <c r="V125" s="44">
        <f t="shared" si="13"/>
        <v>0</v>
      </c>
    </row>
    <row r="126" spans="2:22" x14ac:dyDescent="0.25">
      <c r="C126" s="6" t="s">
        <v>3</v>
      </c>
      <c r="D126" s="19"/>
      <c r="H126" s="117">
        <f>+'Class Allocation'!I221</f>
        <v>0</v>
      </c>
      <c r="I126" s="117">
        <f>+'Class Allocation'!M221</f>
        <v>0</v>
      </c>
      <c r="J126" s="117">
        <f>+'Class Allocation'!Q221</f>
        <v>0</v>
      </c>
      <c r="K126" s="117">
        <f>+'Class Allocation'!U221</f>
        <v>0</v>
      </c>
      <c r="L126" s="117">
        <f>+'Class Allocation'!Y221</f>
        <v>0</v>
      </c>
      <c r="M126" s="117">
        <f>+'Class Allocation'!AC221</f>
        <v>0</v>
      </c>
      <c r="N126" s="117">
        <f>+'Class Allocation'!AG221</f>
        <v>0</v>
      </c>
      <c r="O126" s="117">
        <f>+'Class Allocation'!AK221</f>
        <v>0</v>
      </c>
      <c r="P126" s="117">
        <f>+'Class Allocation'!AO221</f>
        <v>0</v>
      </c>
      <c r="Q126" s="117">
        <f>+'Class Allocation'!AS221</f>
        <v>0</v>
      </c>
      <c r="R126" s="117">
        <f>+'Class Allocation'!AW221</f>
        <v>0</v>
      </c>
      <c r="S126" s="117">
        <f>+'Class Allocation'!BA221</f>
        <v>0</v>
      </c>
      <c r="T126" s="117">
        <f>+'Class Allocation'!BE221</f>
        <v>0</v>
      </c>
      <c r="V126" s="44">
        <f t="shared" si="13"/>
        <v>0</v>
      </c>
    </row>
    <row r="127" spans="2:22" x14ac:dyDescent="0.25">
      <c r="C127" s="6" t="s">
        <v>4</v>
      </c>
      <c r="D127" s="19"/>
      <c r="H127" s="117">
        <f>+'Class Allocation'!I250</f>
        <v>0</v>
      </c>
      <c r="I127" s="117">
        <f>+'Class Allocation'!M250</f>
        <v>0</v>
      </c>
      <c r="J127" s="117">
        <f>+'Class Allocation'!Q250</f>
        <v>0</v>
      </c>
      <c r="K127" s="117">
        <f>+'Class Allocation'!U250</f>
        <v>0</v>
      </c>
      <c r="L127" s="117">
        <f>+'Class Allocation'!Y250</f>
        <v>0</v>
      </c>
      <c r="M127" s="117">
        <f>+'Class Allocation'!AC250</f>
        <v>0</v>
      </c>
      <c r="N127" s="117">
        <f>+'Class Allocation'!AG250</f>
        <v>0</v>
      </c>
      <c r="O127" s="117">
        <f>+'Class Allocation'!AK250</f>
        <v>0</v>
      </c>
      <c r="P127" s="117">
        <f>+'Class Allocation'!AO250</f>
        <v>0</v>
      </c>
      <c r="Q127" s="117">
        <f>+'Class Allocation'!AS250</f>
        <v>0</v>
      </c>
      <c r="R127" s="117">
        <f>+'Class Allocation'!AW250</f>
        <v>0</v>
      </c>
      <c r="S127" s="117">
        <f>+'Class Allocation'!BA250</f>
        <v>0</v>
      </c>
      <c r="T127" s="117">
        <f>+'Class Allocation'!BE250</f>
        <v>0</v>
      </c>
      <c r="V127" s="44">
        <f t="shared" si="13"/>
        <v>0</v>
      </c>
    </row>
    <row r="128" spans="2:22" x14ac:dyDescent="0.25">
      <c r="C128" s="6" t="s">
        <v>162</v>
      </c>
      <c r="D128" s="19"/>
      <c r="H128" s="117">
        <f>+'Class Allocation'!I258</f>
        <v>0</v>
      </c>
      <c r="I128" s="117">
        <f>+'Class Allocation'!M258</f>
        <v>0</v>
      </c>
      <c r="J128" s="117">
        <f>+'Class Allocation'!Q258</f>
        <v>0</v>
      </c>
      <c r="K128" s="117">
        <f>+'Class Allocation'!U258</f>
        <v>0</v>
      </c>
      <c r="L128" s="117">
        <f>+'Class Allocation'!Y258</f>
        <v>0</v>
      </c>
      <c r="M128" s="117">
        <f>+'Class Allocation'!AC258</f>
        <v>0</v>
      </c>
      <c r="N128" s="117">
        <f>+'Class Allocation'!AG258</f>
        <v>0</v>
      </c>
      <c r="O128" s="117">
        <f>+'Class Allocation'!AK258</f>
        <v>0</v>
      </c>
      <c r="P128" s="117">
        <f>+'Class Allocation'!AO258</f>
        <v>0</v>
      </c>
      <c r="Q128" s="117">
        <f>+'Class Allocation'!AS258</f>
        <v>0</v>
      </c>
      <c r="R128" s="117">
        <f>+'Class Allocation'!AW258</f>
        <v>0</v>
      </c>
      <c r="S128" s="117">
        <f>+'Class Allocation'!BA258</f>
        <v>0</v>
      </c>
      <c r="T128" s="117">
        <f>+'Class Allocation'!BE258</f>
        <v>0</v>
      </c>
      <c r="V128" s="44">
        <f t="shared" si="13"/>
        <v>0</v>
      </c>
    </row>
    <row r="129" spans="2:22" x14ac:dyDescent="0.25">
      <c r="C129" s="6" t="s">
        <v>169</v>
      </c>
      <c r="D129" s="19"/>
      <c r="H129" s="134">
        <f>+'Class Allocation'!I271</f>
        <v>0</v>
      </c>
      <c r="I129" s="134">
        <f>+'Class Allocation'!M271</f>
        <v>0</v>
      </c>
      <c r="J129" s="134">
        <f>+'Class Allocation'!Q271</f>
        <v>0</v>
      </c>
      <c r="K129" s="134">
        <f>+'Class Allocation'!U271</f>
        <v>0</v>
      </c>
      <c r="L129" s="134">
        <f>+'Class Allocation'!Y271</f>
        <v>0</v>
      </c>
      <c r="M129" s="134">
        <f>+'Class Allocation'!AC271</f>
        <v>0</v>
      </c>
      <c r="N129" s="134">
        <f>+'Class Allocation'!AG271</f>
        <v>0</v>
      </c>
      <c r="O129" s="134">
        <f>+'Class Allocation'!AK271</f>
        <v>0</v>
      </c>
      <c r="P129" s="134">
        <f>+'Class Allocation'!AO271</f>
        <v>0</v>
      </c>
      <c r="Q129" s="134">
        <f>+'Class Allocation'!AS271</f>
        <v>0</v>
      </c>
      <c r="R129" s="134">
        <f>+'Class Allocation'!AW271</f>
        <v>0</v>
      </c>
      <c r="S129" s="134">
        <f>+'Class Allocation'!BA271</f>
        <v>0</v>
      </c>
      <c r="T129" s="134">
        <f>+'Class Allocation'!BE271</f>
        <v>0</v>
      </c>
      <c r="V129" s="44">
        <f t="shared" si="13"/>
        <v>0</v>
      </c>
    </row>
    <row r="130" spans="2:22" x14ac:dyDescent="0.25">
      <c r="C130" s="66" t="s">
        <v>180</v>
      </c>
      <c r="D130" s="127"/>
      <c r="H130" s="117">
        <f>+'Class Allocation'!I286</f>
        <v>46662765.878088728</v>
      </c>
      <c r="I130" s="117">
        <f>+'Class Allocation'!M286</f>
        <v>16881563.593990821</v>
      </c>
      <c r="J130" s="117">
        <f>+'Class Allocation'!Q286</f>
        <v>5485903.799675459</v>
      </c>
      <c r="K130" s="117">
        <f>+'Class Allocation'!U286</f>
        <v>653380.33136453899</v>
      </c>
      <c r="L130" s="117">
        <f>+'Class Allocation'!Y286</f>
        <v>7570260.2965263948</v>
      </c>
      <c r="M130" s="117">
        <f>+'Class Allocation'!AC286</f>
        <v>7307402.7756024897</v>
      </c>
      <c r="N130" s="117">
        <f>+'Class Allocation'!AG286</f>
        <v>3213895.2090796744</v>
      </c>
      <c r="O130" s="117">
        <f>+'Class Allocation'!AK286</f>
        <v>4449648.7590453858</v>
      </c>
      <c r="P130" s="117">
        <f>+'Class Allocation'!AO286</f>
        <v>434308.29657999997</v>
      </c>
      <c r="Q130" s="117">
        <f>+'Class Allocation'!AS286</f>
        <v>229443.45228529055</v>
      </c>
      <c r="R130" s="117">
        <f>+'Class Allocation'!AW286</f>
        <v>411007.18771914137</v>
      </c>
      <c r="S130" s="117">
        <f>+'Class Allocation'!BA286</f>
        <v>13397.434895406519</v>
      </c>
      <c r="T130" s="117">
        <f>+'Class Allocation'!BE286</f>
        <v>12554.74132411036</v>
      </c>
      <c r="V130" s="44">
        <f t="shared" si="13"/>
        <v>0</v>
      </c>
    </row>
    <row r="131" spans="2:22" x14ac:dyDescent="0.25">
      <c r="B131" s="6" t="s">
        <v>194</v>
      </c>
      <c r="C131" s="19"/>
      <c r="D131" s="19"/>
      <c r="H131" s="117">
        <f>SUM(H125:H130)</f>
        <v>532779045.91846061</v>
      </c>
      <c r="I131" s="117">
        <f t="shared" ref="I131:T131" si="22">SUM(I125:I130)</f>
        <v>192747754.57409397</v>
      </c>
      <c r="J131" s="117">
        <f t="shared" si="22"/>
        <v>62636119.771116845</v>
      </c>
      <c r="K131" s="117">
        <f t="shared" si="22"/>
        <v>7460066.7794908043</v>
      </c>
      <c r="L131" s="117">
        <f t="shared" si="22"/>
        <v>86434569.023942679</v>
      </c>
      <c r="M131" s="117">
        <f t="shared" si="22"/>
        <v>83433354.317205966</v>
      </c>
      <c r="N131" s="117">
        <f t="shared" si="22"/>
        <v>36695124.923561767</v>
      </c>
      <c r="O131" s="117">
        <f t="shared" si="22"/>
        <v>50804524.247664787</v>
      </c>
      <c r="P131" s="117">
        <f t="shared" si="22"/>
        <v>4958779.3507760633</v>
      </c>
      <c r="Q131" s="117">
        <f t="shared" si="22"/>
        <v>2619704.6253144643</v>
      </c>
      <c r="R131" s="117">
        <f t="shared" si="22"/>
        <v>4692735.4865918402</v>
      </c>
      <c r="S131" s="117">
        <f t="shared" si="22"/>
        <v>152967.19872923533</v>
      </c>
      <c r="T131" s="117">
        <f t="shared" si="22"/>
        <v>143345.61997220732</v>
      </c>
      <c r="V131" s="44">
        <f t="shared" si="13"/>
        <v>0</v>
      </c>
    </row>
    <row r="132" spans="2:22" x14ac:dyDescent="0.25">
      <c r="C132" s="19"/>
      <c r="D132" s="19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V132" s="44">
        <f t="shared" si="13"/>
        <v>0</v>
      </c>
    </row>
    <row r="133" spans="2:22" x14ac:dyDescent="0.25">
      <c r="C133" s="19"/>
      <c r="D133" s="19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V133" s="44">
        <f t="shared" si="13"/>
        <v>0</v>
      </c>
    </row>
    <row r="134" spans="2:22" x14ac:dyDescent="0.25">
      <c r="B134" s="29" t="s">
        <v>400</v>
      </c>
      <c r="C134" s="19"/>
      <c r="D134" s="19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V134" s="44">
        <f t="shared" si="13"/>
        <v>0</v>
      </c>
    </row>
    <row r="135" spans="2:22" x14ac:dyDescent="0.25">
      <c r="C135" s="6" t="s">
        <v>389</v>
      </c>
      <c r="D135" s="19"/>
      <c r="H135" s="117">
        <f>+'Class Allocation'!I446</f>
        <v>0</v>
      </c>
      <c r="I135" s="117">
        <f>+'Class Allocation'!M446</f>
        <v>0</v>
      </c>
      <c r="J135" s="117">
        <f>+'Class Allocation'!Q446</f>
        <v>0</v>
      </c>
      <c r="K135" s="117">
        <f>+'Class Allocation'!U446</f>
        <v>0</v>
      </c>
      <c r="L135" s="117">
        <f>+'Class Allocation'!Y446</f>
        <v>0</v>
      </c>
      <c r="M135" s="117">
        <f>+'Class Allocation'!AC446</f>
        <v>0</v>
      </c>
      <c r="N135" s="117">
        <f>+'Class Allocation'!AG446</f>
        <v>0</v>
      </c>
      <c r="O135" s="117">
        <f>+'Class Allocation'!AK446</f>
        <v>0</v>
      </c>
      <c r="P135" s="117">
        <f>+'Class Allocation'!AO446</f>
        <v>0</v>
      </c>
      <c r="Q135" s="117">
        <f>+'Class Allocation'!AS446</f>
        <v>0</v>
      </c>
      <c r="R135" s="117">
        <f>+'Class Allocation'!AW446</f>
        <v>0</v>
      </c>
      <c r="S135" s="117">
        <f>+'Class Allocation'!BA446</f>
        <v>0</v>
      </c>
      <c r="T135" s="117">
        <f>+'Class Allocation'!BE446</f>
        <v>0</v>
      </c>
      <c r="V135" s="44">
        <f t="shared" si="13"/>
        <v>0</v>
      </c>
    </row>
    <row r="136" spans="2:22" x14ac:dyDescent="0.25">
      <c r="C136" s="6" t="s">
        <v>388</v>
      </c>
      <c r="D136" s="19"/>
      <c r="H136" s="117">
        <f>SUM('Class Allocation'!I439:I441)</f>
        <v>59744448.554400004</v>
      </c>
      <c r="I136" s="117">
        <f>SUM('Class Allocation'!M439:M441)</f>
        <v>21614229.004213661</v>
      </c>
      <c r="J136" s="117">
        <f>SUM('Class Allocation'!Q439:Q441)</f>
        <v>7023850.6262227269</v>
      </c>
      <c r="K136" s="117">
        <f>SUM('Class Allocation'!U439:U441)</f>
        <v>836552.37444884179</v>
      </c>
      <c r="L136" s="117">
        <f>SUM('Class Allocation'!Y439:Y441)</f>
        <v>9692546.4729388058</v>
      </c>
      <c r="M136" s="117">
        <f>SUM('Class Allocation'!AC439:AC441)</f>
        <v>9355998.1063673813</v>
      </c>
      <c r="N136" s="117">
        <f>SUM('Class Allocation'!AG439:AG441)</f>
        <v>4114895.3210305925</v>
      </c>
      <c r="O136" s="117">
        <f>SUM('Class Allocation'!AK439:AK441)</f>
        <v>5697086.4535650536</v>
      </c>
      <c r="P136" s="117">
        <f>SUM('Class Allocation'!AO439:AO441)</f>
        <v>556064.5451142661</v>
      </c>
      <c r="Q136" s="117">
        <f>SUM('Class Allocation'!AS439:AS441)</f>
        <v>293766.82400301698</v>
      </c>
      <c r="R136" s="117">
        <f>SUM('Class Allocation'!AW439:AW441)</f>
        <v>526231.08210791368</v>
      </c>
      <c r="S136" s="117">
        <f>SUM('Class Allocation'!BA439:BA441)</f>
        <v>17153.341530605448</v>
      </c>
      <c r="T136" s="117">
        <f>SUM('Class Allocation'!BE439:BE441)</f>
        <v>16074.402857125144</v>
      </c>
      <c r="V136" s="44">
        <f t="shared" si="13"/>
        <v>0</v>
      </c>
    </row>
    <row r="137" spans="2:22" x14ac:dyDescent="0.25">
      <c r="C137" s="6" t="s">
        <v>3</v>
      </c>
      <c r="D137" s="19"/>
      <c r="H137" s="117">
        <f>SUM('Class Allocation'!I442:I443)</f>
        <v>0</v>
      </c>
      <c r="I137" s="117">
        <f>SUM('Class Allocation'!M442:M443)</f>
        <v>0</v>
      </c>
      <c r="J137" s="117">
        <f>SUM('Class Allocation'!Q442:Q443)</f>
        <v>0</v>
      </c>
      <c r="K137" s="117">
        <f>SUM('Class Allocation'!U442:U443)</f>
        <v>0</v>
      </c>
      <c r="L137" s="117">
        <f>SUM('Class Allocation'!Y442:Y443)</f>
        <v>0</v>
      </c>
      <c r="M137" s="117">
        <f>SUM('Class Allocation'!AC442:AC443)</f>
        <v>0</v>
      </c>
      <c r="N137" s="117">
        <f>SUM('Class Allocation'!AG442:AG443)</f>
        <v>0</v>
      </c>
      <c r="O137" s="117">
        <f>SUM('Class Allocation'!AK442:AK443)</f>
        <v>0</v>
      </c>
      <c r="P137" s="117">
        <f>SUM('Class Allocation'!AO442:AO443)</f>
        <v>0</v>
      </c>
      <c r="Q137" s="117">
        <f>SUM('Class Allocation'!AS442:AS443)</f>
        <v>0</v>
      </c>
      <c r="R137" s="117">
        <f>SUM('Class Allocation'!AW442:AW443)</f>
        <v>0</v>
      </c>
      <c r="S137" s="117">
        <f>SUM('Class Allocation'!BA442:BA443)</f>
        <v>0</v>
      </c>
      <c r="T137" s="117">
        <f>SUM('Class Allocation'!BE442:BE443)</f>
        <v>0</v>
      </c>
      <c r="V137" s="44">
        <f t="shared" si="13"/>
        <v>0</v>
      </c>
    </row>
    <row r="138" spans="2:22" x14ac:dyDescent="0.25">
      <c r="C138" s="6" t="s">
        <v>4</v>
      </c>
      <c r="D138" s="19"/>
      <c r="H138" s="117">
        <f>'Class Allocation'!I444</f>
        <v>0</v>
      </c>
      <c r="I138" s="117">
        <f>'Class Allocation'!M444</f>
        <v>0</v>
      </c>
      <c r="J138" s="117">
        <f>'Class Allocation'!Q444</f>
        <v>0</v>
      </c>
      <c r="K138" s="117">
        <f>'Class Allocation'!U444</f>
        <v>0</v>
      </c>
      <c r="L138" s="117">
        <f>'Class Allocation'!Y444</f>
        <v>0</v>
      </c>
      <c r="M138" s="117">
        <f>'Class Allocation'!AC444</f>
        <v>0</v>
      </c>
      <c r="N138" s="117">
        <f>'Class Allocation'!AG444</f>
        <v>0</v>
      </c>
      <c r="O138" s="117">
        <f>'Class Allocation'!AK444</f>
        <v>0</v>
      </c>
      <c r="P138" s="117">
        <f>'Class Allocation'!AO444</f>
        <v>0</v>
      </c>
      <c r="Q138" s="117">
        <f>'Class Allocation'!AS444</f>
        <v>0</v>
      </c>
      <c r="R138" s="117">
        <f>'Class Allocation'!AW444</f>
        <v>0</v>
      </c>
      <c r="S138" s="117">
        <f>'Class Allocation'!BA444</f>
        <v>0</v>
      </c>
      <c r="T138" s="117">
        <f>'Class Allocation'!BE444</f>
        <v>0</v>
      </c>
      <c r="V138" s="44">
        <f t="shared" si="13"/>
        <v>0</v>
      </c>
    </row>
    <row r="139" spans="2:22" x14ac:dyDescent="0.25">
      <c r="C139" s="66" t="s">
        <v>381</v>
      </c>
      <c r="D139" s="127"/>
      <c r="H139" s="134">
        <f>'Class Allocation'!I445</f>
        <v>9405394.2332946528</v>
      </c>
      <c r="I139" s="134">
        <f>'Class Allocation'!M445</f>
        <v>3402665.0132729271</v>
      </c>
      <c r="J139" s="134">
        <f>'Class Allocation'!Q445</f>
        <v>1105744.3122141431</v>
      </c>
      <c r="K139" s="134">
        <f>'Class Allocation'!U445</f>
        <v>131695.9996931903</v>
      </c>
      <c r="L139" s="134">
        <f>'Class Allocation'!Y445</f>
        <v>1525869.3135231098</v>
      </c>
      <c r="M139" s="134">
        <f>'Class Allocation'!AC445</f>
        <v>1472887.4860434672</v>
      </c>
      <c r="N139" s="134">
        <f>'Class Allocation'!AG445</f>
        <v>647795.96530700568</v>
      </c>
      <c r="O139" s="134">
        <f>'Class Allocation'!AK445</f>
        <v>896875.69930705451</v>
      </c>
      <c r="P139" s="134">
        <f>'Class Allocation'!AO445</f>
        <v>87539.619035820171</v>
      </c>
      <c r="Q139" s="134">
        <f>'Class Allocation'!AS445</f>
        <v>46246.854046956891</v>
      </c>
      <c r="R139" s="134">
        <f>'Class Allocation'!AW445</f>
        <v>82843.023992957547</v>
      </c>
      <c r="S139" s="134">
        <f>'Class Allocation'!BA445</f>
        <v>2700.4005128072845</v>
      </c>
      <c r="T139" s="134">
        <f>'Class Allocation'!BE445</f>
        <v>2530.546345212279</v>
      </c>
      <c r="V139" s="44">
        <f t="shared" si="13"/>
        <v>0</v>
      </c>
    </row>
    <row r="140" spans="2:22" x14ac:dyDescent="0.25">
      <c r="B140" t="s">
        <v>213</v>
      </c>
      <c r="C140" s="6"/>
      <c r="D140" s="19"/>
      <c r="H140" s="117">
        <f>SUM(H135:H139)</f>
        <v>69149842.787694663</v>
      </c>
      <c r="I140" s="117">
        <f t="shared" ref="I140:T140" si="23">SUM(I135:I139)</f>
        <v>25016894.017486587</v>
      </c>
      <c r="J140" s="117">
        <f t="shared" si="23"/>
        <v>8129594.9384368695</v>
      </c>
      <c r="K140" s="117">
        <f t="shared" si="23"/>
        <v>968248.37414203212</v>
      </c>
      <c r="L140" s="117">
        <f t="shared" si="23"/>
        <v>11218415.786461916</v>
      </c>
      <c r="M140" s="117">
        <f t="shared" si="23"/>
        <v>10828885.592410848</v>
      </c>
      <c r="N140" s="117">
        <f t="shared" si="23"/>
        <v>4762691.2863375982</v>
      </c>
      <c r="O140" s="117">
        <f t="shared" si="23"/>
        <v>6593962.1528721079</v>
      </c>
      <c r="P140" s="117">
        <f t="shared" si="23"/>
        <v>643604.16415008623</v>
      </c>
      <c r="Q140" s="117">
        <f t="shared" si="23"/>
        <v>340013.67804997385</v>
      </c>
      <c r="R140" s="117">
        <f t="shared" si="23"/>
        <v>609074.10610087123</v>
      </c>
      <c r="S140" s="117">
        <f t="shared" si="23"/>
        <v>19853.742043412734</v>
      </c>
      <c r="T140" s="117">
        <f t="shared" si="23"/>
        <v>18604.949202337422</v>
      </c>
      <c r="V140" s="44">
        <f t="shared" si="13"/>
        <v>0</v>
      </c>
    </row>
    <row r="141" spans="2:22" x14ac:dyDescent="0.25">
      <c r="C141" s="19"/>
      <c r="D141" s="19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V141" s="44">
        <f t="shared" si="13"/>
        <v>0</v>
      </c>
    </row>
    <row r="142" spans="2:22" x14ac:dyDescent="0.25">
      <c r="B142" s="29" t="s">
        <v>401</v>
      </c>
      <c r="C142" s="19"/>
      <c r="D142" s="19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V142" s="44">
        <f t="shared" si="13"/>
        <v>0</v>
      </c>
    </row>
    <row r="143" spans="2:22" x14ac:dyDescent="0.25">
      <c r="C143" s="19" t="s">
        <v>219</v>
      </c>
      <c r="D143" s="19"/>
      <c r="H143" s="134">
        <f>'Class Allocation'!I455</f>
        <v>15296259.840340603</v>
      </c>
      <c r="I143" s="134">
        <f>'Class Allocation'!M455</f>
        <v>5533850.7777176481</v>
      </c>
      <c r="J143" s="134">
        <f>'Class Allocation'!Q455</f>
        <v>1798303.3881485108</v>
      </c>
      <c r="K143" s="134">
        <f>'Class Allocation'!U455</f>
        <v>214180.94566513493</v>
      </c>
      <c r="L143" s="134">
        <f>'Class Allocation'!Y455</f>
        <v>2481564.6131481444</v>
      </c>
      <c r="M143" s="134">
        <f>'Class Allocation'!AC455</f>
        <v>2395398.7619522582</v>
      </c>
      <c r="N143" s="134">
        <f>'Class Allocation'!AG455</f>
        <v>1053528.9816755734</v>
      </c>
      <c r="O143" s="134">
        <f>'Class Allocation'!AK455</f>
        <v>1458614.4292095522</v>
      </c>
      <c r="P143" s="134">
        <f>'Class Allocation'!AO455</f>
        <v>142368.16935926335</v>
      </c>
      <c r="Q143" s="134">
        <f>'Class Allocation'!AS455</f>
        <v>75212.572567812589</v>
      </c>
      <c r="R143" s="134">
        <f>'Class Allocation'!AW455</f>
        <v>134729.96341504352</v>
      </c>
      <c r="S143" s="134">
        <f>'Class Allocation'!BA455</f>
        <v>4391.7380699118221</v>
      </c>
      <c r="T143" s="134">
        <f>'Class Allocation'!BE455</f>
        <v>4115.4994117489687</v>
      </c>
      <c r="V143" s="44">
        <f t="shared" si="13"/>
        <v>0</v>
      </c>
    </row>
    <row r="144" spans="2:22" x14ac:dyDescent="0.25">
      <c r="C144" s="127" t="s">
        <v>220</v>
      </c>
      <c r="D144" s="127"/>
      <c r="H144" s="117">
        <f>+'Class Allocation'!I457</f>
        <v>0</v>
      </c>
      <c r="I144" s="117">
        <f>+'Class Allocation'!M457</f>
        <v>0</v>
      </c>
      <c r="J144" s="117">
        <f>+'Class Allocation'!Q457</f>
        <v>0</v>
      </c>
      <c r="K144" s="117">
        <f>+'Class Allocation'!U457</f>
        <v>0</v>
      </c>
      <c r="L144" s="117">
        <f>+'Class Allocation'!Y457</f>
        <v>0</v>
      </c>
      <c r="M144" s="117">
        <f>+'Class Allocation'!AC457</f>
        <v>0</v>
      </c>
      <c r="N144" s="117">
        <f>+'Class Allocation'!AG457</f>
        <v>0</v>
      </c>
      <c r="O144" s="117">
        <f>+'Class Allocation'!AK457</f>
        <v>0</v>
      </c>
      <c r="P144" s="117">
        <f>+'Class Allocation'!AO457</f>
        <v>0</v>
      </c>
      <c r="Q144" s="117">
        <f>+'Class Allocation'!AS457</f>
        <v>0</v>
      </c>
      <c r="R144" s="117">
        <f>+'Class Allocation'!AW457</f>
        <v>0</v>
      </c>
      <c r="S144" s="117">
        <f>+'Class Allocation'!BA457</f>
        <v>0</v>
      </c>
      <c r="T144" s="117">
        <f>+'Class Allocation'!BE457</f>
        <v>0</v>
      </c>
      <c r="V144" s="44">
        <f t="shared" si="13"/>
        <v>0</v>
      </c>
    </row>
    <row r="145" spans="1:22" x14ac:dyDescent="0.25">
      <c r="B145" t="s">
        <v>404</v>
      </c>
      <c r="C145" s="19"/>
      <c r="D145" s="19"/>
      <c r="H145" s="117">
        <f>+H144+H143</f>
        <v>15296259.840340603</v>
      </c>
      <c r="I145" s="117">
        <f t="shared" ref="I145:T145" si="24">+I144+I143</f>
        <v>5533850.7777176481</v>
      </c>
      <c r="J145" s="117">
        <f t="shared" si="24"/>
        <v>1798303.3881485108</v>
      </c>
      <c r="K145" s="117">
        <f t="shared" si="24"/>
        <v>214180.94566513493</v>
      </c>
      <c r="L145" s="117">
        <f t="shared" si="24"/>
        <v>2481564.6131481444</v>
      </c>
      <c r="M145" s="117">
        <f t="shared" si="24"/>
        <v>2395398.7619522582</v>
      </c>
      <c r="N145" s="117">
        <f t="shared" si="24"/>
        <v>1053528.9816755734</v>
      </c>
      <c r="O145" s="117">
        <f t="shared" si="24"/>
        <v>1458614.4292095522</v>
      </c>
      <c r="P145" s="117">
        <f t="shared" si="24"/>
        <v>142368.16935926335</v>
      </c>
      <c r="Q145" s="117">
        <f t="shared" si="24"/>
        <v>75212.572567812589</v>
      </c>
      <c r="R145" s="117">
        <f t="shared" si="24"/>
        <v>134729.96341504352</v>
      </c>
      <c r="S145" s="117">
        <f t="shared" si="24"/>
        <v>4391.7380699118221</v>
      </c>
      <c r="T145" s="117">
        <f t="shared" si="24"/>
        <v>4115.4994117489687</v>
      </c>
      <c r="V145" s="44">
        <f t="shared" si="13"/>
        <v>0</v>
      </c>
    </row>
    <row r="146" spans="1:22" x14ac:dyDescent="0.25">
      <c r="C146" s="19"/>
      <c r="D146" s="19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V146" s="44"/>
    </row>
    <row r="147" spans="1:22" x14ac:dyDescent="0.25">
      <c r="B147" t="s">
        <v>456</v>
      </c>
      <c r="C147" s="19"/>
      <c r="D147" s="19"/>
      <c r="H147" s="117">
        <f>'Class Allocation'!I459</f>
        <v>-471423.57070643391</v>
      </c>
      <c r="I147" s="117">
        <f>+'Class Allocation'!M459</f>
        <v>-170550.69151663547</v>
      </c>
      <c r="J147" s="117">
        <f>+'Class Allocation'!Q459</f>
        <v>-55422.868943338501</v>
      </c>
      <c r="K147" s="117">
        <f>+'Class Allocation'!U459</f>
        <v>-6600.9565237936176</v>
      </c>
      <c r="L147" s="117">
        <f>+'Class Allocation'!Y459</f>
        <v>-76480.660179670362</v>
      </c>
      <c r="M147" s="117">
        <f>+'Class Allocation'!AC459</f>
        <v>-73825.068965366096</v>
      </c>
      <c r="N147" s="117">
        <f>+'Class Allocation'!AG459</f>
        <v>-32469.270237838275</v>
      </c>
      <c r="O147" s="117">
        <f>+'Class Allocation'!AK459</f>
        <v>-44953.814179361034</v>
      </c>
      <c r="P147" s="117">
        <f>+'Class Allocation'!AO459</f>
        <v>-4387.7203613708862</v>
      </c>
      <c r="Q147" s="117">
        <f>+'Class Allocation'!AS459</f>
        <v>-2318.0162923504226</v>
      </c>
      <c r="R147" s="117">
        <f>+'Class Allocation'!AW459</f>
        <v>-4152.3144283127403</v>
      </c>
      <c r="S147" s="117">
        <f>+'Class Allocation'!BA459</f>
        <v>-135.35131229041102</v>
      </c>
      <c r="T147" s="117">
        <f>+'Class Allocation'!BE459</f>
        <v>-126.83776610607876</v>
      </c>
      <c r="V147" s="44">
        <f t="shared" ref="V147" si="25">SUM(I147:T147)-H147</f>
        <v>0</v>
      </c>
    </row>
    <row r="148" spans="1:22" x14ac:dyDescent="0.25">
      <c r="C148" s="19"/>
      <c r="D148" s="19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V148" s="44">
        <f t="shared" si="13"/>
        <v>0</v>
      </c>
    </row>
    <row r="149" spans="1:22" ht="18.75" x14ac:dyDescent="0.3">
      <c r="A149" s="115"/>
      <c r="B149" s="29" t="s">
        <v>402</v>
      </c>
      <c r="C149" s="19"/>
      <c r="D149" s="19"/>
      <c r="H149" s="44">
        <f>+H131+H140+H145</f>
        <v>617225148.54649591</v>
      </c>
      <c r="I149" s="44">
        <f t="shared" ref="I149:T149" si="26">+I131+I140+I145</f>
        <v>223298499.36929822</v>
      </c>
      <c r="J149" s="44">
        <f t="shared" si="26"/>
        <v>72564018.097702235</v>
      </c>
      <c r="K149" s="44">
        <f t="shared" si="26"/>
        <v>8642496.0992979705</v>
      </c>
      <c r="L149" s="44">
        <f t="shared" si="26"/>
        <v>100134549.42355274</v>
      </c>
      <c r="M149" s="44">
        <f t="shared" si="26"/>
        <v>96657638.671569064</v>
      </c>
      <c r="N149" s="44">
        <f t="shared" si="26"/>
        <v>42511345.191574939</v>
      </c>
      <c r="O149" s="44">
        <f t="shared" si="26"/>
        <v>58857100.829746448</v>
      </c>
      <c r="P149" s="44">
        <f t="shared" si="26"/>
        <v>5744751.6842854125</v>
      </c>
      <c r="Q149" s="44">
        <f t="shared" si="26"/>
        <v>3034930.8759322506</v>
      </c>
      <c r="R149" s="44">
        <f t="shared" si="26"/>
        <v>5436539.5561077548</v>
      </c>
      <c r="S149" s="44">
        <f t="shared" si="26"/>
        <v>177212.67884255986</v>
      </c>
      <c r="T149" s="44">
        <f t="shared" si="26"/>
        <v>166066.0685862937</v>
      </c>
      <c r="V149" s="44">
        <f t="shared" si="13"/>
        <v>0</v>
      </c>
    </row>
    <row r="150" spans="1:22" ht="18.75" x14ac:dyDescent="0.3">
      <c r="A150" s="115"/>
      <c r="B150" s="32"/>
      <c r="C150" s="32"/>
      <c r="D150" s="32"/>
      <c r="H150" s="44"/>
      <c r="I150" s="107"/>
      <c r="J150" s="107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V150" s="44">
        <f t="shared" si="13"/>
        <v>0</v>
      </c>
    </row>
    <row r="151" spans="1:22" x14ac:dyDescent="0.25">
      <c r="H151" s="44"/>
      <c r="I151" s="107"/>
      <c r="J151" s="107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V151" s="44">
        <f t="shared" si="13"/>
        <v>0</v>
      </c>
    </row>
    <row r="152" spans="1:22" x14ac:dyDescent="0.25">
      <c r="C152" s="5"/>
      <c r="D152" s="6"/>
      <c r="H152" s="44"/>
      <c r="I152" s="107"/>
      <c r="J152" s="107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V152" s="44">
        <f t="shared" ref="V152:V219" si="27">SUM(I152:T152)-H152</f>
        <v>0</v>
      </c>
    </row>
    <row r="153" spans="1:22" ht="18.75" x14ac:dyDescent="0.3">
      <c r="A153" s="115" t="s">
        <v>442</v>
      </c>
      <c r="H153" s="44"/>
      <c r="I153" s="107"/>
      <c r="J153" s="107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V153" s="44">
        <f t="shared" si="27"/>
        <v>0</v>
      </c>
    </row>
    <row r="154" spans="1:22" ht="18.75" x14ac:dyDescent="0.3">
      <c r="A154" s="115"/>
      <c r="B154" s="2" t="s">
        <v>45</v>
      </c>
      <c r="H154" s="44"/>
      <c r="I154" s="107"/>
      <c r="J154" s="107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V154" s="44">
        <f t="shared" si="27"/>
        <v>0</v>
      </c>
    </row>
    <row r="155" spans="1:22" x14ac:dyDescent="0.25">
      <c r="C155" s="5" t="s">
        <v>9</v>
      </c>
      <c r="D155" s="6"/>
      <c r="H155" s="44"/>
      <c r="I155" s="107"/>
      <c r="J155" s="107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V155" s="44">
        <f t="shared" si="27"/>
        <v>0</v>
      </c>
    </row>
    <row r="156" spans="1:22" x14ac:dyDescent="0.25">
      <c r="C156" s="5"/>
      <c r="D156" s="6" t="s">
        <v>389</v>
      </c>
      <c r="H156" s="44">
        <f>+'Class Allocation'!J19</f>
        <v>197.51998996250896</v>
      </c>
      <c r="I156" s="44">
        <f>+'Class Allocation'!N19</f>
        <v>113.9493264667925</v>
      </c>
      <c r="J156" s="44">
        <f>+'Class Allocation'!R19</f>
        <v>18.584995687349728</v>
      </c>
      <c r="K156" s="44">
        <f>+'Class Allocation'!V19</f>
        <v>0.17451733426828872</v>
      </c>
      <c r="L156" s="44">
        <f>+'Class Allocation'!Z19</f>
        <v>2.0926658375874698</v>
      </c>
      <c r="M156" s="44">
        <f>+'Class Allocation'!AD19</f>
        <v>0.2732674374062431</v>
      </c>
      <c r="N156" s="44">
        <f>+'Class Allocation'!AH19</f>
        <v>0.23066820155570675</v>
      </c>
      <c r="O156" s="44">
        <f>+'Class Allocation'!AL19</f>
        <v>0.22353293807600924</v>
      </c>
      <c r="P156" s="44">
        <f>+'Class Allocation'!AP19</f>
        <v>2.592380823608333E-3</v>
      </c>
      <c r="Q156" s="44">
        <f>+'Class Allocation'!AT19</f>
        <v>2.592380823608333E-3</v>
      </c>
      <c r="R156" s="44">
        <f>+'Class Allocation'!AX19</f>
        <v>61.913479611642231</v>
      </c>
      <c r="S156" s="44">
        <f>+'Class Allocation'!BB19</f>
        <v>1.1071548706959143E-2</v>
      </c>
      <c r="T156" s="44">
        <f>+'Class Allocation'!BF19</f>
        <v>6.1280137476604546E-2</v>
      </c>
      <c r="V156" s="44">
        <f t="shared" si="27"/>
        <v>0</v>
      </c>
    </row>
    <row r="157" spans="1:22" x14ac:dyDescent="0.25">
      <c r="C157" s="6"/>
      <c r="D157" s="6" t="s">
        <v>388</v>
      </c>
      <c r="H157" s="44">
        <f>+'Class Allocation'!J27</f>
        <v>0</v>
      </c>
      <c r="I157" s="44">
        <f>+'Class Allocation'!N27</f>
        <v>0</v>
      </c>
      <c r="J157" s="44">
        <f>+'Class Allocation'!R27</f>
        <v>0</v>
      </c>
      <c r="K157" s="44">
        <f>+'Class Allocation'!V27</f>
        <v>0</v>
      </c>
      <c r="L157" s="44">
        <f>+'Class Allocation'!Z27</f>
        <v>0</v>
      </c>
      <c r="M157" s="44">
        <f>+'Class Allocation'!AD27</f>
        <v>0</v>
      </c>
      <c r="N157" s="44">
        <f>+'Class Allocation'!AH27</f>
        <v>0</v>
      </c>
      <c r="O157" s="44">
        <f>+'Class Allocation'!AL27</f>
        <v>0</v>
      </c>
      <c r="P157" s="44">
        <f>+'Class Allocation'!AP27</f>
        <v>0</v>
      </c>
      <c r="Q157" s="44">
        <f>+'Class Allocation'!AT27</f>
        <v>0</v>
      </c>
      <c r="R157" s="44">
        <f>+'Class Allocation'!AX27</f>
        <v>0</v>
      </c>
      <c r="S157" s="44">
        <f>+'Class Allocation'!BB27</f>
        <v>0</v>
      </c>
      <c r="T157" s="44">
        <f>+'Class Allocation'!BF27</f>
        <v>0</v>
      </c>
      <c r="V157" s="44">
        <f t="shared" si="27"/>
        <v>0</v>
      </c>
    </row>
    <row r="158" spans="1:22" x14ac:dyDescent="0.25">
      <c r="C158" s="6"/>
      <c r="D158" s="6" t="s">
        <v>3</v>
      </c>
      <c r="H158" s="44">
        <f>+'Class Allocation'!J32</f>
        <v>0</v>
      </c>
      <c r="I158" s="44">
        <f>+'Class Allocation'!N32</f>
        <v>0</v>
      </c>
      <c r="J158" s="44">
        <f>+'Class Allocation'!R32</f>
        <v>0</v>
      </c>
      <c r="K158" s="44">
        <f>+'Class Allocation'!V32</f>
        <v>0</v>
      </c>
      <c r="L158" s="44">
        <f>+'Class Allocation'!Z32</f>
        <v>0</v>
      </c>
      <c r="M158" s="44">
        <f>+'Class Allocation'!AD32</f>
        <v>0</v>
      </c>
      <c r="N158" s="44">
        <f>+'Class Allocation'!AH32</f>
        <v>0</v>
      </c>
      <c r="O158" s="44">
        <f>+'Class Allocation'!AL32</f>
        <v>0</v>
      </c>
      <c r="P158" s="44">
        <f>+'Class Allocation'!AP32</f>
        <v>0</v>
      </c>
      <c r="Q158" s="44">
        <f>+'Class Allocation'!AT32</f>
        <v>0</v>
      </c>
      <c r="R158" s="44">
        <f>+'Class Allocation'!AX32</f>
        <v>0</v>
      </c>
      <c r="S158" s="44">
        <f>+'Class Allocation'!BB32</f>
        <v>0</v>
      </c>
      <c r="T158" s="44">
        <f>+'Class Allocation'!BF32</f>
        <v>0</v>
      </c>
      <c r="V158" s="44">
        <f t="shared" si="27"/>
        <v>0</v>
      </c>
    </row>
    <row r="159" spans="1:22" x14ac:dyDescent="0.25">
      <c r="C159" s="6"/>
      <c r="D159" s="6" t="s">
        <v>4</v>
      </c>
      <c r="H159" s="44">
        <f>+'Class Allocation'!J62</f>
        <v>362409577.37813747</v>
      </c>
      <c r="I159" s="44">
        <f>+'Class Allocation'!N62</f>
        <v>209074166.39294127</v>
      </c>
      <c r="J159" s="44">
        <f>+'Class Allocation'!R62</f>
        <v>34099740.658681475</v>
      </c>
      <c r="K159" s="44">
        <f>+'Class Allocation'!V62</f>
        <v>320204.31638000009</v>
      </c>
      <c r="L159" s="44">
        <f>+'Class Allocation'!Z62</f>
        <v>3839622.2171623865</v>
      </c>
      <c r="M159" s="44">
        <f>+'Class Allocation'!AD62</f>
        <v>501390.95552000013</v>
      </c>
      <c r="N159" s="44">
        <f>+'Class Allocation'!AH62</f>
        <v>423229.89919271483</v>
      </c>
      <c r="O159" s="44">
        <f>+'Class Allocation'!AL62</f>
        <v>410138.12138000003</v>
      </c>
      <c r="P159" s="44">
        <f>+'Class Allocation'!AP62</f>
        <v>4756.4990200000011</v>
      </c>
      <c r="Q159" s="44">
        <f>+'Class Allocation'!AT62</f>
        <v>4756.4990200000011</v>
      </c>
      <c r="R159" s="44">
        <f>+'Class Allocation'!AX62</f>
        <v>113598820.98173523</v>
      </c>
      <c r="S159" s="44">
        <f>+'Class Allocation'!BB62</f>
        <v>20314.071950753558</v>
      </c>
      <c r="T159" s="44">
        <f>+'Class Allocation'!BF62</f>
        <v>112436.76515367275</v>
      </c>
      <c r="V159" s="44">
        <f t="shared" si="27"/>
        <v>0</v>
      </c>
    </row>
    <row r="160" spans="1:22" x14ac:dyDescent="0.25">
      <c r="C160" s="6"/>
      <c r="D160" s="6" t="s">
        <v>381</v>
      </c>
      <c r="H160" s="44">
        <f>+'Class Allocation'!J68</f>
        <v>1395935.0090258715</v>
      </c>
      <c r="I160" s="44">
        <f>+'Class Allocation'!N68</f>
        <v>805315.21948794171</v>
      </c>
      <c r="J160" s="44">
        <f>+'Class Allocation'!R68</f>
        <v>131345.92669577707</v>
      </c>
      <c r="K160" s="44">
        <f>+'Class Allocation'!V68</f>
        <v>1233.3681093909274</v>
      </c>
      <c r="L160" s="44">
        <f>+'Class Allocation'!Z68</f>
        <v>14789.518293491568</v>
      </c>
      <c r="M160" s="44">
        <f>+'Class Allocation'!AD68</f>
        <v>1931.2657051803508</v>
      </c>
      <c r="N160" s="44">
        <f>+'Class Allocation'!AH68</f>
        <v>1630.2036977713751</v>
      </c>
      <c r="O160" s="44">
        <f>+'Class Allocation'!AL68</f>
        <v>1579.7765785120837</v>
      </c>
      <c r="P160" s="44">
        <f>+'Class Allocation'!AP68</f>
        <v>18.321159033518953</v>
      </c>
      <c r="Q160" s="44">
        <f>+'Class Allocation'!AT68</f>
        <v>18.321159033518953</v>
      </c>
      <c r="R160" s="44">
        <f>+'Class Allocation'!AX68</f>
        <v>437561.756341247</v>
      </c>
      <c r="S160" s="44">
        <f>+'Class Allocation'!BB68</f>
        <v>78.246067383422357</v>
      </c>
      <c r="T160" s="44">
        <f>+'Class Allocation'!BF68</f>
        <v>433.08573110877251</v>
      </c>
      <c r="V160" s="44">
        <f t="shared" si="27"/>
        <v>0</v>
      </c>
    </row>
    <row r="161" spans="3:22" x14ac:dyDescent="0.25">
      <c r="C161" s="6"/>
      <c r="D161" s="6" t="s">
        <v>488</v>
      </c>
      <c r="H161" s="44">
        <f>+'Class Allocation'!J70</f>
        <v>17830900.949196845</v>
      </c>
      <c r="I161" s="44">
        <f>+'Class Allocation'!N70</f>
        <v>10286650.752881916</v>
      </c>
      <c r="J161" s="44">
        <f>+'Class Allocation'!R70</f>
        <v>1677740.1482517479</v>
      </c>
      <c r="K161" s="44">
        <f>+'Class Allocation'!V70</f>
        <v>15754.361378037633</v>
      </c>
      <c r="L161" s="44">
        <f>+'Class Allocation'!Z70</f>
        <v>188913.11849941249</v>
      </c>
      <c r="M161" s="44">
        <f>+'Class Allocation'!AD70</f>
        <v>24668.918877306707</v>
      </c>
      <c r="N161" s="44">
        <f>+'Class Allocation'!AH70</f>
        <v>20823.319476929235</v>
      </c>
      <c r="O161" s="44">
        <f>+'Class Allocation'!AL70</f>
        <v>20179.191374365761</v>
      </c>
      <c r="P161" s="44">
        <f>+'Class Allocation'!AP70</f>
        <v>234.02434202802124</v>
      </c>
      <c r="Q161" s="44">
        <f>+'Class Allocation'!AT70</f>
        <v>234.02434202802124</v>
      </c>
      <c r="R161" s="44">
        <f>+'Class Allocation'!AX70</f>
        <v>5589171.6204767665</v>
      </c>
      <c r="S161" s="44">
        <f>+'Class Allocation'!BB70</f>
        <v>999.47194400661976</v>
      </c>
      <c r="T161" s="44">
        <f>+'Class Allocation'!BF70</f>
        <v>5531.997352297868</v>
      </c>
      <c r="V161" s="44">
        <f t="shared" ref="V161" si="28">SUM(I161:T161)-H161</f>
        <v>0</v>
      </c>
    </row>
    <row r="162" spans="3:22" x14ac:dyDescent="0.25">
      <c r="C162" s="6"/>
      <c r="D162" s="66" t="s">
        <v>390</v>
      </c>
      <c r="H162" s="44">
        <f>SUM('Class Allocation'!J72:J73)</f>
        <v>775359.37021804403</v>
      </c>
      <c r="I162" s="44">
        <f>SUM('Class Allocation'!N72:N73)</f>
        <v>447304.99441009719</v>
      </c>
      <c r="J162" s="44">
        <f>SUM('Class Allocation'!R72:R73)</f>
        <v>72954.8971442521</v>
      </c>
      <c r="K162" s="44">
        <f>SUM('Class Allocation'!V72:V73)</f>
        <v>685.06306838146315</v>
      </c>
      <c r="L162" s="44">
        <f>SUM('Class Allocation'!Z72:Z73)</f>
        <v>8214.7030597592366</v>
      </c>
      <c r="M162" s="44">
        <f>SUM('Class Allocation'!AD72:AD73)</f>
        <v>1072.7039233275589</v>
      </c>
      <c r="N162" s="44">
        <f>SUM('Class Allocation'!AH72:AH73)</f>
        <v>905.48177691538478</v>
      </c>
      <c r="O162" s="44">
        <f>SUM('Class Allocation'!AL72:AL73)</f>
        <v>877.47249340434303</v>
      </c>
      <c r="P162" s="44">
        <f>SUM('Class Allocation'!AP72:AP73)</f>
        <v>10.176320701210098</v>
      </c>
      <c r="Q162" s="44">
        <f>SUM('Class Allocation'!AT72:AT73)</f>
        <v>10.176320701210098</v>
      </c>
      <c r="R162" s="44">
        <f>SUM('Class Allocation'!AX72:AX73)</f>
        <v>243039.68711623788</v>
      </c>
      <c r="S162" s="44">
        <f>SUM('Class Allocation'!BB72:BB73)</f>
        <v>43.461064545394322</v>
      </c>
      <c r="T162" s="44">
        <f>SUM('Class Allocation'!BF72:BF73)</f>
        <v>240.55351972098549</v>
      </c>
      <c r="V162" s="44">
        <f t="shared" si="27"/>
        <v>0</v>
      </c>
    </row>
    <row r="163" spans="3:22" x14ac:dyDescent="0.25">
      <c r="C163" s="6"/>
      <c r="D163" s="6" t="s">
        <v>391</v>
      </c>
      <c r="H163" s="44">
        <f>SUM(H156:H162)</f>
        <v>382411970.22656822</v>
      </c>
      <c r="I163" s="44">
        <f t="shared" ref="I163:T163" si="29">SUM(I156:I162)</f>
        <v>220613551.30904767</v>
      </c>
      <c r="J163" s="44">
        <f t="shared" si="29"/>
        <v>35981800.215768941</v>
      </c>
      <c r="K163" s="44">
        <f t="shared" si="29"/>
        <v>337877.28345314442</v>
      </c>
      <c r="L163" s="44">
        <f t="shared" si="29"/>
        <v>4051541.6496808878</v>
      </c>
      <c r="M163" s="44">
        <f t="shared" si="29"/>
        <v>529064.11729325226</v>
      </c>
      <c r="N163" s="44">
        <f t="shared" si="29"/>
        <v>446589.1348125324</v>
      </c>
      <c r="O163" s="44">
        <f t="shared" si="29"/>
        <v>432774.78535922029</v>
      </c>
      <c r="P163" s="44">
        <f t="shared" si="29"/>
        <v>5019.0234341435744</v>
      </c>
      <c r="Q163" s="44">
        <f t="shared" si="29"/>
        <v>5019.0234341435744</v>
      </c>
      <c r="R163" s="44">
        <f t="shared" si="29"/>
        <v>119868655.95914909</v>
      </c>
      <c r="S163" s="44">
        <f t="shared" si="29"/>
        <v>21435.262098237698</v>
      </c>
      <c r="T163" s="44">
        <f t="shared" si="29"/>
        <v>118642.46303693786</v>
      </c>
      <c r="V163" s="44">
        <f t="shared" si="27"/>
        <v>0</v>
      </c>
    </row>
    <row r="164" spans="3:22" x14ac:dyDescent="0.25">
      <c r="C164" s="6"/>
      <c r="D164" s="6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V164" s="44">
        <f t="shared" si="27"/>
        <v>0</v>
      </c>
    </row>
    <row r="165" spans="3:22" x14ac:dyDescent="0.25">
      <c r="C165" s="7" t="s">
        <v>392</v>
      </c>
      <c r="D165" s="6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V165" s="44">
        <f t="shared" si="27"/>
        <v>0</v>
      </c>
    </row>
    <row r="166" spans="3:22" x14ac:dyDescent="0.25">
      <c r="C166" s="6"/>
      <c r="D166" s="6" t="s">
        <v>388</v>
      </c>
      <c r="H166" s="44">
        <f>'Class Allocation'!J80</f>
        <v>0</v>
      </c>
      <c r="I166" s="44">
        <f>'Class Allocation'!N80</f>
        <v>0</v>
      </c>
      <c r="J166" s="44">
        <f>'Class Allocation'!R80</f>
        <v>0</v>
      </c>
      <c r="K166" s="44">
        <f>'Class Allocation'!V80</f>
        <v>0</v>
      </c>
      <c r="L166" s="44">
        <f>'Class Allocation'!Z80</f>
        <v>0</v>
      </c>
      <c r="M166" s="44">
        <f>'Class Allocation'!AD80</f>
        <v>0</v>
      </c>
      <c r="N166" s="44">
        <f>'Class Allocation'!AH80</f>
        <v>0</v>
      </c>
      <c r="O166" s="44">
        <f>'Class Allocation'!AL80</f>
        <v>0</v>
      </c>
      <c r="P166" s="44">
        <f>'Class Allocation'!AP80</f>
        <v>0</v>
      </c>
      <c r="Q166" s="44">
        <f>'Class Allocation'!AT80</f>
        <v>0</v>
      </c>
      <c r="R166" s="44">
        <f>'Class Allocation'!AX80</f>
        <v>0</v>
      </c>
      <c r="S166" s="44">
        <f>'Class Allocation'!BB80</f>
        <v>0</v>
      </c>
      <c r="T166" s="44">
        <f>'Class Allocation'!BF80</f>
        <v>0</v>
      </c>
      <c r="V166" s="44">
        <f t="shared" si="27"/>
        <v>0</v>
      </c>
    </row>
    <row r="167" spans="3:22" x14ac:dyDescent="0.25">
      <c r="C167" s="6"/>
      <c r="D167" s="6" t="s">
        <v>3</v>
      </c>
      <c r="H167" s="44">
        <f>'Class Allocation'!J81</f>
        <v>0</v>
      </c>
      <c r="I167" s="44">
        <f>'Class Allocation'!N81</f>
        <v>0</v>
      </c>
      <c r="J167" s="44">
        <f>'Class Allocation'!R81</f>
        <v>0</v>
      </c>
      <c r="K167" s="44">
        <f>'Class Allocation'!V81</f>
        <v>0</v>
      </c>
      <c r="L167" s="44">
        <f>'Class Allocation'!Z81</f>
        <v>0</v>
      </c>
      <c r="M167" s="44">
        <f>'Class Allocation'!AD81</f>
        <v>0</v>
      </c>
      <c r="N167" s="44">
        <f>'Class Allocation'!AH81</f>
        <v>0</v>
      </c>
      <c r="O167" s="44">
        <f>'Class Allocation'!AL81</f>
        <v>0</v>
      </c>
      <c r="P167" s="44">
        <f>'Class Allocation'!AP81</f>
        <v>0</v>
      </c>
      <c r="Q167" s="44">
        <f>'Class Allocation'!AT81</f>
        <v>0</v>
      </c>
      <c r="R167" s="44">
        <f>'Class Allocation'!AX81</f>
        <v>0</v>
      </c>
      <c r="S167" s="44">
        <f>'Class Allocation'!BB81</f>
        <v>0</v>
      </c>
      <c r="T167" s="44">
        <f>'Class Allocation'!BF81</f>
        <v>0</v>
      </c>
      <c r="V167" s="44">
        <f t="shared" si="27"/>
        <v>0</v>
      </c>
    </row>
    <row r="168" spans="3:22" x14ac:dyDescent="0.25">
      <c r="C168" s="6"/>
      <c r="D168" s="6" t="s">
        <v>4</v>
      </c>
      <c r="H168" s="44">
        <f>'Class Allocation'!J82</f>
        <v>8225542.5949334959</v>
      </c>
      <c r="I168" s="44">
        <f>'Class Allocation'!N82</f>
        <v>4745317.3660776885</v>
      </c>
      <c r="J168" s="44">
        <f>'Class Allocation'!R82</f>
        <v>773955.45474646334</v>
      </c>
      <c r="K168" s="44">
        <f>'Class Allocation'!V82</f>
        <v>7267.6176565750447</v>
      </c>
      <c r="L168" s="44">
        <f>'Class Allocation'!Z82</f>
        <v>87147.189442978153</v>
      </c>
      <c r="M168" s="44">
        <f>'Class Allocation'!AD82</f>
        <v>11379.977017111141</v>
      </c>
      <c r="N168" s="44">
        <f>'Class Allocation'!AH82</f>
        <v>9605.9700972712089</v>
      </c>
      <c r="O168" s="44">
        <f>'Class Allocation'!AL82</f>
        <v>9308.8284576353162</v>
      </c>
      <c r="P168" s="44">
        <f>'Class Allocation'!AP82</f>
        <v>107.95737125607667</v>
      </c>
      <c r="Q168" s="44">
        <f>'Class Allocation'!AT82</f>
        <v>107.95737125607667</v>
      </c>
      <c r="R168" s="44">
        <f>'Class Allocation'!AX82</f>
        <v>2578331.255701127</v>
      </c>
      <c r="S168" s="44">
        <f>'Class Allocation'!BB82</f>
        <v>461.0647028599945</v>
      </c>
      <c r="T168" s="44">
        <f>'Class Allocation'!BF82</f>
        <v>2551.9562912739443</v>
      </c>
      <c r="V168" s="44">
        <f t="shared" si="27"/>
        <v>0</v>
      </c>
    </row>
    <row r="169" spans="3:22" x14ac:dyDescent="0.25">
      <c r="C169" s="6"/>
      <c r="D169" s="66" t="s">
        <v>381</v>
      </c>
      <c r="H169" s="44">
        <f>'Class Allocation'!J83</f>
        <v>1645897.0826883751</v>
      </c>
      <c r="I169" s="44">
        <f>'Class Allocation'!N83</f>
        <v>949518.39579172444</v>
      </c>
      <c r="J169" s="44">
        <f>'Class Allocation'!R83</f>
        <v>154865.28826470178</v>
      </c>
      <c r="K169" s="44">
        <f>'Class Allocation'!V83</f>
        <v>1454.2202609733256</v>
      </c>
      <c r="L169" s="44">
        <f>'Class Allocation'!Z83</f>
        <v>17437.792487639366</v>
      </c>
      <c r="M169" s="44">
        <f>'Class Allocation'!AD83</f>
        <v>2277.0863754399443</v>
      </c>
      <c r="N169" s="44">
        <f>'Class Allocation'!AH83</f>
        <v>1922.1149215407208</v>
      </c>
      <c r="O169" s="44">
        <f>'Class Allocation'!AL83</f>
        <v>1862.6581073333277</v>
      </c>
      <c r="P169" s="44">
        <f>'Class Allocation'!AP83</f>
        <v>21.601823874151258</v>
      </c>
      <c r="Q169" s="44">
        <f>'Class Allocation'!AT83</f>
        <v>21.601823874151258</v>
      </c>
      <c r="R169" s="44">
        <f>'Class Allocation'!AX83</f>
        <v>515913.42978110863</v>
      </c>
      <c r="S169" s="44">
        <f>'Class Allocation'!BB83</f>
        <v>92.257141776308927</v>
      </c>
      <c r="T169" s="44">
        <f>'Class Allocation'!BF83</f>
        <v>510.63590838896994</v>
      </c>
      <c r="V169" s="44">
        <f t="shared" si="27"/>
        <v>0</v>
      </c>
    </row>
    <row r="170" spans="3:22" x14ac:dyDescent="0.25">
      <c r="C170" s="6"/>
      <c r="D170" s="6" t="s">
        <v>394</v>
      </c>
      <c r="H170" s="44">
        <f>SUM(H166:H169)</f>
        <v>9871439.6776218712</v>
      </c>
      <c r="I170" s="44">
        <f t="shared" ref="I170:T170" si="30">SUM(I166:I169)</f>
        <v>5694835.7618694128</v>
      </c>
      <c r="J170" s="44">
        <f t="shared" si="30"/>
        <v>928820.74301116518</v>
      </c>
      <c r="K170" s="44">
        <f t="shared" si="30"/>
        <v>8721.8379175483697</v>
      </c>
      <c r="L170" s="44">
        <f t="shared" si="30"/>
        <v>104584.98193061752</v>
      </c>
      <c r="M170" s="44">
        <f t="shared" si="30"/>
        <v>13657.063392551085</v>
      </c>
      <c r="N170" s="44">
        <f t="shared" si="30"/>
        <v>11528.085018811929</v>
      </c>
      <c r="O170" s="44">
        <f t="shared" si="30"/>
        <v>11171.486564968644</v>
      </c>
      <c r="P170" s="44">
        <f t="shared" si="30"/>
        <v>129.55919513022792</v>
      </c>
      <c r="Q170" s="44">
        <f t="shared" si="30"/>
        <v>129.55919513022792</v>
      </c>
      <c r="R170" s="44">
        <f t="shared" si="30"/>
        <v>3094244.6854822356</v>
      </c>
      <c r="S170" s="44">
        <f t="shared" si="30"/>
        <v>553.32184463630347</v>
      </c>
      <c r="T170" s="44">
        <f t="shared" si="30"/>
        <v>3062.592199662914</v>
      </c>
      <c r="V170" s="44">
        <f t="shared" si="27"/>
        <v>0</v>
      </c>
    </row>
    <row r="171" spans="3:22" x14ac:dyDescent="0.25">
      <c r="C171" s="6"/>
      <c r="D171" s="6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V171" s="44">
        <f t="shared" si="27"/>
        <v>0</v>
      </c>
    </row>
    <row r="172" spans="3:22" x14ac:dyDescent="0.25">
      <c r="C172" s="7" t="s">
        <v>393</v>
      </c>
      <c r="D172" s="6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V172" s="44">
        <f t="shared" si="27"/>
        <v>0</v>
      </c>
    </row>
    <row r="173" spans="3:22" x14ac:dyDescent="0.25">
      <c r="C173" s="7"/>
      <c r="D173" s="6" t="s">
        <v>389</v>
      </c>
      <c r="H173" s="44">
        <f>'Class Allocation'!J97</f>
        <v>3613402.0028718072</v>
      </c>
      <c r="I173" s="44">
        <f>'Class Allocation'!N97</f>
        <v>2084572.4250955775</v>
      </c>
      <c r="J173" s="44">
        <f>'Class Allocation'!R97</f>
        <v>339991.21128337458</v>
      </c>
      <c r="K173" s="44">
        <f>'Class Allocation'!V97</f>
        <v>3192.594761171144</v>
      </c>
      <c r="L173" s="44">
        <f>'Class Allocation'!Z97</f>
        <v>38282.92483365981</v>
      </c>
      <c r="M173" s="44">
        <f>'Class Allocation'!AD97</f>
        <v>4999.1148026626925</v>
      </c>
      <c r="N173" s="44">
        <f>'Class Allocation'!AH97</f>
        <v>4219.8105703550991</v>
      </c>
      <c r="O173" s="44">
        <f>'Class Allocation'!AL97</f>
        <v>4089.2790967890528</v>
      </c>
      <c r="P173" s="44">
        <f>'Class Allocation'!AP97</f>
        <v>47.424638194902769</v>
      </c>
      <c r="Q173" s="44">
        <f>'Class Allocation'!AT97</f>
        <v>47.424638194902769</v>
      </c>
      <c r="R173" s="44">
        <f>'Class Allocation'!AX97</f>
        <v>1132636.2019152318</v>
      </c>
      <c r="S173" s="44">
        <f>'Class Allocation'!BB97</f>
        <v>202.54130369393201</v>
      </c>
      <c r="T173" s="44">
        <f>'Class Allocation'!BF97</f>
        <v>1121.0499329017375</v>
      </c>
      <c r="V173" s="44">
        <f t="shared" si="27"/>
        <v>0</v>
      </c>
    </row>
    <row r="174" spans="3:22" x14ac:dyDescent="0.25">
      <c r="C174" s="6"/>
      <c r="D174" s="6" t="s">
        <v>388</v>
      </c>
      <c r="H174" s="44">
        <f>SUM('Class Allocation'!J90:J92)</f>
        <v>0</v>
      </c>
      <c r="I174" s="44">
        <f>SUM('Class Allocation'!N90:N92)</f>
        <v>0</v>
      </c>
      <c r="J174" s="44">
        <f>SUM('Class Allocation'!R90:R92)</f>
        <v>0</v>
      </c>
      <c r="K174" s="44">
        <f>SUM('Class Allocation'!V90:V92)</f>
        <v>0</v>
      </c>
      <c r="L174" s="44">
        <f>SUM('Class Allocation'!Z90:Z92)</f>
        <v>0</v>
      </c>
      <c r="M174" s="44">
        <f>SUM('Class Allocation'!AD90:AD92)</f>
        <v>0</v>
      </c>
      <c r="N174" s="44">
        <f>SUM('Class Allocation'!AH90:AH92)</f>
        <v>0</v>
      </c>
      <c r="O174" s="44">
        <f>SUM('Class Allocation'!AL90:AL92)</f>
        <v>0</v>
      </c>
      <c r="P174" s="44">
        <f>SUM('Class Allocation'!AP90:AP92)</f>
        <v>0</v>
      </c>
      <c r="Q174" s="44">
        <f>SUM('Class Allocation'!AT90:AT92)</f>
        <v>0</v>
      </c>
      <c r="R174" s="44">
        <f>SUM('Class Allocation'!AX90:AX92)</f>
        <v>0</v>
      </c>
      <c r="S174" s="44">
        <f>SUM('Class Allocation'!BB90:BB92)</f>
        <v>0</v>
      </c>
      <c r="T174" s="44">
        <f>SUM('Class Allocation'!BF90:BF92)</f>
        <v>0</v>
      </c>
      <c r="V174" s="44">
        <f t="shared" si="27"/>
        <v>0</v>
      </c>
    </row>
    <row r="175" spans="3:22" x14ac:dyDescent="0.25">
      <c r="C175" s="6"/>
      <c r="D175" s="6" t="s">
        <v>3</v>
      </c>
      <c r="H175" s="44">
        <f>SUM('Class Allocation'!J93:J94)</f>
        <v>0</v>
      </c>
      <c r="I175" s="44">
        <f>SUM('Class Allocation'!N93:N94)</f>
        <v>0</v>
      </c>
      <c r="J175" s="44">
        <f>SUM('Class Allocation'!R93:R94)</f>
        <v>0</v>
      </c>
      <c r="K175" s="44">
        <f>SUM('Class Allocation'!V93:V94)</f>
        <v>0</v>
      </c>
      <c r="L175" s="44">
        <f>SUM('Class Allocation'!Z93:Z94)</f>
        <v>0</v>
      </c>
      <c r="M175" s="44">
        <f>SUM('Class Allocation'!AD93:AD94)</f>
        <v>0</v>
      </c>
      <c r="N175" s="44">
        <f>SUM('Class Allocation'!AH93:AH94)</f>
        <v>0</v>
      </c>
      <c r="O175" s="44">
        <f>SUM('Class Allocation'!AL93:AL94)</f>
        <v>0</v>
      </c>
      <c r="P175" s="44">
        <f>SUM('Class Allocation'!AP93:AP94)</f>
        <v>0</v>
      </c>
      <c r="Q175" s="44">
        <f>SUM('Class Allocation'!AT93:AT94)</f>
        <v>0</v>
      </c>
      <c r="R175" s="44">
        <f>SUM('Class Allocation'!AX93:AX94)</f>
        <v>0</v>
      </c>
      <c r="S175" s="44">
        <f>SUM('Class Allocation'!BB93:BB94)</f>
        <v>0</v>
      </c>
      <c r="T175" s="44">
        <f>SUM('Class Allocation'!BF93:BF94)</f>
        <v>0</v>
      </c>
      <c r="V175" s="44">
        <f t="shared" si="27"/>
        <v>0</v>
      </c>
    </row>
    <row r="176" spans="3:22" x14ac:dyDescent="0.25">
      <c r="C176" s="6"/>
      <c r="D176" s="6" t="s">
        <v>4</v>
      </c>
      <c r="H176" s="44">
        <f>'Class Allocation'!J95</f>
        <v>135116891.84358403</v>
      </c>
      <c r="I176" s="44">
        <f>'Class Allocation'!N95</f>
        <v>77948965.179601505</v>
      </c>
      <c r="J176" s="44">
        <f>'Class Allocation'!R95</f>
        <v>12713380.821241165</v>
      </c>
      <c r="K176" s="44">
        <f>'Class Allocation'!V95</f>
        <v>119381.53593281725</v>
      </c>
      <c r="L176" s="44">
        <f>'Class Allocation'!Z95</f>
        <v>1431523.4812220202</v>
      </c>
      <c r="M176" s="44">
        <f>'Class Allocation'!AD95</f>
        <v>186933.21517179621</v>
      </c>
      <c r="N176" s="44">
        <f>'Class Allocation'!AH95</f>
        <v>157792.48696434355</v>
      </c>
      <c r="O176" s="44">
        <f>'Class Allocation'!AL95</f>
        <v>152911.48922814097</v>
      </c>
      <c r="P176" s="44">
        <f>'Class Allocation'!AP95</f>
        <v>1773.361974286013</v>
      </c>
      <c r="Q176" s="44">
        <f>'Class Allocation'!AT95</f>
        <v>1773.361974286013</v>
      </c>
      <c r="R176" s="44">
        <f>'Class Allocation'!AX95</f>
        <v>42352963.5149033</v>
      </c>
      <c r="S176" s="44">
        <f>'Class Allocation'!BB95</f>
        <v>7573.6802612389574</v>
      </c>
      <c r="T176" s="44">
        <f>'Class Allocation'!BF95</f>
        <v>41919.715109128701</v>
      </c>
      <c r="V176" s="44">
        <f t="shared" si="27"/>
        <v>0</v>
      </c>
    </row>
    <row r="177" spans="2:22" x14ac:dyDescent="0.25">
      <c r="C177" s="6"/>
      <c r="D177" s="66" t="s">
        <v>381</v>
      </c>
      <c r="H177" s="44">
        <f>'Class Allocation'!J96</f>
        <v>6270621.0780728478</v>
      </c>
      <c r="I177" s="44">
        <f>'Class Allocation'!N96</f>
        <v>3617522.704970256</v>
      </c>
      <c r="J177" s="44">
        <f>'Class Allocation'!R96</f>
        <v>590013.5257960899</v>
      </c>
      <c r="K177" s="44">
        <f>'Class Allocation'!V96</f>
        <v>5540.3611298255437</v>
      </c>
      <c r="L177" s="44">
        <f>'Class Allocation'!Z96</f>
        <v>66435.374531102847</v>
      </c>
      <c r="M177" s="44">
        <f>'Class Allocation'!AD96</f>
        <v>8675.3576348185761</v>
      </c>
      <c r="N177" s="44">
        <f>'Class Allocation'!AH96</f>
        <v>7322.9696244461966</v>
      </c>
      <c r="O177" s="44">
        <f>'Class Allocation'!AL96</f>
        <v>7096.4480780351869</v>
      </c>
      <c r="P177" s="44">
        <f>'Class Allocation'!AP96</f>
        <v>82.29970970531015</v>
      </c>
      <c r="Q177" s="44">
        <f>'Class Allocation'!AT96</f>
        <v>82.29970970531015</v>
      </c>
      <c r="R177" s="44">
        <f>'Class Allocation'!AX96</f>
        <v>1965552.8047732683</v>
      </c>
      <c r="S177" s="44">
        <f>'Class Allocation'!BB96</f>
        <v>351.48587594574985</v>
      </c>
      <c r="T177" s="44">
        <f>'Class Allocation'!BF96</f>
        <v>1945.4462396486306</v>
      </c>
      <c r="V177" s="44">
        <f t="shared" si="27"/>
        <v>0</v>
      </c>
    </row>
    <row r="178" spans="2:22" x14ac:dyDescent="0.25">
      <c r="C178" s="6"/>
      <c r="D178" s="6" t="s">
        <v>395</v>
      </c>
      <c r="H178" s="44">
        <f>SUM(H173:H177)</f>
        <v>145000914.92452869</v>
      </c>
      <c r="I178" s="44">
        <f t="shared" ref="I178:T178" si="31">SUM(I173:I177)</f>
        <v>83651060.309667334</v>
      </c>
      <c r="J178" s="44">
        <f t="shared" si="31"/>
        <v>13643385.558320628</v>
      </c>
      <c r="K178" s="44">
        <f t="shared" si="31"/>
        <v>128114.49182381394</v>
      </c>
      <c r="L178" s="44">
        <f t="shared" si="31"/>
        <v>1536241.7805867828</v>
      </c>
      <c r="M178" s="44">
        <f t="shared" si="31"/>
        <v>200607.68760927749</v>
      </c>
      <c r="N178" s="44">
        <f t="shared" si="31"/>
        <v>169335.26715914486</v>
      </c>
      <c r="O178" s="44">
        <f t="shared" si="31"/>
        <v>164097.21640296519</v>
      </c>
      <c r="P178" s="44">
        <f t="shared" si="31"/>
        <v>1903.086322186226</v>
      </c>
      <c r="Q178" s="44">
        <f t="shared" si="31"/>
        <v>1903.086322186226</v>
      </c>
      <c r="R178" s="44">
        <f t="shared" si="31"/>
        <v>45451152.521591805</v>
      </c>
      <c r="S178" s="44">
        <f t="shared" si="31"/>
        <v>8127.7074408786393</v>
      </c>
      <c r="T178" s="44">
        <f t="shared" si="31"/>
        <v>44986.211281679076</v>
      </c>
      <c r="V178" s="44">
        <f t="shared" si="27"/>
        <v>0</v>
      </c>
    </row>
    <row r="179" spans="2:22" x14ac:dyDescent="0.25">
      <c r="C179" s="6"/>
      <c r="D179" s="6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V179" s="44">
        <f t="shared" si="27"/>
        <v>0</v>
      </c>
    </row>
    <row r="180" spans="2:22" x14ac:dyDescent="0.25">
      <c r="C180" s="7" t="s">
        <v>56</v>
      </c>
      <c r="D180" s="6"/>
      <c r="H180" s="44">
        <f>+H163+H170-H178</f>
        <v>247282494.97966138</v>
      </c>
      <c r="I180" s="44">
        <f t="shared" ref="I180:T180" si="32">+I163+I170-I178</f>
        <v>142657326.76124972</v>
      </c>
      <c r="J180" s="44">
        <f t="shared" si="32"/>
        <v>23267235.400459476</v>
      </c>
      <c r="K180" s="44">
        <f t="shared" si="32"/>
        <v>218484.62954687886</v>
      </c>
      <c r="L180" s="44">
        <f t="shared" si="32"/>
        <v>2619884.8510247227</v>
      </c>
      <c r="M180" s="44">
        <f t="shared" si="32"/>
        <v>342113.4930765258</v>
      </c>
      <c r="N180" s="44">
        <f t="shared" si="32"/>
        <v>288781.95267219946</v>
      </c>
      <c r="O180" s="44">
        <f t="shared" si="32"/>
        <v>279849.05552122375</v>
      </c>
      <c r="P180" s="44">
        <f t="shared" si="32"/>
        <v>3245.496307087576</v>
      </c>
      <c r="Q180" s="44">
        <f t="shared" si="32"/>
        <v>3245.496307087576</v>
      </c>
      <c r="R180" s="44">
        <f t="shared" si="32"/>
        <v>77511748.123039514</v>
      </c>
      <c r="S180" s="44">
        <f t="shared" si="32"/>
        <v>13860.876501995361</v>
      </c>
      <c r="T180" s="44">
        <f t="shared" si="32"/>
        <v>76718.8439549217</v>
      </c>
      <c r="V180" s="44">
        <f t="shared" si="27"/>
        <v>0</v>
      </c>
    </row>
    <row r="181" spans="2:22" x14ac:dyDescent="0.25">
      <c r="C181" s="7"/>
      <c r="D181" s="6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V181" s="44">
        <f t="shared" si="27"/>
        <v>0</v>
      </c>
    </row>
    <row r="182" spans="2:22" x14ac:dyDescent="0.25">
      <c r="C182" s="7" t="s">
        <v>57</v>
      </c>
      <c r="D182" s="6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V182" s="44">
        <f t="shared" si="27"/>
        <v>0</v>
      </c>
    </row>
    <row r="183" spans="2:22" x14ac:dyDescent="0.25">
      <c r="C183" s="6" t="s">
        <v>58</v>
      </c>
      <c r="D183" s="6"/>
      <c r="H183" s="44">
        <f>+'Class Allocation'!J103</f>
        <v>6203497.4866136741</v>
      </c>
      <c r="I183" s="44">
        <f>+'Class Allocation'!N103</f>
        <v>4533571.7174340766</v>
      </c>
      <c r="J183" s="44">
        <f>+'Class Allocation'!R103</f>
        <v>1091090.4528695941</v>
      </c>
      <c r="K183" s="44">
        <f>+'Class Allocation'!V103</f>
        <v>18739.289130117919</v>
      </c>
      <c r="L183" s="44">
        <f>+'Class Allocation'!Z103</f>
        <v>203167.88577583872</v>
      </c>
      <c r="M183" s="44">
        <f>+'Class Allocation'!AD103</f>
        <v>42154.038711402289</v>
      </c>
      <c r="N183" s="44">
        <f>+'Class Allocation'!AH103</f>
        <v>54849.732161379339</v>
      </c>
      <c r="O183" s="44">
        <f>+'Class Allocation'!AL103</f>
        <v>23161.834079156164</v>
      </c>
      <c r="P183" s="44">
        <f>+'Class Allocation'!AP103</f>
        <v>276.21705143031056</v>
      </c>
      <c r="Q183" s="44">
        <f>+'Class Allocation'!AT103</f>
        <v>276.21705143031056</v>
      </c>
      <c r="R183" s="44">
        <f>+'Class Allocation'!AX103</f>
        <v>230219.05110958038</v>
      </c>
      <c r="S183" s="44">
        <f>+'Class Allocation'!BB103</f>
        <v>926.24359177132283</v>
      </c>
      <c r="T183" s="44">
        <f>+'Class Allocation'!BF103</f>
        <v>5064.8076478977218</v>
      </c>
      <c r="V183" s="44">
        <f t="shared" si="27"/>
        <v>0</v>
      </c>
    </row>
    <row r="184" spans="2:22" x14ac:dyDescent="0.25">
      <c r="C184" s="6" t="s">
        <v>59</v>
      </c>
      <c r="D184" s="6"/>
      <c r="H184" s="44">
        <f>+'Class Allocation'!J104</f>
        <v>3257338.476704061</v>
      </c>
      <c r="I184" s="44">
        <f>+'Class Allocation'!N104</f>
        <v>1879159.297067842</v>
      </c>
      <c r="J184" s="44">
        <f>+'Class Allocation'!R104</f>
        <v>306488.58150141605</v>
      </c>
      <c r="K184" s="44">
        <f>+'Class Allocation'!V104</f>
        <v>2877.9974516595512</v>
      </c>
      <c r="L184" s="44">
        <f>+'Class Allocation'!Z104</f>
        <v>34510.537150956879</v>
      </c>
      <c r="M184" s="44">
        <f>+'Class Allocation'!AD104</f>
        <v>4506.503561804695</v>
      </c>
      <c r="N184" s="44">
        <f>+'Class Allocation'!AH104</f>
        <v>3803.9917297593352</v>
      </c>
      <c r="O184" s="44">
        <f>+'Class Allocation'!AL104</f>
        <v>3686.3227876018782</v>
      </c>
      <c r="P184" s="44">
        <f>+'Class Allocation'!AP104</f>
        <v>42.751428878727559</v>
      </c>
      <c r="Q184" s="44">
        <f>+'Class Allocation'!AT104</f>
        <v>42.751428878727559</v>
      </c>
      <c r="R184" s="44">
        <f>+'Class Allocation'!AX104</f>
        <v>1021026.5776335549</v>
      </c>
      <c r="S184" s="44">
        <f>+'Class Allocation'!BB104</f>
        <v>182.58294568932655</v>
      </c>
      <c r="T184" s="44">
        <f>+'Class Allocation'!BF104</f>
        <v>1010.582016018461</v>
      </c>
      <c r="V184" s="44">
        <f t="shared" si="27"/>
        <v>0</v>
      </c>
    </row>
    <row r="185" spans="2:22" x14ac:dyDescent="0.25">
      <c r="C185" s="6" t="s">
        <v>454</v>
      </c>
      <c r="D185" s="6"/>
      <c r="H185" s="44">
        <f>+'Class Allocation'!J105</f>
        <v>0</v>
      </c>
      <c r="I185" s="44">
        <f>+'Class Allocation'!N105</f>
        <v>0</v>
      </c>
      <c r="J185" s="44">
        <f>+'Class Allocation'!R105</f>
        <v>0</v>
      </c>
      <c r="K185" s="44">
        <f>+'Class Allocation'!V105</f>
        <v>0</v>
      </c>
      <c r="L185" s="44">
        <f>+'Class Allocation'!Z105</f>
        <v>0</v>
      </c>
      <c r="M185" s="44">
        <f>+'Class Allocation'!AD105</f>
        <v>0</v>
      </c>
      <c r="N185" s="44">
        <f>+'Class Allocation'!AH105</f>
        <v>0</v>
      </c>
      <c r="O185" s="44">
        <f>+'Class Allocation'!AL105</f>
        <v>0</v>
      </c>
      <c r="P185" s="44">
        <f>+'Class Allocation'!AP105</f>
        <v>0</v>
      </c>
      <c r="Q185" s="44">
        <f>+'Class Allocation'!AT105</f>
        <v>0</v>
      </c>
      <c r="R185" s="44">
        <f>+'Class Allocation'!AX105</f>
        <v>0</v>
      </c>
      <c r="S185" s="44">
        <f>+'Class Allocation'!BB105</f>
        <v>0</v>
      </c>
      <c r="T185" s="44">
        <f>+'Class Allocation'!BF105</f>
        <v>0</v>
      </c>
      <c r="V185" s="44">
        <f t="shared" ref="V185" si="33">SUM(I185:T185)-H185</f>
        <v>0</v>
      </c>
    </row>
    <row r="186" spans="2:22" x14ac:dyDescent="0.25">
      <c r="C186" s="127" t="s">
        <v>60</v>
      </c>
      <c r="D186" s="66"/>
      <c r="H186" s="44">
        <f>+'Class Allocation'!J106</f>
        <v>1233514.3592767972</v>
      </c>
      <c r="I186" s="44">
        <f>+'Class Allocation'!N106</f>
        <v>711614.71025483182</v>
      </c>
      <c r="J186" s="44">
        <f>+'Class Allocation'!R106</f>
        <v>116063.4883172816</v>
      </c>
      <c r="K186" s="44">
        <f>+'Class Allocation'!V106</f>
        <v>1089.8625389941687</v>
      </c>
      <c r="L186" s="44">
        <f>+'Class Allocation'!Z106</f>
        <v>13068.719577811387</v>
      </c>
      <c r="M186" s="44">
        <f>+'Class Allocation'!AD106</f>
        <v>1706.5579439698981</v>
      </c>
      <c r="N186" s="44">
        <f>+'Class Allocation'!AH106</f>
        <v>1440.5252800059652</v>
      </c>
      <c r="O186" s="44">
        <f>+'Class Allocation'!AL106</f>
        <v>1395.9654865334119</v>
      </c>
      <c r="P186" s="44">
        <f>+'Class Allocation'!AP106</f>
        <v>16.189444780964429</v>
      </c>
      <c r="Q186" s="44">
        <f>+'Class Allocation'!AT106</f>
        <v>16.189444780964429</v>
      </c>
      <c r="R186" s="44">
        <f>+'Class Allocation'!AX106</f>
        <v>386650.31396694493</v>
      </c>
      <c r="S186" s="44">
        <f>+'Class Allocation'!BB106</f>
        <v>69.141935011533548</v>
      </c>
      <c r="T186" s="44">
        <f>+'Class Allocation'!BF106</f>
        <v>382.69508585027535</v>
      </c>
      <c r="V186" s="44">
        <f t="shared" si="27"/>
        <v>0</v>
      </c>
    </row>
    <row r="187" spans="2:22" x14ac:dyDescent="0.25">
      <c r="C187" s="14" t="s">
        <v>61</v>
      </c>
      <c r="D187" s="19"/>
      <c r="H187" s="44">
        <f>SUM(H183:H186)</f>
        <v>10694350.322594533</v>
      </c>
      <c r="I187" s="44">
        <f t="shared" ref="I187:T187" si="34">SUM(I183:I186)</f>
        <v>7124345.7247567503</v>
      </c>
      <c r="J187" s="44">
        <f t="shared" si="34"/>
        <v>1513642.5226882917</v>
      </c>
      <c r="K187" s="44">
        <f t="shared" si="34"/>
        <v>22707.149120771639</v>
      </c>
      <c r="L187" s="44">
        <f t="shared" si="34"/>
        <v>250747.14250460701</v>
      </c>
      <c r="M187" s="44">
        <f t="shared" si="34"/>
        <v>48367.100217176885</v>
      </c>
      <c r="N187" s="44">
        <f t="shared" si="34"/>
        <v>60094.249171144642</v>
      </c>
      <c r="O187" s="44">
        <f t="shared" si="34"/>
        <v>28244.122353291456</v>
      </c>
      <c r="P187" s="44">
        <f t="shared" si="34"/>
        <v>335.15792509000255</v>
      </c>
      <c r="Q187" s="44">
        <f t="shared" si="34"/>
        <v>335.15792509000255</v>
      </c>
      <c r="R187" s="44">
        <f t="shared" si="34"/>
        <v>1637895.9427100802</v>
      </c>
      <c r="S187" s="44">
        <f t="shared" si="34"/>
        <v>1177.9684724721831</v>
      </c>
      <c r="T187" s="44">
        <f t="shared" si="34"/>
        <v>6458.0847497664581</v>
      </c>
      <c r="V187" s="44">
        <f t="shared" si="27"/>
        <v>0</v>
      </c>
    </row>
    <row r="188" spans="2:22" x14ac:dyDescent="0.25">
      <c r="C188" s="118"/>
      <c r="D188" s="19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V188" s="44">
        <f t="shared" si="27"/>
        <v>0</v>
      </c>
    </row>
    <row r="189" spans="2:22" x14ac:dyDescent="0.25">
      <c r="C189" s="19" t="s">
        <v>396</v>
      </c>
      <c r="D189" s="19"/>
      <c r="H189" s="44">
        <f>+'Class Allocation'!J118</f>
        <v>48243297.45858179</v>
      </c>
      <c r="I189" s="44">
        <f>+'Class Allocation'!N118</f>
        <v>27831569.113515809</v>
      </c>
      <c r="J189" s="44">
        <f>+'Class Allocation'!R118</f>
        <v>4539294.860137729</v>
      </c>
      <c r="K189" s="44">
        <f>+'Class Allocation'!V118</f>
        <v>42625.010614783132</v>
      </c>
      <c r="L189" s="44">
        <f>+'Class Allocation'!Z118</f>
        <v>511123.45896386012</v>
      </c>
      <c r="M189" s="44">
        <f>+'Class Allocation'!AD118</f>
        <v>66744.243309429483</v>
      </c>
      <c r="N189" s="44">
        <f>+'Class Allocation'!AH118</f>
        <v>56339.587015978927</v>
      </c>
      <c r="O189" s="44">
        <f>+'Class Allocation'!AL118</f>
        <v>54596.833593595002</v>
      </c>
      <c r="P189" s="44">
        <f>+'Class Allocation'!AP118</f>
        <v>633.17641532382856</v>
      </c>
      <c r="Q189" s="44">
        <f>+'Class Allocation'!AT118</f>
        <v>633.17641532382856</v>
      </c>
      <c r="R189" s="44">
        <f>+'Class Allocation'!AX118</f>
        <v>15122066.450931054</v>
      </c>
      <c r="S189" s="44">
        <f>+'Class Allocation'!BB118</f>
        <v>2704.1719559543753</v>
      </c>
      <c r="T189" s="44">
        <f>+'Class Allocation'!BF118</f>
        <v>14967.375712948149</v>
      </c>
      <c r="V189" s="44">
        <f t="shared" si="27"/>
        <v>0</v>
      </c>
    </row>
    <row r="190" spans="2:22" x14ac:dyDescent="0.25">
      <c r="C190" s="19" t="s">
        <v>397</v>
      </c>
      <c r="D190" s="19"/>
      <c r="H190" s="44">
        <f>+'Class Allocation'!J127</f>
        <v>0</v>
      </c>
      <c r="I190" s="44">
        <f>+'Class Allocation'!N127</f>
        <v>0</v>
      </c>
      <c r="J190" s="44">
        <f>+'Class Allocation'!R127</f>
        <v>0</v>
      </c>
      <c r="K190" s="44">
        <f>+'Class Allocation'!V127</f>
        <v>0</v>
      </c>
      <c r="L190" s="44">
        <f>+'Class Allocation'!Z127</f>
        <v>0</v>
      </c>
      <c r="M190" s="44">
        <f>+'Class Allocation'!AD127</f>
        <v>0</v>
      </c>
      <c r="N190" s="44">
        <f>+'Class Allocation'!AH127</f>
        <v>0</v>
      </c>
      <c r="O190" s="44">
        <f>+'Class Allocation'!AL127</f>
        <v>0</v>
      </c>
      <c r="P190" s="44">
        <f>+'Class Allocation'!AP127</f>
        <v>0</v>
      </c>
      <c r="Q190" s="44">
        <f>+'Class Allocation'!AT127</f>
        <v>0</v>
      </c>
      <c r="R190" s="44">
        <f>+'Class Allocation'!AX127</f>
        <v>0</v>
      </c>
      <c r="S190" s="44">
        <f>+'Class Allocation'!BB127</f>
        <v>0</v>
      </c>
      <c r="T190" s="44">
        <f>+'Class Allocation'!BF127</f>
        <v>0</v>
      </c>
      <c r="V190" s="44">
        <f t="shared" si="27"/>
        <v>0</v>
      </c>
    </row>
    <row r="191" spans="2:22" x14ac:dyDescent="0.25">
      <c r="C191" s="19" t="s">
        <v>398</v>
      </c>
      <c r="D191" s="19"/>
      <c r="H191" s="44">
        <f>+'Class Allocation'!J131</f>
        <v>855405.53906003362</v>
      </c>
      <c r="I191" s="44">
        <f>+'Class Allocation'!N131</f>
        <v>743228.0324570412</v>
      </c>
      <c r="J191" s="44">
        <f>+'Class Allocation'!R131</f>
        <v>92338.850465819763</v>
      </c>
      <c r="K191" s="44">
        <f>+'Class Allocation'!V131</f>
        <v>0</v>
      </c>
      <c r="L191" s="44">
        <f>+'Class Allocation'!Z131</f>
        <v>0</v>
      </c>
      <c r="M191" s="44">
        <f>+'Class Allocation'!AD131</f>
        <v>0</v>
      </c>
      <c r="N191" s="44">
        <f>+'Class Allocation'!AH131</f>
        <v>0</v>
      </c>
      <c r="O191" s="44">
        <f>+'Class Allocation'!AL131</f>
        <v>0</v>
      </c>
      <c r="P191" s="44">
        <f>+'Class Allocation'!AP131</f>
        <v>0</v>
      </c>
      <c r="Q191" s="44">
        <f>+'Class Allocation'!AT131</f>
        <v>0</v>
      </c>
      <c r="R191" s="44">
        <f>+'Class Allocation'!AX131</f>
        <v>19595.750480179271</v>
      </c>
      <c r="S191" s="44">
        <f>+'Class Allocation'!BB131</f>
        <v>36.742032150336136</v>
      </c>
      <c r="T191" s="44">
        <f>+'Class Allocation'!BF131</f>
        <v>206.16362484355275</v>
      </c>
      <c r="V191" s="44">
        <f t="shared" si="27"/>
        <v>0</v>
      </c>
    </row>
    <row r="192" spans="2:22" ht="15.75" thickBot="1" x14ac:dyDescent="0.3">
      <c r="B192" s="130"/>
      <c r="C192" s="131"/>
      <c r="D192" s="33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V192" s="44">
        <f t="shared" si="27"/>
        <v>0</v>
      </c>
    </row>
    <row r="193" spans="2:22" ht="15.75" thickTop="1" x14ac:dyDescent="0.25">
      <c r="B193" s="12" t="s">
        <v>78</v>
      </c>
      <c r="D193" s="6"/>
      <c r="H193" s="44">
        <f>+H180+H187-H189-H190-H191</f>
        <v>208878142.3046141</v>
      </c>
      <c r="I193" s="44">
        <f t="shared" ref="I193:T193" si="35">+I180+I187-I189-I190-I191</f>
        <v>121206875.34003362</v>
      </c>
      <c r="J193" s="44">
        <f t="shared" si="35"/>
        <v>20149244.212544218</v>
      </c>
      <c r="K193" s="44">
        <f t="shared" si="35"/>
        <v>198566.76805286738</v>
      </c>
      <c r="L193" s="44">
        <f t="shared" si="35"/>
        <v>2359508.5345654693</v>
      </c>
      <c r="M193" s="44">
        <f t="shared" si="35"/>
        <v>323736.3499842732</v>
      </c>
      <c r="N193" s="44">
        <f t="shared" si="35"/>
        <v>292536.61482736515</v>
      </c>
      <c r="O193" s="44">
        <f t="shared" si="35"/>
        <v>253496.34428092017</v>
      </c>
      <c r="P193" s="44">
        <f t="shared" si="35"/>
        <v>2947.47781685375</v>
      </c>
      <c r="Q193" s="44">
        <f t="shared" si="35"/>
        <v>2947.47781685375</v>
      </c>
      <c r="R193" s="44">
        <f t="shared" si="35"/>
        <v>64007981.864338361</v>
      </c>
      <c r="S193" s="44">
        <f t="shared" si="35"/>
        <v>12297.930986362831</v>
      </c>
      <c r="T193" s="44">
        <f t="shared" si="35"/>
        <v>68003.389366896445</v>
      </c>
      <c r="V193" s="44">
        <f t="shared" si="27"/>
        <v>0</v>
      </c>
    </row>
    <row r="194" spans="2:22" x14ac:dyDescent="0.25">
      <c r="C194" s="13"/>
      <c r="D194" s="6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V194" s="44">
        <f t="shared" si="27"/>
        <v>0</v>
      </c>
    </row>
    <row r="195" spans="2:22" x14ac:dyDescent="0.25">
      <c r="B195" s="7" t="s">
        <v>80</v>
      </c>
      <c r="D195" s="6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V195" s="44">
        <f t="shared" si="27"/>
        <v>0</v>
      </c>
    </row>
    <row r="196" spans="2:22" x14ac:dyDescent="0.25">
      <c r="C196" s="6" t="s">
        <v>399</v>
      </c>
      <c r="D196" s="19"/>
      <c r="H196" s="44">
        <f>+'Class Allocation'!J204</f>
        <v>0</v>
      </c>
      <c r="I196" s="44">
        <f>+'Class Allocation'!N204</f>
        <v>0</v>
      </c>
      <c r="J196" s="44">
        <f>+'Class Allocation'!R204</f>
        <v>0</v>
      </c>
      <c r="K196" s="44">
        <f>+'Class Allocation'!V204</f>
        <v>0</v>
      </c>
      <c r="L196" s="44">
        <f>+'Class Allocation'!Z204</f>
        <v>0</v>
      </c>
      <c r="M196" s="44">
        <f>+'Class Allocation'!AD204</f>
        <v>0</v>
      </c>
      <c r="N196" s="44">
        <f>+'Class Allocation'!AH204</f>
        <v>0</v>
      </c>
      <c r="O196" s="44">
        <f>+'Class Allocation'!AL204</f>
        <v>0</v>
      </c>
      <c r="P196" s="44">
        <f>+'Class Allocation'!AP204</f>
        <v>0</v>
      </c>
      <c r="Q196" s="44">
        <f>+'Class Allocation'!AT204</f>
        <v>0</v>
      </c>
      <c r="R196" s="44">
        <f>+'Class Allocation'!AX204</f>
        <v>0</v>
      </c>
      <c r="S196" s="44">
        <f>+'Class Allocation'!BB204</f>
        <v>0</v>
      </c>
      <c r="T196" s="44">
        <f>+'Class Allocation'!BF204</f>
        <v>0</v>
      </c>
      <c r="V196" s="44">
        <f t="shared" si="27"/>
        <v>0</v>
      </c>
    </row>
    <row r="197" spans="2:22" x14ac:dyDescent="0.25">
      <c r="C197" s="6" t="s">
        <v>3</v>
      </c>
      <c r="D197" s="19"/>
      <c r="H197" s="44">
        <f>+'Class Allocation'!J221</f>
        <v>0</v>
      </c>
      <c r="I197" s="44">
        <f>+'Class Allocation'!N221</f>
        <v>0</v>
      </c>
      <c r="J197" s="44">
        <f>+'Class Allocation'!R221</f>
        <v>0</v>
      </c>
      <c r="K197" s="44">
        <f>+'Class Allocation'!V221</f>
        <v>0</v>
      </c>
      <c r="L197" s="44">
        <f>+'Class Allocation'!Z221</f>
        <v>0</v>
      </c>
      <c r="M197" s="44">
        <f>+'Class Allocation'!AD221</f>
        <v>0</v>
      </c>
      <c r="N197" s="44">
        <f>+'Class Allocation'!AH221</f>
        <v>0</v>
      </c>
      <c r="O197" s="44">
        <f>+'Class Allocation'!AL221</f>
        <v>0</v>
      </c>
      <c r="P197" s="44">
        <f>+'Class Allocation'!AP221</f>
        <v>0</v>
      </c>
      <c r="Q197" s="44">
        <f>+'Class Allocation'!AT221</f>
        <v>0</v>
      </c>
      <c r="R197" s="44">
        <f>+'Class Allocation'!AX221</f>
        <v>0</v>
      </c>
      <c r="S197" s="44">
        <f>+'Class Allocation'!BB221</f>
        <v>0</v>
      </c>
      <c r="T197" s="44">
        <f>+'Class Allocation'!BF221</f>
        <v>0</v>
      </c>
      <c r="V197" s="44">
        <f t="shared" si="27"/>
        <v>0</v>
      </c>
    </row>
    <row r="198" spans="2:22" x14ac:dyDescent="0.25">
      <c r="C198" s="6" t="s">
        <v>4</v>
      </c>
      <c r="D198" s="19"/>
      <c r="H198" s="44">
        <f>+'Class Allocation'!J250</f>
        <v>17646303.15196681</v>
      </c>
      <c r="I198" s="44">
        <f>+'Class Allocation'!N250</f>
        <v>12743566.023824908</v>
      </c>
      <c r="J198" s="44">
        <f>+'Class Allocation'!R250</f>
        <v>2868899.4772520596</v>
      </c>
      <c r="K198" s="44">
        <f>+'Class Allocation'!V250</f>
        <v>85589.399910618071</v>
      </c>
      <c r="L198" s="44">
        <f>+'Class Allocation'!Z250</f>
        <v>600143.33758468146</v>
      </c>
      <c r="M198" s="44">
        <f>+'Class Allocation'!AD250</f>
        <v>134019.90169501849</v>
      </c>
      <c r="N198" s="44">
        <f>+'Class Allocation'!AH250</f>
        <v>63309.096492699973</v>
      </c>
      <c r="O198" s="44">
        <f>+'Class Allocation'!AL250</f>
        <v>109628.36505840119</v>
      </c>
      <c r="P198" s="44">
        <f>+'Class Allocation'!AP250</f>
        <v>1271.3941567049742</v>
      </c>
      <c r="Q198" s="44">
        <f>+'Class Allocation'!AT250</f>
        <v>1271.3941567049742</v>
      </c>
      <c r="R198" s="44">
        <f>+'Class Allocation'!AX250</f>
        <v>1014948.2748937577</v>
      </c>
      <c r="S198" s="44">
        <f>+'Class Allocation'!BB250</f>
        <v>3640.8697659340119</v>
      </c>
      <c r="T198" s="44">
        <f>+'Class Allocation'!BF250</f>
        <v>20015.617175320971</v>
      </c>
      <c r="V198" s="44">
        <f t="shared" si="27"/>
        <v>0</v>
      </c>
    </row>
    <row r="199" spans="2:22" x14ac:dyDescent="0.25">
      <c r="C199" s="6" t="s">
        <v>162</v>
      </c>
      <c r="D199" s="19"/>
      <c r="H199" s="44">
        <f>+'Class Allocation'!J258</f>
        <v>13992000</v>
      </c>
      <c r="I199" s="44">
        <f>+'Class Allocation'!N258</f>
        <v>10459853.047384214</v>
      </c>
      <c r="J199" s="44">
        <f>+'Class Allocation'!R258</f>
        <v>2599069.9065638026</v>
      </c>
      <c r="K199" s="44">
        <f>+'Class Allocation'!V258</f>
        <v>10341.812745794026</v>
      </c>
      <c r="L199" s="44">
        <f>+'Class Allocation'!Z258</f>
        <v>405657.6049537707</v>
      </c>
      <c r="M199" s="44">
        <f>+'Class Allocation'!AD258</f>
        <v>75782.505620568452</v>
      </c>
      <c r="N199" s="44">
        <f>+'Class Allocation'!AH258</f>
        <v>198218.07762771883</v>
      </c>
      <c r="O199" s="44">
        <f>+'Class Allocation'!AL258</f>
        <v>9336.3587288418294</v>
      </c>
      <c r="P199" s="44">
        <f>+'Class Allocation'!AP258</f>
        <v>143.63628813602818</v>
      </c>
      <c r="Q199" s="44">
        <f>+'Class Allocation'!AT258</f>
        <v>143.63628813602818</v>
      </c>
      <c r="R199" s="44">
        <f>+'Class Allocation'!AX258</f>
        <v>224857.58816017813</v>
      </c>
      <c r="S199" s="44">
        <f>+'Class Allocation'!BB258</f>
        <v>1355.2162039185928</v>
      </c>
      <c r="T199" s="44">
        <f>+'Class Allocation'!BF258</f>
        <v>7240.6094349201312</v>
      </c>
      <c r="V199" s="44">
        <f t="shared" si="27"/>
        <v>0</v>
      </c>
    </row>
    <row r="200" spans="2:22" x14ac:dyDescent="0.25">
      <c r="C200" s="6" t="s">
        <v>169</v>
      </c>
      <c r="D200" s="19"/>
      <c r="H200" s="44">
        <f>+'Class Allocation'!J271</f>
        <v>2686388</v>
      </c>
      <c r="I200" s="44">
        <f>+'Class Allocation'!N271</f>
        <v>2001690.4495023084</v>
      </c>
      <c r="J200" s="44">
        <f>+'Class Allocation'!R271</f>
        <v>497381.11864379025</v>
      </c>
      <c r="K200" s="44">
        <f>+'Class Allocation'!V271</f>
        <v>1979.1012082119119</v>
      </c>
      <c r="L200" s="44">
        <f>+'Class Allocation'!Z271</f>
        <v>77630.244892112241</v>
      </c>
      <c r="M200" s="44">
        <f>+'Class Allocation'!AD271</f>
        <v>14502.413853508398</v>
      </c>
      <c r="N200" s="44">
        <f>+'Class Allocation'!AH271</f>
        <v>37932.773157394979</v>
      </c>
      <c r="O200" s="44">
        <f>+'Class Allocation'!AL271</f>
        <v>1786.688590746865</v>
      </c>
      <c r="P200" s="44">
        <f>+'Class Allocation'!AP271</f>
        <v>27.487516780721002</v>
      </c>
      <c r="Q200" s="44">
        <f>+'Class Allocation'!AT271</f>
        <v>27.487516780721002</v>
      </c>
      <c r="R200" s="44">
        <f>+'Class Allocation'!AX271</f>
        <v>52776.032218984314</v>
      </c>
      <c r="S200" s="44">
        <f>+'Class Allocation'!BB271</f>
        <v>98.955060410595593</v>
      </c>
      <c r="T200" s="44">
        <f>+'Class Allocation'!BF271</f>
        <v>555.2478389705642</v>
      </c>
      <c r="V200" s="44">
        <f t="shared" si="27"/>
        <v>0</v>
      </c>
    </row>
    <row r="201" spans="2:22" x14ac:dyDescent="0.25">
      <c r="C201" s="66" t="s">
        <v>180</v>
      </c>
      <c r="D201" s="127"/>
      <c r="H201" s="44">
        <f>+'Class Allocation'!J286</f>
        <v>17343435.851455554</v>
      </c>
      <c r="I201" s="44">
        <f>+'Class Allocation'!N286</f>
        <v>12554422.063039329</v>
      </c>
      <c r="J201" s="44">
        <f>+'Class Allocation'!R286</f>
        <v>3122200.546402175</v>
      </c>
      <c r="K201" s="44">
        <f>+'Class Allocation'!V286</f>
        <v>58166.79792885761</v>
      </c>
      <c r="L201" s="44">
        <f>+'Class Allocation'!Z286</f>
        <v>608727.81608876225</v>
      </c>
      <c r="M201" s="44">
        <f>+'Class Allocation'!AD286</f>
        <v>126790.70688548924</v>
      </c>
      <c r="N201" s="44">
        <f>+'Class Allocation'!AH286</f>
        <v>157376.36700025399</v>
      </c>
      <c r="O201" s="44">
        <f>+'Class Allocation'!AL286</f>
        <v>72160.50342699248</v>
      </c>
      <c r="P201" s="44">
        <f>+'Class Allocation'!AP286</f>
        <v>858.05808029791842</v>
      </c>
      <c r="Q201" s="44">
        <f>+'Class Allocation'!AT286</f>
        <v>858.05808029791842</v>
      </c>
      <c r="R201" s="44">
        <f>+'Class Allocation'!AX286</f>
        <v>624882.76027098717</v>
      </c>
      <c r="S201" s="44">
        <f>+'Class Allocation'!BB286</f>
        <v>2619.5218657509367</v>
      </c>
      <c r="T201" s="44">
        <f>+'Class Allocation'!BF286</f>
        <v>14372.652386363725</v>
      </c>
      <c r="V201" s="44">
        <f t="shared" si="27"/>
        <v>0</v>
      </c>
    </row>
    <row r="202" spans="2:22" x14ac:dyDescent="0.25">
      <c r="B202" s="6" t="s">
        <v>194</v>
      </c>
      <c r="C202" s="19"/>
      <c r="D202" s="19"/>
      <c r="H202" s="44">
        <f>SUM(H196:H201)</f>
        <v>51668127.003422365</v>
      </c>
      <c r="I202" s="44">
        <f t="shared" ref="I202:T202" si="36">SUM(I196:I201)</f>
        <v>37759531.583750755</v>
      </c>
      <c r="J202" s="44">
        <f t="shared" si="36"/>
        <v>9087551.0488618277</v>
      </c>
      <c r="K202" s="44">
        <f t="shared" si="36"/>
        <v>156077.11179348163</v>
      </c>
      <c r="L202" s="44">
        <f t="shared" si="36"/>
        <v>1692159.0035193264</v>
      </c>
      <c r="M202" s="44">
        <f t="shared" si="36"/>
        <v>351095.52805458457</v>
      </c>
      <c r="N202" s="44">
        <f t="shared" si="36"/>
        <v>456836.31427806773</v>
      </c>
      <c r="O202" s="44">
        <f t="shared" si="36"/>
        <v>192911.91580498236</v>
      </c>
      <c r="P202" s="44">
        <f t="shared" si="36"/>
        <v>2300.5760419196422</v>
      </c>
      <c r="Q202" s="44">
        <f t="shared" si="36"/>
        <v>2300.5760419196422</v>
      </c>
      <c r="R202" s="44">
        <f t="shared" si="36"/>
        <v>1917464.6555439073</v>
      </c>
      <c r="S202" s="44">
        <f t="shared" si="36"/>
        <v>7714.5628960141366</v>
      </c>
      <c r="T202" s="44">
        <f t="shared" si="36"/>
        <v>42184.126835575393</v>
      </c>
      <c r="V202" s="44">
        <f t="shared" si="27"/>
        <v>0</v>
      </c>
    </row>
    <row r="203" spans="2:22" x14ac:dyDescent="0.25">
      <c r="C203" s="19"/>
      <c r="D203" s="19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V203" s="44">
        <f t="shared" si="27"/>
        <v>0</v>
      </c>
    </row>
    <row r="204" spans="2:22" x14ac:dyDescent="0.25">
      <c r="C204" s="19"/>
      <c r="D204" s="19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V204" s="44">
        <f t="shared" si="27"/>
        <v>0</v>
      </c>
    </row>
    <row r="205" spans="2:22" x14ac:dyDescent="0.25">
      <c r="B205" s="29" t="s">
        <v>400</v>
      </c>
      <c r="C205" s="19"/>
      <c r="D205" s="19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V205" s="44">
        <f t="shared" si="27"/>
        <v>0</v>
      </c>
    </row>
    <row r="206" spans="2:22" x14ac:dyDescent="0.25">
      <c r="C206" s="6" t="s">
        <v>389</v>
      </c>
      <c r="D206" s="19"/>
      <c r="H206" s="44">
        <f>+'Class Allocation'!J446</f>
        <v>0</v>
      </c>
      <c r="I206" s="44">
        <f>+'Class Allocation'!N446</f>
        <v>0</v>
      </c>
      <c r="J206" s="44">
        <f>+'Class Allocation'!R446</f>
        <v>0</v>
      </c>
      <c r="K206" s="44">
        <f>+'Class Allocation'!V446</f>
        <v>0</v>
      </c>
      <c r="L206" s="44">
        <f>+'Class Allocation'!Z446</f>
        <v>0</v>
      </c>
      <c r="M206" s="44">
        <f>+'Class Allocation'!AD446</f>
        <v>0</v>
      </c>
      <c r="N206" s="44">
        <f>+'Class Allocation'!AH446</f>
        <v>0</v>
      </c>
      <c r="O206" s="44">
        <f>+'Class Allocation'!AL446</f>
        <v>0</v>
      </c>
      <c r="P206" s="44">
        <f>+'Class Allocation'!AP446</f>
        <v>0</v>
      </c>
      <c r="Q206" s="44">
        <f>+'Class Allocation'!AT446</f>
        <v>0</v>
      </c>
      <c r="R206" s="44">
        <f>+'Class Allocation'!AX446</f>
        <v>0</v>
      </c>
      <c r="S206" s="44">
        <f>+'Class Allocation'!BB446</f>
        <v>0</v>
      </c>
      <c r="T206" s="44">
        <f>+'Class Allocation'!BF446</f>
        <v>0</v>
      </c>
      <c r="V206" s="44">
        <f t="shared" si="27"/>
        <v>0</v>
      </c>
    </row>
    <row r="207" spans="2:22" x14ac:dyDescent="0.25">
      <c r="C207" s="6" t="s">
        <v>388</v>
      </c>
      <c r="D207" s="19"/>
      <c r="H207" s="44">
        <f>SUM('Class Allocation'!J439:J441)</f>
        <v>0</v>
      </c>
      <c r="I207" s="44">
        <f>SUM('Class Allocation'!N439:N441)</f>
        <v>0</v>
      </c>
      <c r="J207" s="44">
        <f>SUM('Class Allocation'!R439:R441)</f>
        <v>0</v>
      </c>
      <c r="K207" s="44">
        <f>SUM('Class Allocation'!V439:V441)</f>
        <v>0</v>
      </c>
      <c r="L207" s="44">
        <f>SUM('Class Allocation'!Z439:Z441)</f>
        <v>0</v>
      </c>
      <c r="M207" s="44">
        <f>SUM('Class Allocation'!AD439:AD441)</f>
        <v>0</v>
      </c>
      <c r="N207" s="44">
        <f>SUM('Class Allocation'!AH439:AH441)</f>
        <v>0</v>
      </c>
      <c r="O207" s="44">
        <f>SUM('Class Allocation'!AL439:AL441)</f>
        <v>0</v>
      </c>
      <c r="P207" s="44">
        <f>SUM('Class Allocation'!AP439:AP441)</f>
        <v>0</v>
      </c>
      <c r="Q207" s="44">
        <f>SUM('Class Allocation'!AT439:AT441)</f>
        <v>0</v>
      </c>
      <c r="R207" s="44">
        <f>SUM('Class Allocation'!AX439:AX441)</f>
        <v>0</v>
      </c>
      <c r="S207" s="44">
        <f>SUM('Class Allocation'!BB439:BB441)</f>
        <v>0</v>
      </c>
      <c r="T207" s="44">
        <f>SUM('Class Allocation'!BF439:BF441)</f>
        <v>0</v>
      </c>
      <c r="V207" s="44">
        <f t="shared" si="27"/>
        <v>0</v>
      </c>
    </row>
    <row r="208" spans="2:22" x14ac:dyDescent="0.25">
      <c r="C208" s="6" t="s">
        <v>3</v>
      </c>
      <c r="D208" s="19"/>
      <c r="H208" s="44">
        <f>SUM('Class Allocation'!J442:J443)</f>
        <v>0</v>
      </c>
      <c r="I208" s="44">
        <f>SUM('Class Allocation'!N442:N443)</f>
        <v>0</v>
      </c>
      <c r="J208" s="44">
        <f>SUM('Class Allocation'!R442:R443)</f>
        <v>0</v>
      </c>
      <c r="K208" s="44">
        <f>SUM('Class Allocation'!V442:V443)</f>
        <v>0</v>
      </c>
      <c r="L208" s="44">
        <f>SUM('Class Allocation'!Z442:Z443)</f>
        <v>0</v>
      </c>
      <c r="M208" s="44">
        <f>SUM('Class Allocation'!AD442:AD443)</f>
        <v>0</v>
      </c>
      <c r="N208" s="44">
        <f>SUM('Class Allocation'!AH442:AH443)</f>
        <v>0</v>
      </c>
      <c r="O208" s="44">
        <f>SUM('Class Allocation'!AL442:AL443)</f>
        <v>0</v>
      </c>
      <c r="P208" s="44">
        <f>SUM('Class Allocation'!AP442:AP443)</f>
        <v>0</v>
      </c>
      <c r="Q208" s="44">
        <f>SUM('Class Allocation'!AT442:AT443)</f>
        <v>0</v>
      </c>
      <c r="R208" s="44">
        <f>SUM('Class Allocation'!AX442:AX443)</f>
        <v>0</v>
      </c>
      <c r="S208" s="44">
        <f>SUM('Class Allocation'!BB442:BB443)</f>
        <v>0</v>
      </c>
      <c r="T208" s="44">
        <f>SUM('Class Allocation'!BF442:BF443)</f>
        <v>0</v>
      </c>
      <c r="V208" s="44">
        <f t="shared" si="27"/>
        <v>0</v>
      </c>
    </row>
    <row r="209" spans="1:22" x14ac:dyDescent="0.25">
      <c r="C209" s="6" t="s">
        <v>4</v>
      </c>
      <c r="D209" s="19"/>
      <c r="H209" s="44">
        <f>+'Class Allocation'!J444</f>
        <v>10031400.350262599</v>
      </c>
      <c r="I209" s="44">
        <f>+'Class Allocation'!N444</f>
        <v>5787117.1097575212</v>
      </c>
      <c r="J209" s="44">
        <f>+'Class Allocation'!R444</f>
        <v>943871.71791116276</v>
      </c>
      <c r="K209" s="44">
        <f>+'Class Allocation'!V444</f>
        <v>8863.1699932654701</v>
      </c>
      <c r="L209" s="44">
        <f>+'Class Allocation'!Z444</f>
        <v>106279.71791686529</v>
      </c>
      <c r="M209" s="44">
        <f>+'Class Allocation'!AD444</f>
        <v>13878.367793723888</v>
      </c>
      <c r="N209" s="44">
        <f>+'Class Allocation'!AH444</f>
        <v>11714.890621043285</v>
      </c>
      <c r="O209" s="44">
        <f>+'Class Allocation'!AL444</f>
        <v>11352.513706266005</v>
      </c>
      <c r="P209" s="44">
        <f>+'Class Allocation'!AP444</f>
        <v>131.65862304313953</v>
      </c>
      <c r="Q209" s="44">
        <f>+'Class Allocation'!AT444</f>
        <v>131.65862304313953</v>
      </c>
      <c r="R209" s="44">
        <f>+'Class Allocation'!AX444</f>
        <v>3144385.0375857675</v>
      </c>
      <c r="S209" s="44">
        <f>+'Class Allocation'!BB444</f>
        <v>562.28808840067347</v>
      </c>
      <c r="T209" s="44">
        <f>+'Class Allocation'!BF444</f>
        <v>3112.2196424960907</v>
      </c>
      <c r="V209" s="44">
        <f t="shared" si="27"/>
        <v>0</v>
      </c>
    </row>
    <row r="210" spans="1:22" x14ac:dyDescent="0.25">
      <c r="C210" s="66" t="s">
        <v>381</v>
      </c>
      <c r="D210" s="127"/>
      <c r="H210" s="44">
        <f>+'Class Allocation'!J445</f>
        <v>1768251.0117817225</v>
      </c>
      <c r="I210" s="44">
        <f>+'Class Allocation'!N445</f>
        <v>1020104.4049009745</v>
      </c>
      <c r="J210" s="44">
        <f>+'Class Allocation'!R445</f>
        <v>166377.77996218402</v>
      </c>
      <c r="K210" s="44">
        <f>+'Class Allocation'!V445</f>
        <v>1562.3251750464538</v>
      </c>
      <c r="L210" s="44">
        <f>+'Class Allocation'!Z445</f>
        <v>18734.096155723022</v>
      </c>
      <c r="M210" s="44">
        <f>+'Class Allocation'!AD445</f>
        <v>2446.3621265488346</v>
      </c>
      <c r="N210" s="44">
        <f>+'Class Allocation'!AH445</f>
        <v>2065.0025390552514</v>
      </c>
      <c r="O210" s="44">
        <f>+'Class Allocation'!AL445</f>
        <v>2001.1257796968741</v>
      </c>
      <c r="P210" s="44">
        <f>+'Class Allocation'!AP445</f>
        <v>23.207676423733364</v>
      </c>
      <c r="Q210" s="44">
        <f>+'Class Allocation'!AT445</f>
        <v>23.207676423733364</v>
      </c>
      <c r="R210" s="44">
        <f>+'Class Allocation'!AX445</f>
        <v>554265.7884247232</v>
      </c>
      <c r="S210" s="44">
        <f>+'Class Allocation'!BB445</f>
        <v>99.115422225300165</v>
      </c>
      <c r="T210" s="44">
        <f>+'Class Allocation'!BF445</f>
        <v>548.5959426977314</v>
      </c>
      <c r="V210" s="44">
        <f t="shared" si="27"/>
        <v>0</v>
      </c>
    </row>
    <row r="211" spans="1:22" x14ac:dyDescent="0.25">
      <c r="B211" t="s">
        <v>213</v>
      </c>
      <c r="C211" s="6"/>
      <c r="D211" s="19"/>
      <c r="H211" s="44">
        <f>SUM(H206:H210)</f>
        <v>11799651.362044321</v>
      </c>
      <c r="I211" s="44">
        <f t="shared" ref="I211:T211" si="37">SUM(I206:I210)</f>
        <v>6807221.5146584958</v>
      </c>
      <c r="J211" s="44">
        <f t="shared" si="37"/>
        <v>1110249.4978733468</v>
      </c>
      <c r="K211" s="44">
        <f t="shared" si="37"/>
        <v>10425.495168311923</v>
      </c>
      <c r="L211" s="44">
        <f t="shared" si="37"/>
        <v>125013.81407258831</v>
      </c>
      <c r="M211" s="44">
        <f t="shared" si="37"/>
        <v>16324.729920272723</v>
      </c>
      <c r="N211" s="44">
        <f t="shared" si="37"/>
        <v>13779.893160098536</v>
      </c>
      <c r="O211" s="44">
        <f t="shared" si="37"/>
        <v>13353.63948596288</v>
      </c>
      <c r="P211" s="44">
        <f t="shared" si="37"/>
        <v>154.8662994668729</v>
      </c>
      <c r="Q211" s="44">
        <f t="shared" si="37"/>
        <v>154.8662994668729</v>
      </c>
      <c r="R211" s="44">
        <f t="shared" si="37"/>
        <v>3698650.8260104908</v>
      </c>
      <c r="S211" s="44">
        <f t="shared" si="37"/>
        <v>661.40351062597369</v>
      </c>
      <c r="T211" s="44">
        <f t="shared" si="37"/>
        <v>3660.8155851938222</v>
      </c>
      <c r="V211" s="44">
        <f t="shared" si="27"/>
        <v>0</v>
      </c>
    </row>
    <row r="212" spans="1:22" x14ac:dyDescent="0.25">
      <c r="C212" s="19"/>
      <c r="D212" s="19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V212" s="44">
        <f t="shared" si="27"/>
        <v>0</v>
      </c>
    </row>
    <row r="213" spans="1:22" x14ac:dyDescent="0.25">
      <c r="B213" s="29" t="s">
        <v>401</v>
      </c>
      <c r="C213" s="19"/>
      <c r="D213" s="19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V213" s="44">
        <f t="shared" si="27"/>
        <v>0</v>
      </c>
    </row>
    <row r="214" spans="1:22" x14ac:dyDescent="0.25">
      <c r="C214" s="19" t="s">
        <v>219</v>
      </c>
      <c r="D214" s="19"/>
      <c r="H214" s="44">
        <f>+'Class Allocation'!J455</f>
        <v>2864239.5242090845</v>
      </c>
      <c r="I214" s="44">
        <f>+'Class Allocation'!N455</f>
        <v>1652380.4232935652</v>
      </c>
      <c r="J214" s="44">
        <f>+'Class Allocation'!R455</f>
        <v>269501.22473713348</v>
      </c>
      <c r="K214" s="44">
        <f>+'Class Allocation'!V455</f>
        <v>2530.6777636315128</v>
      </c>
      <c r="L214" s="44">
        <f>+'Class Allocation'!Z455</f>
        <v>30345.77008695593</v>
      </c>
      <c r="M214" s="44">
        <f>+'Class Allocation'!AD455</f>
        <v>3962.6540840086996</v>
      </c>
      <c r="N214" s="44">
        <f>+'Class Allocation'!AH455</f>
        <v>3344.9221012996568</v>
      </c>
      <c r="O214" s="44">
        <f>+'Class Allocation'!AL455</f>
        <v>3241.4535679219753</v>
      </c>
      <c r="P214" s="44">
        <f>+'Class Allocation'!AP455</f>
        <v>37.592142538028945</v>
      </c>
      <c r="Q214" s="44">
        <f>+'Class Allocation'!AT455</f>
        <v>37.592142538028945</v>
      </c>
      <c r="R214" s="44">
        <f>+'Class Allocation'!AX455</f>
        <v>897808.04170068435</v>
      </c>
      <c r="S214" s="44">
        <f>+'Class Allocation'!BB455</f>
        <v>160.54864829983782</v>
      </c>
      <c r="T214" s="44">
        <f>+'Class Allocation'!BF455</f>
        <v>888.62394050735077</v>
      </c>
      <c r="V214" s="44">
        <f t="shared" si="27"/>
        <v>0</v>
      </c>
    </row>
    <row r="215" spans="1:22" x14ac:dyDescent="0.25">
      <c r="C215" s="127" t="s">
        <v>220</v>
      </c>
      <c r="D215" s="127"/>
      <c r="H215" s="44">
        <f>+'Class Allocation'!J457</f>
        <v>0</v>
      </c>
      <c r="I215" s="44">
        <f>+'Class Allocation'!N457</f>
        <v>0</v>
      </c>
      <c r="J215" s="44">
        <f>+'Class Allocation'!R457</f>
        <v>0</v>
      </c>
      <c r="K215" s="44">
        <f>+'Class Allocation'!V457</f>
        <v>0</v>
      </c>
      <c r="L215" s="44">
        <f>+'Class Allocation'!Z457</f>
        <v>0</v>
      </c>
      <c r="M215" s="44">
        <f>+'Class Allocation'!AD457</f>
        <v>0</v>
      </c>
      <c r="N215" s="44">
        <f>+'Class Allocation'!AH457</f>
        <v>0</v>
      </c>
      <c r="O215" s="44">
        <f>+'Class Allocation'!AL457</f>
        <v>0</v>
      </c>
      <c r="P215" s="44">
        <f>+'Class Allocation'!AP457</f>
        <v>0</v>
      </c>
      <c r="Q215" s="44">
        <f>+'Class Allocation'!AT457</f>
        <v>0</v>
      </c>
      <c r="R215" s="44">
        <f>+'Class Allocation'!AX457</f>
        <v>0</v>
      </c>
      <c r="S215" s="44">
        <f>+'Class Allocation'!BB457</f>
        <v>0</v>
      </c>
      <c r="T215" s="44">
        <f>+'Class Allocation'!BF457</f>
        <v>0</v>
      </c>
      <c r="V215" s="44">
        <f t="shared" si="27"/>
        <v>0</v>
      </c>
    </row>
    <row r="216" spans="1:22" x14ac:dyDescent="0.25">
      <c r="B216" t="s">
        <v>404</v>
      </c>
      <c r="C216" s="19"/>
      <c r="D216" s="19"/>
      <c r="H216" s="44">
        <f>+H215+H214</f>
        <v>2864239.5242090845</v>
      </c>
      <c r="I216" s="44">
        <f t="shared" ref="I216:T216" si="38">+I215+I214</f>
        <v>1652380.4232935652</v>
      </c>
      <c r="J216" s="44">
        <f t="shared" si="38"/>
        <v>269501.22473713348</v>
      </c>
      <c r="K216" s="44">
        <f t="shared" si="38"/>
        <v>2530.6777636315128</v>
      </c>
      <c r="L216" s="44">
        <f t="shared" si="38"/>
        <v>30345.77008695593</v>
      </c>
      <c r="M216" s="44">
        <f t="shared" si="38"/>
        <v>3962.6540840086996</v>
      </c>
      <c r="N216" s="44">
        <f t="shared" si="38"/>
        <v>3344.9221012996568</v>
      </c>
      <c r="O216" s="44">
        <f t="shared" si="38"/>
        <v>3241.4535679219753</v>
      </c>
      <c r="P216" s="44">
        <f t="shared" si="38"/>
        <v>37.592142538028945</v>
      </c>
      <c r="Q216" s="44">
        <f t="shared" si="38"/>
        <v>37.592142538028945</v>
      </c>
      <c r="R216" s="44">
        <f t="shared" si="38"/>
        <v>897808.04170068435</v>
      </c>
      <c r="S216" s="44">
        <f t="shared" si="38"/>
        <v>160.54864829983782</v>
      </c>
      <c r="T216" s="44">
        <f t="shared" si="38"/>
        <v>888.62394050735077</v>
      </c>
      <c r="V216" s="44">
        <f t="shared" si="27"/>
        <v>0</v>
      </c>
    </row>
    <row r="217" spans="1:22" x14ac:dyDescent="0.25">
      <c r="C217" s="19"/>
      <c r="D217" s="19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V217" s="44"/>
    </row>
    <row r="218" spans="1:22" x14ac:dyDescent="0.25">
      <c r="B218" t="s">
        <v>456</v>
      </c>
      <c r="C218" s="19"/>
      <c r="D218" s="19"/>
      <c r="H218" s="44">
        <f>'Class Allocation'!J459</f>
        <v>-88274.521873647594</v>
      </c>
      <c r="I218" s="44">
        <f>+'Class Allocation'!N459</f>
        <v>-50925.59144818475</v>
      </c>
      <c r="J218" s="44">
        <f>+'Class Allocation'!R459</f>
        <v>-8305.9016387961383</v>
      </c>
      <c r="K218" s="44">
        <f>+'Class Allocation'!V459</f>
        <v>-77.994304496070555</v>
      </c>
      <c r="L218" s="44">
        <f>+'Class Allocation'!Z459</f>
        <v>-935.24243439569534</v>
      </c>
      <c r="M218" s="44">
        <f>+'Class Allocation'!AD459</f>
        <v>-122.12714462597789</v>
      </c>
      <c r="N218" s="44">
        <f>+'Class Allocation'!AH459</f>
        <v>-103.0889339739694</v>
      </c>
      <c r="O218" s="44">
        <f>+'Class Allocation'!AL459</f>
        <v>-99.900082191259486</v>
      </c>
      <c r="P218" s="44">
        <f>+'Class Allocation'!AP459</f>
        <v>-1.1585722425455489</v>
      </c>
      <c r="Q218" s="44">
        <f>+'Class Allocation'!AT459</f>
        <v>-1.1585722425455489</v>
      </c>
      <c r="R218" s="44">
        <f>+'Class Allocation'!AX459</f>
        <v>-27670.023734250517</v>
      </c>
      <c r="S218" s="44">
        <f>+'Class Allocation'!BB459</f>
        <v>-4.9480342151350163</v>
      </c>
      <c r="T218" s="44">
        <f>+'Class Allocation'!BF459</f>
        <v>-27.386974032984845</v>
      </c>
      <c r="V218" s="44">
        <f t="shared" ref="V218" si="39">SUM(I218:T218)-H218</f>
        <v>0</v>
      </c>
    </row>
    <row r="219" spans="1:22" x14ac:dyDescent="0.25">
      <c r="C219" s="19"/>
      <c r="D219" s="19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V219" s="44">
        <f t="shared" si="27"/>
        <v>0</v>
      </c>
    </row>
    <row r="220" spans="1:22" ht="18.75" x14ac:dyDescent="0.3">
      <c r="A220" s="115"/>
      <c r="B220" s="29" t="s">
        <v>402</v>
      </c>
      <c r="C220" s="19"/>
      <c r="D220" s="19"/>
      <c r="H220" s="44">
        <f>+H202+H211+H216</f>
        <v>66332017.889675766</v>
      </c>
      <c r="I220" s="44">
        <f t="shared" ref="I220:T220" si="40">+I202+I211+I216</f>
        <v>46219133.521702819</v>
      </c>
      <c r="J220" s="44">
        <f t="shared" si="40"/>
        <v>10467301.771472309</v>
      </c>
      <c r="K220" s="44">
        <f t="shared" si="40"/>
        <v>169033.28472542507</v>
      </c>
      <c r="L220" s="44">
        <f t="shared" si="40"/>
        <v>1847518.5876788707</v>
      </c>
      <c r="M220" s="44">
        <f t="shared" si="40"/>
        <v>371382.912058866</v>
      </c>
      <c r="N220" s="44">
        <f t="shared" si="40"/>
        <v>473961.12953946588</v>
      </c>
      <c r="O220" s="44">
        <f t="shared" si="40"/>
        <v>209507.00885886722</v>
      </c>
      <c r="P220" s="44">
        <f t="shared" si="40"/>
        <v>2493.034483924544</v>
      </c>
      <c r="Q220" s="44">
        <f t="shared" si="40"/>
        <v>2493.034483924544</v>
      </c>
      <c r="R220" s="44">
        <f t="shared" si="40"/>
        <v>6513923.5232550828</v>
      </c>
      <c r="S220" s="44">
        <f t="shared" si="40"/>
        <v>8536.5150549399496</v>
      </c>
      <c r="T220" s="44">
        <f t="shared" si="40"/>
        <v>46733.566361276564</v>
      </c>
      <c r="V220" s="44">
        <f t="shared" ref="V220" si="41">SUM(I220:T220)-H220</f>
        <v>0</v>
      </c>
    </row>
    <row r="221" spans="1:22" ht="18.75" x14ac:dyDescent="0.3">
      <c r="A221" s="115"/>
      <c r="B221" s="32"/>
      <c r="C221" s="32"/>
      <c r="D221" s="32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V221" s="44"/>
    </row>
    <row r="222" spans="1:22" x14ac:dyDescent="0.25"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V222" s="44"/>
    </row>
    <row r="223" spans="1:22" x14ac:dyDescent="0.25"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V223" s="44"/>
    </row>
    <row r="224" spans="1:22" x14ac:dyDescent="0.25"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V224" s="44"/>
    </row>
    <row r="225" spans="8:22" x14ac:dyDescent="0.25"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V225" s="44"/>
    </row>
    <row r="226" spans="8:22" x14ac:dyDescent="0.25"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V226" s="44"/>
    </row>
    <row r="227" spans="8:22" x14ac:dyDescent="0.25"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V227" s="44"/>
    </row>
    <row r="228" spans="8:22" x14ac:dyDescent="0.25">
      <c r="H228" s="44"/>
      <c r="I228" s="107"/>
      <c r="J228" s="107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V228" s="44"/>
    </row>
    <row r="229" spans="8:22" x14ac:dyDescent="0.25">
      <c r="H229" s="44"/>
      <c r="I229" s="107"/>
      <c r="J229" s="107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V229" s="44"/>
    </row>
    <row r="230" spans="8:22" x14ac:dyDescent="0.25">
      <c r="H230" s="44"/>
      <c r="I230" s="107"/>
      <c r="J230" s="107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V230" s="44"/>
    </row>
    <row r="231" spans="8:22" x14ac:dyDescent="0.25">
      <c r="H231" s="44"/>
      <c r="I231" s="107"/>
      <c r="J231" s="107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V231" s="44"/>
    </row>
    <row r="232" spans="8:22" x14ac:dyDescent="0.25">
      <c r="H232" s="44"/>
      <c r="I232" s="107"/>
      <c r="J232" s="107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V232" s="44"/>
    </row>
    <row r="233" spans="8:22" x14ac:dyDescent="0.25">
      <c r="H233" s="44"/>
      <c r="I233" s="107"/>
      <c r="J233" s="107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V233" s="44"/>
    </row>
    <row r="234" spans="8:22" x14ac:dyDescent="0.25">
      <c r="H234" s="44"/>
      <c r="I234" s="107"/>
      <c r="J234" s="107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V234" s="44"/>
    </row>
    <row r="235" spans="8:22" x14ac:dyDescent="0.25">
      <c r="H235" s="44"/>
      <c r="I235" s="107"/>
      <c r="J235" s="107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V235" s="44"/>
    </row>
    <row r="236" spans="8:22" x14ac:dyDescent="0.25">
      <c r="H236" s="44"/>
      <c r="I236" s="107"/>
      <c r="J236" s="107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V236" s="44"/>
    </row>
    <row r="237" spans="8:22" x14ac:dyDescent="0.25">
      <c r="H237" s="44"/>
      <c r="I237" s="107"/>
      <c r="J237" s="107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V237" s="44"/>
    </row>
    <row r="238" spans="8:22" x14ac:dyDescent="0.25">
      <c r="H238" s="44"/>
      <c r="I238" s="107"/>
      <c r="J238" s="107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V238" s="44"/>
    </row>
    <row r="239" spans="8:22" x14ac:dyDescent="0.25">
      <c r="H239" s="44"/>
      <c r="I239" s="107"/>
      <c r="J239" s="107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V239" s="44"/>
    </row>
    <row r="240" spans="8:22" x14ac:dyDescent="0.25">
      <c r="H240" s="44"/>
      <c r="I240" s="107"/>
      <c r="J240" s="107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V240" s="44"/>
    </row>
    <row r="241" spans="8:22" x14ac:dyDescent="0.25">
      <c r="H241" s="44"/>
      <c r="I241" s="107"/>
      <c r="J241" s="107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V241" s="44"/>
    </row>
    <row r="242" spans="8:22" x14ac:dyDescent="0.25">
      <c r="H242" s="44"/>
      <c r="I242" s="107"/>
      <c r="J242" s="107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V242" s="44"/>
    </row>
    <row r="243" spans="8:22" x14ac:dyDescent="0.25">
      <c r="H243" s="44"/>
      <c r="I243" s="107"/>
      <c r="J243" s="107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V243" s="44"/>
    </row>
    <row r="244" spans="8:22" x14ac:dyDescent="0.25">
      <c r="H244" s="44"/>
      <c r="I244" s="107"/>
      <c r="J244" s="107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V244" s="44"/>
    </row>
    <row r="245" spans="8:22" x14ac:dyDescent="0.25">
      <c r="H245" s="44"/>
      <c r="I245" s="107"/>
      <c r="J245" s="107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V245" s="44"/>
    </row>
    <row r="246" spans="8:22" x14ac:dyDescent="0.25">
      <c r="H246" s="44"/>
      <c r="I246" s="107"/>
      <c r="J246" s="107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V246" s="44"/>
    </row>
    <row r="247" spans="8:22" x14ac:dyDescent="0.25">
      <c r="H247" s="44"/>
      <c r="I247" s="107"/>
      <c r="J247" s="107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V247" s="44"/>
    </row>
    <row r="248" spans="8:22" x14ac:dyDescent="0.25">
      <c r="H248" s="44"/>
      <c r="I248" s="107"/>
      <c r="J248" s="107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V248" s="44"/>
    </row>
    <row r="249" spans="8:22" x14ac:dyDescent="0.25">
      <c r="H249" s="44"/>
      <c r="I249" s="107"/>
      <c r="J249" s="107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V249" s="44"/>
    </row>
    <row r="250" spans="8:22" x14ac:dyDescent="0.25">
      <c r="H250" s="44"/>
      <c r="I250" s="107"/>
      <c r="J250" s="107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V250" s="44"/>
    </row>
    <row r="251" spans="8:22" x14ac:dyDescent="0.25">
      <c r="H251" s="44"/>
      <c r="I251" s="107"/>
      <c r="J251" s="107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V251" s="44"/>
    </row>
    <row r="252" spans="8:22" x14ac:dyDescent="0.25">
      <c r="H252" s="44"/>
      <c r="I252" s="107"/>
      <c r="J252" s="107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V252" s="44"/>
    </row>
    <row r="253" spans="8:22" x14ac:dyDescent="0.25">
      <c r="H253" s="44"/>
      <c r="I253" s="107"/>
      <c r="J253" s="107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V253" s="44"/>
    </row>
    <row r="254" spans="8:22" x14ac:dyDescent="0.25">
      <c r="H254" s="44"/>
      <c r="I254" s="107"/>
      <c r="J254" s="107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V254" s="44"/>
    </row>
    <row r="255" spans="8:22" x14ac:dyDescent="0.25">
      <c r="H255" s="44"/>
      <c r="I255" s="107"/>
      <c r="J255" s="107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V255" s="44"/>
    </row>
    <row r="256" spans="8:22" x14ac:dyDescent="0.25">
      <c r="H256" s="44"/>
      <c r="I256" s="107"/>
      <c r="J256" s="107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V256" s="44"/>
    </row>
    <row r="257" spans="8:22" x14ac:dyDescent="0.25">
      <c r="H257" s="44"/>
      <c r="I257" s="107"/>
      <c r="J257" s="107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V257" s="44"/>
    </row>
    <row r="258" spans="8:22" x14ac:dyDescent="0.25">
      <c r="H258" s="44"/>
      <c r="I258" s="107"/>
      <c r="J258" s="107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V258" s="44"/>
    </row>
    <row r="259" spans="8:22" x14ac:dyDescent="0.25">
      <c r="H259" s="44"/>
      <c r="I259" s="107"/>
      <c r="J259" s="107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V259" s="44"/>
    </row>
    <row r="260" spans="8:22" x14ac:dyDescent="0.25">
      <c r="H260" s="44"/>
      <c r="I260" s="107"/>
      <c r="J260" s="107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V260" s="44"/>
    </row>
    <row r="261" spans="8:22" x14ac:dyDescent="0.25">
      <c r="H261" s="44"/>
      <c r="I261" s="107"/>
      <c r="J261" s="107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V261" s="44"/>
    </row>
    <row r="262" spans="8:22" x14ac:dyDescent="0.25">
      <c r="H262" s="44"/>
      <c r="I262" s="107"/>
      <c r="J262" s="107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V262" s="44"/>
    </row>
    <row r="263" spans="8:22" x14ac:dyDescent="0.25">
      <c r="H263" s="44"/>
      <c r="I263" s="107"/>
      <c r="J263" s="107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V263" s="44"/>
    </row>
    <row r="264" spans="8:22" x14ac:dyDescent="0.25">
      <c r="H264" s="44"/>
      <c r="I264" s="107"/>
      <c r="J264" s="107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V264" s="44"/>
    </row>
    <row r="265" spans="8:22" x14ac:dyDescent="0.25">
      <c r="H265" s="44"/>
      <c r="I265" s="107"/>
      <c r="J265" s="107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V265" s="44"/>
    </row>
    <row r="266" spans="8:22" x14ac:dyDescent="0.25">
      <c r="H266" s="44"/>
      <c r="I266" s="107"/>
      <c r="J266" s="107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V266" s="44"/>
    </row>
    <row r="267" spans="8:22" x14ac:dyDescent="0.25">
      <c r="H267" s="44"/>
      <c r="I267" s="107"/>
      <c r="J267" s="107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V267" s="44"/>
    </row>
    <row r="268" spans="8:22" x14ac:dyDescent="0.25">
      <c r="H268" s="44"/>
      <c r="I268" s="107"/>
      <c r="J268" s="107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V268" s="44"/>
    </row>
    <row r="269" spans="8:22" x14ac:dyDescent="0.25">
      <c r="H269" s="44"/>
      <c r="I269" s="107"/>
      <c r="J269" s="107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V269" s="44"/>
    </row>
    <row r="270" spans="8:22" x14ac:dyDescent="0.25">
      <c r="H270" s="44"/>
      <c r="I270" s="107"/>
      <c r="J270" s="107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V270" s="44"/>
    </row>
    <row r="271" spans="8:22" x14ac:dyDescent="0.25">
      <c r="H271" s="44"/>
      <c r="I271" s="107"/>
      <c r="J271" s="107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V271" s="44"/>
    </row>
    <row r="272" spans="8:22" x14ac:dyDescent="0.25">
      <c r="H272" s="44"/>
      <c r="I272" s="107"/>
      <c r="J272" s="107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V272" s="44"/>
    </row>
    <row r="273" spans="8:22" x14ac:dyDescent="0.25">
      <c r="H273" s="44"/>
      <c r="I273" s="107"/>
      <c r="J273" s="107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V273" s="44"/>
    </row>
    <row r="274" spans="8:22" x14ac:dyDescent="0.25">
      <c r="H274" s="44"/>
      <c r="I274" s="107"/>
      <c r="J274" s="107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V274" s="44"/>
    </row>
    <row r="275" spans="8:22" x14ac:dyDescent="0.25">
      <c r="H275" s="44"/>
      <c r="I275" s="107"/>
      <c r="J275" s="107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V275" s="44"/>
    </row>
    <row r="276" spans="8:22" x14ac:dyDescent="0.25">
      <c r="H276" s="44"/>
      <c r="I276" s="107"/>
      <c r="J276" s="107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V276" s="44"/>
    </row>
    <row r="277" spans="8:22" x14ac:dyDescent="0.25">
      <c r="H277" s="44"/>
      <c r="I277" s="107"/>
      <c r="J277" s="107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V277" s="44"/>
    </row>
    <row r="278" spans="8:22" x14ac:dyDescent="0.25">
      <c r="H278" s="44"/>
      <c r="I278" s="107"/>
      <c r="J278" s="107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V278" s="44"/>
    </row>
    <row r="279" spans="8:22" x14ac:dyDescent="0.25">
      <c r="H279" s="44"/>
      <c r="I279" s="107"/>
      <c r="J279" s="107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V279" s="44"/>
    </row>
    <row r="280" spans="8:22" x14ac:dyDescent="0.25">
      <c r="H280" s="44"/>
      <c r="I280" s="107"/>
      <c r="J280" s="107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V280" s="44"/>
    </row>
    <row r="281" spans="8:22" x14ac:dyDescent="0.25">
      <c r="H281" s="44"/>
      <c r="I281" s="107"/>
      <c r="J281" s="107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V281" s="44"/>
    </row>
    <row r="282" spans="8:22" x14ac:dyDescent="0.25">
      <c r="H282" s="44"/>
      <c r="I282" s="107"/>
      <c r="J282" s="107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V282" s="44"/>
    </row>
    <row r="283" spans="8:22" x14ac:dyDescent="0.25">
      <c r="H283" s="44"/>
      <c r="I283" s="107"/>
      <c r="J283" s="107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V283" s="44"/>
    </row>
    <row r="284" spans="8:22" x14ac:dyDescent="0.25">
      <c r="H284" s="44"/>
      <c r="I284" s="107"/>
      <c r="J284" s="107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V284" s="44"/>
    </row>
    <row r="285" spans="8:22" x14ac:dyDescent="0.25">
      <c r="H285" s="44"/>
      <c r="I285" s="107"/>
      <c r="J285" s="107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V285" s="44"/>
    </row>
    <row r="286" spans="8:22" x14ac:dyDescent="0.25">
      <c r="H286" s="44"/>
      <c r="I286" s="107"/>
      <c r="J286" s="107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V286" s="44"/>
    </row>
    <row r="287" spans="8:22" x14ac:dyDescent="0.25">
      <c r="H287" s="44"/>
      <c r="I287" s="107"/>
      <c r="J287" s="107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V287" s="44"/>
    </row>
    <row r="288" spans="8:22" x14ac:dyDescent="0.25">
      <c r="H288" s="44"/>
      <c r="I288" s="107"/>
      <c r="J288" s="107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V288" s="44"/>
    </row>
    <row r="289" spans="8:22" x14ac:dyDescent="0.25">
      <c r="H289" s="44"/>
      <c r="I289" s="107"/>
      <c r="J289" s="107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V289" s="44"/>
    </row>
    <row r="290" spans="8:22" x14ac:dyDescent="0.25">
      <c r="H290" s="44"/>
      <c r="I290" s="107"/>
      <c r="J290" s="107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V290" s="44"/>
    </row>
    <row r="291" spans="8:22" x14ac:dyDescent="0.25">
      <c r="H291" s="44"/>
      <c r="I291" s="107"/>
      <c r="J291" s="107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V291" s="44"/>
    </row>
    <row r="292" spans="8:22" x14ac:dyDescent="0.25">
      <c r="H292" s="44"/>
      <c r="I292" s="107"/>
      <c r="J292" s="107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V292" s="44"/>
    </row>
    <row r="293" spans="8:22" x14ac:dyDescent="0.25">
      <c r="H293" s="44"/>
      <c r="I293" s="107"/>
      <c r="J293" s="107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V293" s="44"/>
    </row>
    <row r="294" spans="8:22" x14ac:dyDescent="0.25">
      <c r="H294" s="44"/>
      <c r="I294" s="107"/>
      <c r="J294" s="107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V294" s="44"/>
    </row>
    <row r="295" spans="8:22" x14ac:dyDescent="0.25">
      <c r="H295" s="44"/>
      <c r="I295" s="107"/>
      <c r="J295" s="107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V295" s="44"/>
    </row>
    <row r="296" spans="8:22" x14ac:dyDescent="0.25">
      <c r="H296" s="44"/>
      <c r="I296" s="107"/>
      <c r="J296" s="107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V296" s="44"/>
    </row>
    <row r="297" spans="8:22" x14ac:dyDescent="0.25">
      <c r="H297" s="44"/>
      <c r="I297" s="107"/>
      <c r="J297" s="107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V297" s="44"/>
    </row>
    <row r="298" spans="8:22" x14ac:dyDescent="0.25">
      <c r="H298" s="44"/>
      <c r="I298" s="107"/>
      <c r="J298" s="107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V298" s="44"/>
    </row>
    <row r="299" spans="8:22" x14ac:dyDescent="0.25">
      <c r="H299" s="44"/>
      <c r="I299" s="107"/>
      <c r="J299" s="107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V299" s="44"/>
    </row>
    <row r="300" spans="8:22" x14ac:dyDescent="0.25">
      <c r="H300" s="44"/>
      <c r="I300" s="107"/>
      <c r="J300" s="107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V300" s="44"/>
    </row>
    <row r="301" spans="8:22" x14ac:dyDescent="0.25">
      <c r="H301" s="44"/>
      <c r="I301" s="107"/>
      <c r="J301" s="107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V301" s="44"/>
    </row>
    <row r="302" spans="8:22" x14ac:dyDescent="0.25">
      <c r="H302" s="44"/>
      <c r="I302" s="107"/>
      <c r="J302" s="107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V302" s="44"/>
    </row>
    <row r="303" spans="8:22" x14ac:dyDescent="0.25">
      <c r="H303" s="44"/>
      <c r="I303" s="107"/>
      <c r="J303" s="107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V303" s="44"/>
    </row>
    <row r="304" spans="8:22" x14ac:dyDescent="0.25">
      <c r="H304" s="44"/>
      <c r="I304" s="107"/>
      <c r="J304" s="107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V304" s="44"/>
    </row>
    <row r="305" spans="8:22" x14ac:dyDescent="0.25">
      <c r="H305" s="44"/>
      <c r="I305" s="107"/>
      <c r="J305" s="107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V305" s="44"/>
    </row>
    <row r="306" spans="8:22" x14ac:dyDescent="0.25">
      <c r="H306" s="44"/>
      <c r="I306" s="107"/>
      <c r="J306" s="107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V306" s="44"/>
    </row>
    <row r="307" spans="8:22" x14ac:dyDescent="0.25">
      <c r="H307" s="44"/>
      <c r="I307" s="107"/>
      <c r="J307" s="107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V307" s="44"/>
    </row>
    <row r="308" spans="8:22" x14ac:dyDescent="0.25">
      <c r="H308" s="44"/>
      <c r="I308" s="107"/>
      <c r="J308" s="107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V308" s="44"/>
    </row>
    <row r="309" spans="8:22" x14ac:dyDescent="0.25">
      <c r="H309" s="44"/>
      <c r="I309" s="107"/>
      <c r="J309" s="107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V309" s="44"/>
    </row>
    <row r="310" spans="8:22" x14ac:dyDescent="0.25">
      <c r="H310" s="44"/>
      <c r="I310" s="107"/>
      <c r="J310" s="107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V310" s="44"/>
    </row>
    <row r="311" spans="8:22" x14ac:dyDescent="0.25">
      <c r="H311" s="44"/>
      <c r="I311" s="107"/>
      <c r="J311" s="107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V311" s="44"/>
    </row>
    <row r="312" spans="8:22" x14ac:dyDescent="0.25">
      <c r="H312" s="44"/>
      <c r="I312" s="107"/>
      <c r="J312" s="107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V312" s="44"/>
    </row>
    <row r="313" spans="8:22" x14ac:dyDescent="0.25">
      <c r="H313" s="44"/>
      <c r="I313" s="107"/>
      <c r="J313" s="107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V313" s="44"/>
    </row>
    <row r="314" spans="8:22" x14ac:dyDescent="0.25">
      <c r="H314" s="44"/>
      <c r="I314" s="107"/>
      <c r="J314" s="107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V314" s="44"/>
    </row>
    <row r="315" spans="8:22" x14ac:dyDescent="0.25">
      <c r="H315" s="44"/>
      <c r="I315" s="107"/>
      <c r="J315" s="107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V315" s="44"/>
    </row>
    <row r="316" spans="8:22" x14ac:dyDescent="0.25">
      <c r="H316" s="44"/>
      <c r="I316" s="107"/>
      <c r="J316" s="107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V316" s="44"/>
    </row>
    <row r="317" spans="8:22" x14ac:dyDescent="0.25">
      <c r="H317" s="44"/>
      <c r="I317" s="107"/>
      <c r="J317" s="107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V317" s="44"/>
    </row>
    <row r="318" spans="8:22" x14ac:dyDescent="0.25">
      <c r="H318" s="44"/>
      <c r="I318" s="107"/>
      <c r="J318" s="107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V318" s="44"/>
    </row>
    <row r="319" spans="8:22" x14ac:dyDescent="0.25">
      <c r="H319" s="44"/>
      <c r="I319" s="107"/>
      <c r="J319" s="107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V319" s="44"/>
    </row>
    <row r="320" spans="8:22" x14ac:dyDescent="0.25">
      <c r="H320" s="44"/>
      <c r="I320" s="107"/>
      <c r="J320" s="107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V320" s="44"/>
    </row>
    <row r="321" spans="8:22" x14ac:dyDescent="0.25">
      <c r="H321" s="44"/>
      <c r="I321" s="107"/>
      <c r="J321" s="107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V321" s="44"/>
    </row>
    <row r="322" spans="8:22" x14ac:dyDescent="0.25">
      <c r="H322" s="44"/>
      <c r="I322" s="107"/>
      <c r="J322" s="107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V322" s="44"/>
    </row>
    <row r="323" spans="8:22" x14ac:dyDescent="0.25">
      <c r="H323" s="44"/>
      <c r="I323" s="107"/>
      <c r="J323" s="107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V323" s="44"/>
    </row>
    <row r="324" spans="8:22" x14ac:dyDescent="0.25">
      <c r="H324" s="44"/>
      <c r="I324" s="107"/>
      <c r="J324" s="107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V324" s="44"/>
    </row>
    <row r="325" spans="8:22" x14ac:dyDescent="0.25">
      <c r="H325" s="44"/>
      <c r="I325" s="107"/>
      <c r="J325" s="107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V325" s="44"/>
    </row>
    <row r="326" spans="8:22" x14ac:dyDescent="0.25">
      <c r="H326" s="44"/>
      <c r="I326" s="107"/>
      <c r="J326" s="107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V326" s="44"/>
    </row>
    <row r="327" spans="8:22" x14ac:dyDescent="0.25">
      <c r="H327" s="44"/>
      <c r="I327" s="107"/>
      <c r="J327" s="107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V327" s="44"/>
    </row>
    <row r="328" spans="8:22" x14ac:dyDescent="0.25">
      <c r="H328" s="44"/>
      <c r="I328" s="107"/>
      <c r="J328" s="107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V328" s="44"/>
    </row>
    <row r="329" spans="8:22" x14ac:dyDescent="0.25">
      <c r="H329" s="44"/>
      <c r="I329" s="107"/>
      <c r="J329" s="107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V329" s="44"/>
    </row>
    <row r="330" spans="8:22" x14ac:dyDescent="0.25">
      <c r="H330" s="44"/>
      <c r="I330" s="107"/>
      <c r="J330" s="107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V330" s="44"/>
    </row>
    <row r="331" spans="8:22" x14ac:dyDescent="0.25">
      <c r="H331" s="44"/>
      <c r="I331" s="107"/>
      <c r="J331" s="107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V331" s="44"/>
    </row>
    <row r="332" spans="8:22" x14ac:dyDescent="0.25">
      <c r="H332" s="44"/>
      <c r="I332" s="107"/>
      <c r="J332" s="107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V332" s="44"/>
    </row>
    <row r="333" spans="8:22" x14ac:dyDescent="0.25">
      <c r="H333" s="44"/>
      <c r="I333" s="107"/>
      <c r="J333" s="107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V333" s="44"/>
    </row>
    <row r="334" spans="8:22" x14ac:dyDescent="0.25">
      <c r="H334" s="44"/>
      <c r="I334" s="107"/>
      <c r="J334" s="107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V334" s="44"/>
    </row>
    <row r="335" spans="8:22" x14ac:dyDescent="0.25">
      <c r="H335" s="44"/>
      <c r="I335" s="107"/>
      <c r="J335" s="107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V335" s="44"/>
    </row>
    <row r="336" spans="8:22" x14ac:dyDescent="0.25">
      <c r="H336" s="44"/>
      <c r="I336" s="107"/>
      <c r="J336" s="107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V336" s="44"/>
    </row>
    <row r="337" spans="8:22" x14ac:dyDescent="0.25">
      <c r="H337" s="44"/>
      <c r="I337" s="107"/>
      <c r="J337" s="107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V337" s="44"/>
    </row>
    <row r="338" spans="8:22" x14ac:dyDescent="0.25">
      <c r="H338" s="44"/>
      <c r="I338" s="107"/>
      <c r="J338" s="107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V338" s="44"/>
    </row>
    <row r="339" spans="8:22" x14ac:dyDescent="0.25">
      <c r="H339" s="44"/>
      <c r="I339" s="107"/>
      <c r="J339" s="107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V339" s="44"/>
    </row>
    <row r="340" spans="8:22" x14ac:dyDescent="0.25">
      <c r="H340" s="44"/>
      <c r="I340" s="107"/>
      <c r="J340" s="107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V340" s="44"/>
    </row>
    <row r="341" spans="8:22" x14ac:dyDescent="0.25">
      <c r="H341" s="44"/>
      <c r="I341" s="107"/>
      <c r="J341" s="107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V341" s="44"/>
    </row>
    <row r="342" spans="8:22" x14ac:dyDescent="0.25">
      <c r="H342" s="44"/>
      <c r="I342" s="107"/>
      <c r="J342" s="107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V342" s="44"/>
    </row>
    <row r="343" spans="8:22" x14ac:dyDescent="0.25">
      <c r="H343" s="44"/>
      <c r="I343" s="107"/>
      <c r="J343" s="107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V343" s="44"/>
    </row>
    <row r="344" spans="8:22" x14ac:dyDescent="0.25">
      <c r="H344" s="44"/>
      <c r="I344" s="107"/>
      <c r="J344" s="107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V344" s="44"/>
    </row>
    <row r="345" spans="8:22" x14ac:dyDescent="0.25">
      <c r="H345" s="44"/>
      <c r="I345" s="107"/>
      <c r="J345" s="107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V345" s="44"/>
    </row>
    <row r="346" spans="8:22" x14ac:dyDescent="0.25">
      <c r="H346" s="44"/>
      <c r="I346" s="107"/>
      <c r="J346" s="107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V346" s="44"/>
    </row>
    <row r="347" spans="8:22" x14ac:dyDescent="0.25">
      <c r="H347" s="44"/>
      <c r="I347" s="107"/>
      <c r="J347" s="107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V347" s="44"/>
    </row>
    <row r="348" spans="8:22" x14ac:dyDescent="0.25">
      <c r="H348" s="44"/>
      <c r="I348" s="107"/>
      <c r="J348" s="107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V348" s="44"/>
    </row>
    <row r="349" spans="8:22" x14ac:dyDescent="0.25">
      <c r="H349" s="44"/>
      <c r="I349" s="107"/>
      <c r="J349" s="107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V349" s="44"/>
    </row>
    <row r="350" spans="8:22" x14ac:dyDescent="0.25">
      <c r="H350" s="44"/>
      <c r="I350" s="107"/>
      <c r="J350" s="107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V350" s="44"/>
    </row>
    <row r="351" spans="8:22" x14ac:dyDescent="0.25">
      <c r="H351" s="44"/>
      <c r="I351" s="107"/>
      <c r="J351" s="107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V351" s="44"/>
    </row>
    <row r="352" spans="8:22" x14ac:dyDescent="0.25">
      <c r="H352" s="44"/>
      <c r="I352" s="107"/>
      <c r="J352" s="107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V352" s="44"/>
    </row>
    <row r="353" spans="8:22" x14ac:dyDescent="0.25">
      <c r="H353" s="44"/>
      <c r="I353" s="107"/>
      <c r="J353" s="107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V353" s="44"/>
    </row>
    <row r="354" spans="8:22" x14ac:dyDescent="0.25">
      <c r="H354" s="44"/>
      <c r="I354" s="107"/>
      <c r="J354" s="107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V354" s="44"/>
    </row>
    <row r="355" spans="8:22" x14ac:dyDescent="0.25">
      <c r="H355" s="44"/>
      <c r="I355" s="107"/>
      <c r="J355" s="107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V355" s="44"/>
    </row>
    <row r="356" spans="8:22" x14ac:dyDescent="0.25">
      <c r="H356" s="44"/>
      <c r="I356" s="107"/>
      <c r="J356" s="107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V356" s="44"/>
    </row>
    <row r="357" spans="8:22" x14ac:dyDescent="0.25">
      <c r="H357" s="44"/>
      <c r="I357" s="107"/>
      <c r="J357" s="107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V357" s="44"/>
    </row>
    <row r="358" spans="8:22" x14ac:dyDescent="0.25">
      <c r="H358" s="44"/>
      <c r="I358" s="107"/>
      <c r="J358" s="107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V358" s="44"/>
    </row>
    <row r="359" spans="8:22" x14ac:dyDescent="0.25">
      <c r="H359" s="44"/>
      <c r="I359" s="107"/>
      <c r="J359" s="107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V359" s="44"/>
    </row>
    <row r="360" spans="8:22" x14ac:dyDescent="0.25">
      <c r="H360" s="44"/>
      <c r="I360" s="107"/>
      <c r="J360" s="107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V360" s="44"/>
    </row>
    <row r="361" spans="8:22" x14ac:dyDescent="0.25">
      <c r="H361" s="44"/>
      <c r="I361" s="107"/>
      <c r="J361" s="107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V361" s="44"/>
    </row>
    <row r="362" spans="8:22" x14ac:dyDescent="0.25">
      <c r="H362" s="44"/>
      <c r="I362" s="107"/>
      <c r="J362" s="107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V362" s="44"/>
    </row>
    <row r="363" spans="8:22" x14ac:dyDescent="0.25">
      <c r="H363" s="44"/>
      <c r="I363" s="107"/>
      <c r="J363" s="107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V363" s="44"/>
    </row>
    <row r="364" spans="8:22" x14ac:dyDescent="0.25">
      <c r="H364" s="44"/>
      <c r="I364" s="107"/>
      <c r="J364" s="107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V364" s="44"/>
    </row>
    <row r="365" spans="8:22" x14ac:dyDescent="0.25">
      <c r="H365" s="44"/>
      <c r="I365" s="107"/>
      <c r="J365" s="107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V365" s="44"/>
    </row>
    <row r="366" spans="8:22" x14ac:dyDescent="0.25">
      <c r="H366" s="44"/>
      <c r="I366" s="107"/>
      <c r="J366" s="107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V366" s="44"/>
    </row>
    <row r="367" spans="8:22" x14ac:dyDescent="0.25">
      <c r="H367" s="44"/>
      <c r="I367" s="107"/>
      <c r="J367" s="107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V367" s="44"/>
    </row>
    <row r="368" spans="8:22" x14ac:dyDescent="0.25">
      <c r="H368" s="44"/>
      <c r="I368" s="107"/>
      <c r="J368" s="107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V368" s="44"/>
    </row>
    <row r="369" spans="8:22" x14ac:dyDescent="0.25">
      <c r="H369" s="44"/>
      <c r="I369" s="107"/>
      <c r="J369" s="107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V369" s="44"/>
    </row>
    <row r="370" spans="8:22" x14ac:dyDescent="0.25">
      <c r="H370" s="44"/>
      <c r="I370" s="107"/>
      <c r="J370" s="107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V370" s="44"/>
    </row>
    <row r="371" spans="8:22" x14ac:dyDescent="0.25">
      <c r="H371" s="44"/>
      <c r="I371" s="107"/>
      <c r="J371" s="107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V371" s="44"/>
    </row>
    <row r="372" spans="8:22" x14ac:dyDescent="0.25">
      <c r="H372" s="44"/>
      <c r="I372" s="107"/>
      <c r="J372" s="107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V372" s="44"/>
    </row>
    <row r="373" spans="8:22" x14ac:dyDescent="0.25">
      <c r="H373" s="44"/>
      <c r="I373" s="107"/>
      <c r="J373" s="107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V373" s="44"/>
    </row>
    <row r="374" spans="8:22" x14ac:dyDescent="0.25">
      <c r="H374" s="44"/>
      <c r="I374" s="107"/>
      <c r="J374" s="107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V374" s="44"/>
    </row>
    <row r="375" spans="8:22" x14ac:dyDescent="0.25">
      <c r="H375" s="44"/>
      <c r="I375" s="107"/>
      <c r="J375" s="107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V375" s="44"/>
    </row>
    <row r="376" spans="8:22" x14ac:dyDescent="0.25">
      <c r="H376" s="44"/>
      <c r="I376" s="107"/>
      <c r="J376" s="107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V376" s="44"/>
    </row>
    <row r="377" spans="8:22" x14ac:dyDescent="0.25">
      <c r="H377" s="44"/>
      <c r="I377" s="107"/>
      <c r="J377" s="107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V377" s="44"/>
    </row>
    <row r="378" spans="8:22" x14ac:dyDescent="0.25">
      <c r="H378" s="44"/>
      <c r="I378" s="107"/>
      <c r="J378" s="107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V378" s="44"/>
    </row>
    <row r="379" spans="8:22" x14ac:dyDescent="0.25">
      <c r="H379" s="44"/>
      <c r="I379" s="107"/>
      <c r="J379" s="107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V379" s="44"/>
    </row>
    <row r="380" spans="8:22" x14ac:dyDescent="0.25">
      <c r="H380" s="44"/>
      <c r="I380" s="107"/>
      <c r="J380" s="107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V380" s="44"/>
    </row>
    <row r="381" spans="8:22" x14ac:dyDescent="0.25">
      <c r="H381" s="44"/>
      <c r="I381" s="107"/>
      <c r="J381" s="107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V381" s="44"/>
    </row>
    <row r="382" spans="8:22" x14ac:dyDescent="0.25">
      <c r="H382" s="44"/>
      <c r="I382" s="107"/>
      <c r="J382" s="107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V382" s="44"/>
    </row>
    <row r="383" spans="8:22" x14ac:dyDescent="0.25">
      <c r="H383" s="44"/>
      <c r="I383" s="107"/>
      <c r="J383" s="107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V383" s="44"/>
    </row>
    <row r="384" spans="8:22" x14ac:dyDescent="0.25">
      <c r="H384" s="44"/>
      <c r="I384" s="107"/>
      <c r="J384" s="107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V384" s="44"/>
    </row>
    <row r="385" spans="8:22" x14ac:dyDescent="0.25">
      <c r="H385" s="44"/>
      <c r="I385" s="107"/>
      <c r="J385" s="107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V385" s="44"/>
    </row>
    <row r="386" spans="8:22" x14ac:dyDescent="0.25">
      <c r="H386" s="44"/>
      <c r="I386" s="107"/>
      <c r="J386" s="107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V386" s="44"/>
    </row>
    <row r="387" spans="8:22" x14ac:dyDescent="0.25">
      <c r="H387" s="44"/>
      <c r="I387" s="107"/>
      <c r="J387" s="107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V387" s="44"/>
    </row>
    <row r="388" spans="8:22" x14ac:dyDescent="0.25">
      <c r="H388" s="44"/>
      <c r="I388" s="107"/>
      <c r="J388" s="107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V388" s="44"/>
    </row>
    <row r="389" spans="8:22" x14ac:dyDescent="0.25">
      <c r="H389" s="44"/>
      <c r="I389" s="107"/>
      <c r="J389" s="107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V389" s="44"/>
    </row>
    <row r="390" spans="8:22" x14ac:dyDescent="0.25">
      <c r="H390" s="44"/>
      <c r="I390" s="107"/>
      <c r="J390" s="107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V390" s="44"/>
    </row>
    <row r="391" spans="8:22" x14ac:dyDescent="0.25">
      <c r="H391" s="44"/>
      <c r="I391" s="107"/>
      <c r="J391" s="107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V391" s="44"/>
    </row>
    <row r="392" spans="8:22" x14ac:dyDescent="0.25">
      <c r="H392" s="44"/>
      <c r="I392" s="107"/>
      <c r="J392" s="107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V392" s="44"/>
    </row>
    <row r="393" spans="8:22" x14ac:dyDescent="0.25">
      <c r="H393" s="44"/>
      <c r="I393" s="107"/>
      <c r="J393" s="107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V393" s="44"/>
    </row>
    <row r="394" spans="8:22" x14ac:dyDescent="0.25">
      <c r="H394" s="44"/>
      <c r="I394" s="107"/>
      <c r="J394" s="107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V394" s="44"/>
    </row>
    <row r="395" spans="8:22" x14ac:dyDescent="0.25">
      <c r="H395" s="44"/>
      <c r="I395" s="107"/>
      <c r="J395" s="107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V395" s="44"/>
    </row>
    <row r="396" spans="8:22" x14ac:dyDescent="0.25">
      <c r="H396" s="44"/>
      <c r="I396" s="107"/>
      <c r="J396" s="107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V396" s="44"/>
    </row>
    <row r="397" spans="8:22" x14ac:dyDescent="0.25">
      <c r="H397" s="44"/>
      <c r="I397" s="107"/>
      <c r="J397" s="107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V397" s="44"/>
    </row>
    <row r="398" spans="8:22" x14ac:dyDescent="0.25">
      <c r="H398" s="44"/>
      <c r="I398" s="107"/>
      <c r="J398" s="107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V398" s="44"/>
    </row>
    <row r="399" spans="8:22" x14ac:dyDescent="0.25">
      <c r="H399" s="44"/>
      <c r="I399" s="107"/>
      <c r="J399" s="107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V399" s="44"/>
    </row>
    <row r="400" spans="8:22" x14ac:dyDescent="0.25">
      <c r="H400" s="44"/>
      <c r="I400" s="107"/>
      <c r="J400" s="107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V400" s="44"/>
    </row>
    <row r="401" spans="8:22" x14ac:dyDescent="0.25">
      <c r="H401" s="44"/>
      <c r="I401" s="107"/>
      <c r="J401" s="107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V401" s="44"/>
    </row>
    <row r="402" spans="8:22" x14ac:dyDescent="0.25">
      <c r="H402" s="44"/>
      <c r="I402" s="107"/>
      <c r="J402" s="107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V402" s="44"/>
    </row>
    <row r="403" spans="8:22" x14ac:dyDescent="0.25">
      <c r="H403" s="44"/>
      <c r="I403" s="107"/>
      <c r="J403" s="107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V403" s="44"/>
    </row>
    <row r="404" spans="8:22" x14ac:dyDescent="0.25">
      <c r="H404" s="44"/>
      <c r="I404" s="107"/>
      <c r="J404" s="107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V404" s="44"/>
    </row>
    <row r="405" spans="8:22" x14ac:dyDescent="0.25">
      <c r="H405" s="44"/>
      <c r="I405" s="107"/>
      <c r="J405" s="107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V405" s="44"/>
    </row>
    <row r="406" spans="8:22" x14ac:dyDescent="0.25">
      <c r="H406" s="44"/>
      <c r="I406" s="107"/>
      <c r="J406" s="107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V406" s="44"/>
    </row>
    <row r="407" spans="8:22" x14ac:dyDescent="0.25">
      <c r="H407" s="44"/>
      <c r="I407" s="107"/>
      <c r="J407" s="107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V407" s="44"/>
    </row>
    <row r="408" spans="8:22" x14ac:dyDescent="0.25">
      <c r="H408" s="44"/>
      <c r="I408" s="107"/>
      <c r="J408" s="107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V408" s="44"/>
    </row>
    <row r="409" spans="8:22" x14ac:dyDescent="0.25">
      <c r="H409" s="44"/>
      <c r="I409" s="107"/>
      <c r="J409" s="107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V409" s="44"/>
    </row>
    <row r="410" spans="8:22" x14ac:dyDescent="0.25">
      <c r="H410" s="44"/>
      <c r="I410" s="107"/>
      <c r="J410" s="107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V410" s="44"/>
    </row>
    <row r="411" spans="8:22" x14ac:dyDescent="0.25">
      <c r="H411" s="44"/>
      <c r="I411" s="107"/>
      <c r="J411" s="107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V411" s="44"/>
    </row>
    <row r="412" spans="8:22" x14ac:dyDescent="0.25">
      <c r="H412" s="44"/>
      <c r="I412" s="107"/>
      <c r="J412" s="107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V412" s="44"/>
    </row>
    <row r="413" spans="8:22" x14ac:dyDescent="0.25">
      <c r="H413" s="44"/>
      <c r="I413" s="107"/>
      <c r="J413" s="107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V413" s="44"/>
    </row>
    <row r="414" spans="8:22" x14ac:dyDescent="0.25">
      <c r="H414" s="44"/>
      <c r="I414" s="107"/>
      <c r="J414" s="107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V414" s="44"/>
    </row>
    <row r="415" spans="8:22" x14ac:dyDescent="0.25">
      <c r="H415" s="44"/>
      <c r="I415" s="107"/>
      <c r="J415" s="107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V415" s="44"/>
    </row>
    <row r="416" spans="8:22" x14ac:dyDescent="0.25">
      <c r="H416" s="44"/>
      <c r="I416" s="107"/>
      <c r="J416" s="107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V416" s="44"/>
    </row>
    <row r="417" spans="8:22" x14ac:dyDescent="0.25">
      <c r="H417" s="44"/>
      <c r="I417" s="107"/>
      <c r="J417" s="107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V417" s="44"/>
    </row>
    <row r="418" spans="8:22" x14ac:dyDescent="0.25">
      <c r="H418" s="44"/>
      <c r="I418" s="107"/>
      <c r="J418" s="107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V418" s="44"/>
    </row>
    <row r="419" spans="8:22" x14ac:dyDescent="0.25">
      <c r="H419" s="44"/>
      <c r="I419" s="107"/>
      <c r="J419" s="107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V419" s="44"/>
    </row>
    <row r="420" spans="8:22" x14ac:dyDescent="0.25">
      <c r="H420" s="44"/>
      <c r="I420" s="107"/>
      <c r="J420" s="107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V420" s="44"/>
    </row>
    <row r="421" spans="8:22" x14ac:dyDescent="0.25">
      <c r="H421" s="44"/>
      <c r="I421" s="107"/>
      <c r="J421" s="107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V421" s="44"/>
    </row>
    <row r="422" spans="8:22" x14ac:dyDescent="0.25">
      <c r="H422" s="44"/>
      <c r="I422" s="107"/>
      <c r="J422" s="107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V422" s="44"/>
    </row>
    <row r="423" spans="8:22" x14ac:dyDescent="0.25">
      <c r="H423" s="44"/>
      <c r="I423" s="107"/>
      <c r="J423" s="107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V423" s="44"/>
    </row>
    <row r="424" spans="8:22" x14ac:dyDescent="0.25">
      <c r="H424" s="44"/>
      <c r="I424" s="107"/>
      <c r="J424" s="107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V424" s="44"/>
    </row>
    <row r="425" spans="8:22" x14ac:dyDescent="0.25">
      <c r="H425" s="44"/>
      <c r="I425" s="107"/>
      <c r="J425" s="107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V425" s="44"/>
    </row>
    <row r="426" spans="8:22" x14ac:dyDescent="0.25">
      <c r="H426" s="44"/>
      <c r="I426" s="107"/>
      <c r="J426" s="107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V426" s="44"/>
    </row>
    <row r="427" spans="8:22" x14ac:dyDescent="0.25">
      <c r="H427" s="44"/>
      <c r="I427" s="107"/>
      <c r="J427" s="107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V427" s="44"/>
    </row>
    <row r="428" spans="8:22" x14ac:dyDescent="0.25">
      <c r="V428" s="44"/>
    </row>
    <row r="429" spans="8:22" x14ac:dyDescent="0.25">
      <c r="V429" s="44"/>
    </row>
    <row r="430" spans="8:22" x14ac:dyDescent="0.25">
      <c r="V430" s="44"/>
    </row>
    <row r="431" spans="8:22" x14ac:dyDescent="0.25">
      <c r="V431" s="44"/>
    </row>
    <row r="432" spans="8:22" x14ac:dyDescent="0.25">
      <c r="V432" s="44"/>
    </row>
    <row r="433" spans="22:22" x14ac:dyDescent="0.25">
      <c r="V433" s="44"/>
    </row>
    <row r="434" spans="22:22" x14ac:dyDescent="0.25">
      <c r="V434" s="44"/>
    </row>
    <row r="435" spans="22:22" x14ac:dyDescent="0.25">
      <c r="V435" s="44"/>
    </row>
    <row r="436" spans="22:22" x14ac:dyDescent="0.25">
      <c r="V436" s="44"/>
    </row>
    <row r="437" spans="22:22" x14ac:dyDescent="0.25">
      <c r="V437" s="44"/>
    </row>
    <row r="438" spans="22:22" x14ac:dyDescent="0.25">
      <c r="V438" s="44"/>
    </row>
    <row r="439" spans="22:22" x14ac:dyDescent="0.25">
      <c r="V439" s="44"/>
    </row>
    <row r="440" spans="22:22" x14ac:dyDescent="0.25">
      <c r="V440" s="44"/>
    </row>
    <row r="441" spans="22:22" x14ac:dyDescent="0.25">
      <c r="V441" s="44"/>
    </row>
    <row r="442" spans="22:22" x14ac:dyDescent="0.25">
      <c r="V442" s="44"/>
    </row>
    <row r="443" spans="22:22" x14ac:dyDescent="0.25">
      <c r="V443" s="44"/>
    </row>
    <row r="444" spans="22:22" x14ac:dyDescent="0.25">
      <c r="V444" s="44"/>
    </row>
    <row r="445" spans="22:22" x14ac:dyDescent="0.25">
      <c r="V445" s="44"/>
    </row>
    <row r="446" spans="22:22" x14ac:dyDescent="0.25">
      <c r="V446" s="44"/>
    </row>
    <row r="447" spans="22:22" x14ac:dyDescent="0.25">
      <c r="V447" s="44"/>
    </row>
    <row r="448" spans="22:22" x14ac:dyDescent="0.25">
      <c r="V448" s="44"/>
    </row>
    <row r="449" spans="22:22" x14ac:dyDescent="0.25">
      <c r="V449" s="44"/>
    </row>
    <row r="450" spans="22:22" x14ac:dyDescent="0.25">
      <c r="V450" s="44"/>
    </row>
    <row r="451" spans="22:22" x14ac:dyDescent="0.25">
      <c r="V451" s="44"/>
    </row>
    <row r="452" spans="22:22" x14ac:dyDescent="0.25">
      <c r="V452" s="44"/>
    </row>
    <row r="453" spans="22:22" x14ac:dyDescent="0.25">
      <c r="V453" s="44"/>
    </row>
    <row r="454" spans="22:22" x14ac:dyDescent="0.25">
      <c r="V454" s="44"/>
    </row>
    <row r="455" spans="22:22" x14ac:dyDescent="0.25">
      <c r="V455" s="44"/>
    </row>
    <row r="456" spans="22:22" x14ac:dyDescent="0.25">
      <c r="V456" s="44"/>
    </row>
    <row r="457" spans="22:22" x14ac:dyDescent="0.25">
      <c r="V457" s="44"/>
    </row>
    <row r="458" spans="22:22" x14ac:dyDescent="0.25">
      <c r="V458" s="44"/>
    </row>
    <row r="459" spans="22:22" x14ac:dyDescent="0.25">
      <c r="V459" s="44"/>
    </row>
    <row r="460" spans="22:22" x14ac:dyDescent="0.25">
      <c r="V460" s="44"/>
    </row>
    <row r="461" spans="22:22" x14ac:dyDescent="0.25">
      <c r="V461" s="44"/>
    </row>
    <row r="462" spans="22:22" x14ac:dyDescent="0.25">
      <c r="V462" s="44"/>
    </row>
    <row r="463" spans="22:22" x14ac:dyDescent="0.25">
      <c r="V463" s="44"/>
    </row>
    <row r="464" spans="22:22" x14ac:dyDescent="0.25">
      <c r="V464" s="44"/>
    </row>
    <row r="465" spans="22:22" x14ac:dyDescent="0.25">
      <c r="V465" s="44"/>
    </row>
    <row r="466" spans="22:22" x14ac:dyDescent="0.25">
      <c r="V466" s="44"/>
    </row>
    <row r="467" spans="22:22" x14ac:dyDescent="0.25">
      <c r="V467" s="44"/>
    </row>
    <row r="468" spans="22:22" x14ac:dyDescent="0.25">
      <c r="V468" s="44"/>
    </row>
    <row r="469" spans="22:22" x14ac:dyDescent="0.25">
      <c r="V469" s="44"/>
    </row>
    <row r="470" spans="22:22" x14ac:dyDescent="0.25">
      <c r="V470" s="44"/>
    </row>
    <row r="471" spans="22:22" x14ac:dyDescent="0.25">
      <c r="V471" s="44"/>
    </row>
    <row r="472" spans="22:22" x14ac:dyDescent="0.25">
      <c r="V472" s="44"/>
    </row>
    <row r="473" spans="22:22" x14ac:dyDescent="0.25">
      <c r="V473" s="44"/>
    </row>
    <row r="474" spans="22:22" x14ac:dyDescent="0.25">
      <c r="V474" s="44"/>
    </row>
    <row r="475" spans="22:22" x14ac:dyDescent="0.25">
      <c r="V475" s="44"/>
    </row>
    <row r="476" spans="22:22" x14ac:dyDescent="0.25">
      <c r="V476" s="44"/>
    </row>
    <row r="477" spans="22:22" x14ac:dyDescent="0.25">
      <c r="V477" s="44"/>
    </row>
    <row r="478" spans="22:22" x14ac:dyDescent="0.25">
      <c r="V478" s="44"/>
    </row>
    <row r="479" spans="22:22" x14ac:dyDescent="0.25">
      <c r="V479" s="44"/>
    </row>
    <row r="480" spans="22:22" x14ac:dyDescent="0.25">
      <c r="V480" s="44"/>
    </row>
    <row r="481" spans="22:22" x14ac:dyDescent="0.25">
      <c r="V481" s="44"/>
    </row>
    <row r="482" spans="22:22" x14ac:dyDescent="0.25">
      <c r="V482" s="44"/>
    </row>
    <row r="483" spans="22:22" x14ac:dyDescent="0.25">
      <c r="V483" s="44"/>
    </row>
    <row r="484" spans="22:22" x14ac:dyDescent="0.25">
      <c r="V484" s="44"/>
    </row>
    <row r="485" spans="22:22" x14ac:dyDescent="0.25">
      <c r="V485" s="44"/>
    </row>
    <row r="486" spans="22:22" x14ac:dyDescent="0.25">
      <c r="V486" s="44"/>
    </row>
    <row r="487" spans="22:22" x14ac:dyDescent="0.25">
      <c r="V487" s="44"/>
    </row>
    <row r="488" spans="22:22" x14ac:dyDescent="0.25">
      <c r="V488" s="44"/>
    </row>
    <row r="489" spans="22:22" x14ac:dyDescent="0.25">
      <c r="V489" s="44"/>
    </row>
    <row r="490" spans="22:22" x14ac:dyDescent="0.25">
      <c r="V490" s="44"/>
    </row>
    <row r="491" spans="22:22" x14ac:dyDescent="0.25">
      <c r="V491" s="44"/>
    </row>
    <row r="492" spans="22:22" x14ac:dyDescent="0.25">
      <c r="V492" s="44"/>
    </row>
    <row r="493" spans="22:22" x14ac:dyDescent="0.25">
      <c r="V493" s="44"/>
    </row>
    <row r="494" spans="22:22" x14ac:dyDescent="0.25">
      <c r="V494" s="44"/>
    </row>
    <row r="495" spans="22:22" x14ac:dyDescent="0.25">
      <c r="V495" s="44"/>
    </row>
    <row r="496" spans="22:22" x14ac:dyDescent="0.25">
      <c r="V496" s="44"/>
    </row>
    <row r="497" spans="22:22" x14ac:dyDescent="0.25">
      <c r="V497" s="44"/>
    </row>
    <row r="498" spans="22:22" x14ac:dyDescent="0.25">
      <c r="V498" s="44"/>
    </row>
    <row r="499" spans="22:22" x14ac:dyDescent="0.25">
      <c r="V499" s="44"/>
    </row>
    <row r="500" spans="22:22" x14ac:dyDescent="0.25">
      <c r="V500" s="44"/>
    </row>
    <row r="501" spans="22:22" x14ac:dyDescent="0.25">
      <c r="V501" s="44"/>
    </row>
    <row r="502" spans="22:22" x14ac:dyDescent="0.25">
      <c r="V502" s="44"/>
    </row>
    <row r="503" spans="22:22" x14ac:dyDescent="0.25">
      <c r="V503" s="44"/>
    </row>
    <row r="504" spans="22:22" x14ac:dyDescent="0.25">
      <c r="V504" s="44"/>
    </row>
    <row r="505" spans="22:22" x14ac:dyDescent="0.25">
      <c r="V505" s="44"/>
    </row>
    <row r="506" spans="22:22" x14ac:dyDescent="0.25">
      <c r="V506" s="44"/>
    </row>
    <row r="507" spans="22:22" x14ac:dyDescent="0.25">
      <c r="V507" s="44"/>
    </row>
    <row r="508" spans="22:22" x14ac:dyDescent="0.25">
      <c r="V508" s="44"/>
    </row>
    <row r="509" spans="22:22" x14ac:dyDescent="0.25">
      <c r="V509" s="44"/>
    </row>
    <row r="510" spans="22:22" x14ac:dyDescent="0.25">
      <c r="V510" s="44"/>
    </row>
    <row r="511" spans="22:22" x14ac:dyDescent="0.25">
      <c r="V511" s="44"/>
    </row>
    <row r="512" spans="22:22" x14ac:dyDescent="0.25">
      <c r="V512" s="44"/>
    </row>
    <row r="513" spans="22:22" x14ac:dyDescent="0.25">
      <c r="V513" s="44"/>
    </row>
    <row r="514" spans="22:22" x14ac:dyDescent="0.25">
      <c r="V514" s="44"/>
    </row>
    <row r="515" spans="22:22" x14ac:dyDescent="0.25">
      <c r="V515" s="44"/>
    </row>
    <row r="516" spans="22:22" x14ac:dyDescent="0.25">
      <c r="V516" s="44"/>
    </row>
    <row r="517" spans="22:22" x14ac:dyDescent="0.25">
      <c r="V517" s="44"/>
    </row>
    <row r="518" spans="22:22" x14ac:dyDescent="0.25">
      <c r="V518" s="44"/>
    </row>
    <row r="519" spans="22:22" x14ac:dyDescent="0.25">
      <c r="V519" s="44"/>
    </row>
    <row r="520" spans="22:22" x14ac:dyDescent="0.25">
      <c r="V520" s="44"/>
    </row>
    <row r="521" spans="22:22" x14ac:dyDescent="0.25">
      <c r="V521" s="44"/>
    </row>
    <row r="522" spans="22:22" x14ac:dyDescent="0.25">
      <c r="V522" s="44"/>
    </row>
    <row r="523" spans="22:22" x14ac:dyDescent="0.25">
      <c r="V523" s="44"/>
    </row>
    <row r="524" spans="22:22" x14ac:dyDescent="0.25">
      <c r="V524" s="44"/>
    </row>
    <row r="525" spans="22:22" x14ac:dyDescent="0.25">
      <c r="V525" s="44"/>
    </row>
    <row r="526" spans="22:22" x14ac:dyDescent="0.25">
      <c r="V526" s="44"/>
    </row>
    <row r="527" spans="22:22" x14ac:dyDescent="0.25">
      <c r="V527" s="44"/>
    </row>
    <row r="528" spans="22:22" x14ac:dyDescent="0.25">
      <c r="V528" s="44"/>
    </row>
    <row r="529" spans="22:22" x14ac:dyDescent="0.25">
      <c r="V529" s="44"/>
    </row>
    <row r="530" spans="22:22" x14ac:dyDescent="0.25">
      <c r="V530" s="44"/>
    </row>
    <row r="531" spans="22:22" x14ac:dyDescent="0.25">
      <c r="V531" s="44"/>
    </row>
    <row r="532" spans="22:22" x14ac:dyDescent="0.25">
      <c r="V532" s="44"/>
    </row>
    <row r="533" spans="22:22" x14ac:dyDescent="0.25">
      <c r="V533" s="44"/>
    </row>
    <row r="534" spans="22:22" x14ac:dyDescent="0.25">
      <c r="V534" s="44"/>
    </row>
    <row r="535" spans="22:22" x14ac:dyDescent="0.25">
      <c r="V535" s="44"/>
    </row>
    <row r="536" spans="22:22" x14ac:dyDescent="0.25">
      <c r="V536" s="44"/>
    </row>
    <row r="537" spans="22:22" x14ac:dyDescent="0.25">
      <c r="V537" s="44"/>
    </row>
    <row r="538" spans="22:22" x14ac:dyDescent="0.25">
      <c r="V538" s="44"/>
    </row>
    <row r="539" spans="22:22" x14ac:dyDescent="0.25">
      <c r="V539" s="44"/>
    </row>
    <row r="540" spans="22:22" x14ac:dyDescent="0.25">
      <c r="V540" s="44"/>
    </row>
    <row r="541" spans="22:22" x14ac:dyDescent="0.25">
      <c r="V541" s="44"/>
    </row>
    <row r="542" spans="22:22" x14ac:dyDescent="0.25">
      <c r="V542" s="44"/>
    </row>
    <row r="543" spans="22:22" x14ac:dyDescent="0.25">
      <c r="V543" s="44"/>
    </row>
    <row r="544" spans="22:22" x14ac:dyDescent="0.25">
      <c r="V544" s="44"/>
    </row>
    <row r="545" spans="22:22" x14ac:dyDescent="0.25">
      <c r="V545" s="44"/>
    </row>
    <row r="546" spans="22:22" x14ac:dyDescent="0.25">
      <c r="V546" s="44"/>
    </row>
    <row r="547" spans="22:22" x14ac:dyDescent="0.25">
      <c r="V547" s="44"/>
    </row>
    <row r="548" spans="22:22" x14ac:dyDescent="0.25">
      <c r="V548" s="44"/>
    </row>
    <row r="549" spans="22:22" x14ac:dyDescent="0.25">
      <c r="V549" s="44"/>
    </row>
    <row r="550" spans="22:22" x14ac:dyDescent="0.25">
      <c r="V550" s="44"/>
    </row>
    <row r="551" spans="22:22" x14ac:dyDescent="0.25">
      <c r="V551" s="44"/>
    </row>
    <row r="552" spans="22:22" x14ac:dyDescent="0.25">
      <c r="V552" s="44"/>
    </row>
    <row r="553" spans="22:22" x14ac:dyDescent="0.25">
      <c r="V553" s="44"/>
    </row>
    <row r="554" spans="22:22" x14ac:dyDescent="0.25">
      <c r="V554" s="44"/>
    </row>
    <row r="555" spans="22:22" x14ac:dyDescent="0.25">
      <c r="V555" s="44"/>
    </row>
    <row r="556" spans="22:22" x14ac:dyDescent="0.25">
      <c r="V556" s="44"/>
    </row>
    <row r="557" spans="22:22" x14ac:dyDescent="0.25">
      <c r="V557" s="44"/>
    </row>
    <row r="558" spans="22:22" x14ac:dyDescent="0.25">
      <c r="V558" s="44"/>
    </row>
    <row r="559" spans="22:22" x14ac:dyDescent="0.25">
      <c r="V559" s="44"/>
    </row>
    <row r="560" spans="22:22" x14ac:dyDescent="0.25">
      <c r="V560" s="44"/>
    </row>
    <row r="561" spans="22:22" x14ac:dyDescent="0.25">
      <c r="V561" s="44"/>
    </row>
    <row r="562" spans="22:22" x14ac:dyDescent="0.25">
      <c r="V562" s="44"/>
    </row>
    <row r="563" spans="22:22" x14ac:dyDescent="0.25">
      <c r="V563" s="44"/>
    </row>
    <row r="564" spans="22:22" x14ac:dyDescent="0.25">
      <c r="V564" s="44"/>
    </row>
    <row r="565" spans="22:22" x14ac:dyDescent="0.25">
      <c r="V565" s="44"/>
    </row>
    <row r="566" spans="22:22" x14ac:dyDescent="0.25">
      <c r="V566" s="44"/>
    </row>
    <row r="567" spans="22:22" x14ac:dyDescent="0.25">
      <c r="V567" s="44"/>
    </row>
    <row r="568" spans="22:22" x14ac:dyDescent="0.25">
      <c r="V568" s="44"/>
    </row>
    <row r="569" spans="22:22" x14ac:dyDescent="0.25">
      <c r="V569" s="44"/>
    </row>
    <row r="570" spans="22:22" x14ac:dyDescent="0.25">
      <c r="V570" s="44"/>
    </row>
    <row r="571" spans="22:22" x14ac:dyDescent="0.25">
      <c r="V571" s="44"/>
    </row>
    <row r="572" spans="22:22" x14ac:dyDescent="0.25">
      <c r="V572" s="44"/>
    </row>
    <row r="573" spans="22:22" x14ac:dyDescent="0.25">
      <c r="V573" s="44"/>
    </row>
    <row r="574" spans="22:22" x14ac:dyDescent="0.25">
      <c r="V574" s="44"/>
    </row>
    <row r="575" spans="22:22" x14ac:dyDescent="0.25">
      <c r="V575" s="44"/>
    </row>
    <row r="576" spans="22:22" x14ac:dyDescent="0.25">
      <c r="V576" s="44"/>
    </row>
    <row r="577" spans="22:22" x14ac:dyDescent="0.25">
      <c r="V577" s="44"/>
    </row>
    <row r="578" spans="22:22" x14ac:dyDescent="0.25">
      <c r="V578" s="44"/>
    </row>
    <row r="579" spans="22:22" x14ac:dyDescent="0.25">
      <c r="V579" s="44"/>
    </row>
    <row r="580" spans="22:22" x14ac:dyDescent="0.25">
      <c r="V580" s="44"/>
    </row>
    <row r="581" spans="22:22" x14ac:dyDescent="0.25">
      <c r="V581" s="44"/>
    </row>
    <row r="582" spans="22:22" x14ac:dyDescent="0.25">
      <c r="V582" s="44"/>
    </row>
    <row r="583" spans="22:22" x14ac:dyDescent="0.25">
      <c r="V583" s="44"/>
    </row>
    <row r="584" spans="22:22" x14ac:dyDescent="0.25">
      <c r="V584" s="44"/>
    </row>
    <row r="585" spans="22:22" x14ac:dyDescent="0.25">
      <c r="V585" s="44"/>
    </row>
    <row r="586" spans="22:22" x14ac:dyDescent="0.25">
      <c r="V586" s="44"/>
    </row>
    <row r="587" spans="22:22" x14ac:dyDescent="0.25">
      <c r="V587" s="44"/>
    </row>
    <row r="588" spans="22:22" x14ac:dyDescent="0.25">
      <c r="V588" s="44"/>
    </row>
    <row r="589" spans="22:22" x14ac:dyDescent="0.25">
      <c r="V589" s="44"/>
    </row>
    <row r="590" spans="22:22" x14ac:dyDescent="0.25">
      <c r="V590" s="44"/>
    </row>
    <row r="591" spans="22:22" x14ac:dyDescent="0.25">
      <c r="V591" s="44"/>
    </row>
    <row r="592" spans="22:22" x14ac:dyDescent="0.25">
      <c r="V592" s="44"/>
    </row>
    <row r="593" spans="22:22" x14ac:dyDescent="0.25">
      <c r="V593" s="44"/>
    </row>
    <row r="594" spans="22:22" x14ac:dyDescent="0.25">
      <c r="V594" s="44"/>
    </row>
    <row r="595" spans="22:22" x14ac:dyDescent="0.25">
      <c r="V595" s="44"/>
    </row>
    <row r="596" spans="22:22" x14ac:dyDescent="0.25">
      <c r="V596" s="44"/>
    </row>
    <row r="597" spans="22:22" x14ac:dyDescent="0.25">
      <c r="V597" s="44"/>
    </row>
    <row r="598" spans="22:22" x14ac:dyDescent="0.25">
      <c r="V598" s="44"/>
    </row>
    <row r="599" spans="22:22" x14ac:dyDescent="0.25">
      <c r="V599" s="44"/>
    </row>
    <row r="600" spans="22:22" x14ac:dyDescent="0.25">
      <c r="V600" s="44"/>
    </row>
    <row r="601" spans="22:22" x14ac:dyDescent="0.25">
      <c r="V601" s="44"/>
    </row>
    <row r="602" spans="22:22" x14ac:dyDescent="0.25">
      <c r="V602" s="44"/>
    </row>
    <row r="603" spans="22:22" x14ac:dyDescent="0.25">
      <c r="V603" s="44"/>
    </row>
    <row r="604" spans="22:22" x14ac:dyDescent="0.25">
      <c r="V604" s="44"/>
    </row>
    <row r="605" spans="22:22" x14ac:dyDescent="0.25">
      <c r="V605" s="44"/>
    </row>
    <row r="606" spans="22:22" x14ac:dyDescent="0.25">
      <c r="V606" s="44"/>
    </row>
    <row r="607" spans="22:22" x14ac:dyDescent="0.25">
      <c r="V607" s="44"/>
    </row>
    <row r="608" spans="22:22" x14ac:dyDescent="0.25">
      <c r="V608" s="44"/>
    </row>
    <row r="609" spans="22:22" x14ac:dyDescent="0.25">
      <c r="V609" s="44"/>
    </row>
    <row r="610" spans="22:22" x14ac:dyDescent="0.25">
      <c r="V610" s="44"/>
    </row>
    <row r="611" spans="22:22" x14ac:dyDescent="0.25">
      <c r="V611" s="44"/>
    </row>
    <row r="612" spans="22:22" x14ac:dyDescent="0.25">
      <c r="V612" s="44"/>
    </row>
    <row r="613" spans="22:22" x14ac:dyDescent="0.25">
      <c r="V613" s="44"/>
    </row>
    <row r="614" spans="22:22" x14ac:dyDescent="0.25">
      <c r="V614" s="44"/>
    </row>
    <row r="615" spans="22:22" x14ac:dyDescent="0.25">
      <c r="V615" s="44"/>
    </row>
    <row r="616" spans="22:22" x14ac:dyDescent="0.25">
      <c r="V616" s="44"/>
    </row>
    <row r="617" spans="22:22" x14ac:dyDescent="0.25">
      <c r="V617" s="44"/>
    </row>
    <row r="618" spans="22:22" x14ac:dyDescent="0.25">
      <c r="V618" s="44"/>
    </row>
    <row r="619" spans="22:22" x14ac:dyDescent="0.25">
      <c r="V619" s="44"/>
    </row>
    <row r="620" spans="22:22" x14ac:dyDescent="0.25">
      <c r="V620" s="44"/>
    </row>
    <row r="621" spans="22:22" x14ac:dyDescent="0.25">
      <c r="V621" s="44"/>
    </row>
    <row r="622" spans="22:22" x14ac:dyDescent="0.25">
      <c r="V622" s="44"/>
    </row>
    <row r="623" spans="22:22" x14ac:dyDescent="0.25">
      <c r="V623" s="44"/>
    </row>
    <row r="624" spans="22:22" x14ac:dyDescent="0.25">
      <c r="V624" s="44"/>
    </row>
    <row r="625" spans="22:22" x14ac:dyDescent="0.25">
      <c r="V625" s="44"/>
    </row>
    <row r="626" spans="22:22" x14ac:dyDescent="0.25">
      <c r="V626" s="44"/>
    </row>
    <row r="627" spans="22:22" x14ac:dyDescent="0.25">
      <c r="V627" s="44"/>
    </row>
    <row r="628" spans="22:22" x14ac:dyDescent="0.25">
      <c r="V628" s="44"/>
    </row>
    <row r="629" spans="22:22" x14ac:dyDescent="0.25">
      <c r="V629" s="44"/>
    </row>
    <row r="630" spans="22:22" x14ac:dyDescent="0.25">
      <c r="V630" s="44"/>
    </row>
    <row r="631" spans="22:22" x14ac:dyDescent="0.25">
      <c r="V631" s="44"/>
    </row>
    <row r="632" spans="22:22" x14ac:dyDescent="0.25">
      <c r="V632" s="44"/>
    </row>
    <row r="633" spans="22:22" x14ac:dyDescent="0.25">
      <c r="V633" s="44"/>
    </row>
    <row r="634" spans="22:22" x14ac:dyDescent="0.25">
      <c r="V634" s="44"/>
    </row>
    <row r="635" spans="22:22" x14ac:dyDescent="0.25">
      <c r="V635" s="44"/>
    </row>
    <row r="636" spans="22:22" x14ac:dyDescent="0.25">
      <c r="V636" s="44"/>
    </row>
    <row r="637" spans="22:22" x14ac:dyDescent="0.25">
      <c r="V637" s="44"/>
    </row>
    <row r="638" spans="22:22" x14ac:dyDescent="0.25">
      <c r="V638" s="44"/>
    </row>
    <row r="639" spans="22:22" x14ac:dyDescent="0.25">
      <c r="V639" s="44"/>
    </row>
    <row r="640" spans="22:22" x14ac:dyDescent="0.25">
      <c r="V640" s="44"/>
    </row>
    <row r="641" spans="22:22" x14ac:dyDescent="0.25">
      <c r="V641" s="44"/>
    </row>
    <row r="642" spans="22:22" x14ac:dyDescent="0.25">
      <c r="V642" s="44"/>
    </row>
    <row r="643" spans="22:22" x14ac:dyDescent="0.25">
      <c r="V643" s="44"/>
    </row>
    <row r="644" spans="22:22" x14ac:dyDescent="0.25">
      <c r="V644" s="44"/>
    </row>
    <row r="645" spans="22:22" x14ac:dyDescent="0.25">
      <c r="V645" s="44"/>
    </row>
    <row r="646" spans="22:22" x14ac:dyDescent="0.25">
      <c r="V646" s="44"/>
    </row>
    <row r="647" spans="22:22" x14ac:dyDescent="0.25">
      <c r="V647" s="44"/>
    </row>
    <row r="648" spans="22:22" x14ac:dyDescent="0.25">
      <c r="V648" s="44"/>
    </row>
    <row r="649" spans="22:22" x14ac:dyDescent="0.25">
      <c r="V649" s="44"/>
    </row>
    <row r="650" spans="22:22" x14ac:dyDescent="0.25">
      <c r="V650" s="44"/>
    </row>
    <row r="651" spans="22:22" x14ac:dyDescent="0.25">
      <c r="V651" s="44"/>
    </row>
    <row r="652" spans="22:22" x14ac:dyDescent="0.25">
      <c r="V652" s="44"/>
    </row>
    <row r="653" spans="22:22" x14ac:dyDescent="0.25">
      <c r="V653" s="44"/>
    </row>
  </sheetData>
  <mergeCells count="15">
    <mergeCell ref="BF5:BH5"/>
    <mergeCell ref="E9:F9"/>
    <mergeCell ref="AA9:AD9"/>
    <mergeCell ref="AH5:AJ5"/>
    <mergeCell ref="AL5:AN5"/>
    <mergeCell ref="AP5:AR5"/>
    <mergeCell ref="AT5:AV5"/>
    <mergeCell ref="AX5:AZ5"/>
    <mergeCell ref="BB5:BD5"/>
    <mergeCell ref="H5:K5"/>
    <mergeCell ref="M5:O5"/>
    <mergeCell ref="Q5:S5"/>
    <mergeCell ref="V5:X5"/>
    <mergeCell ref="Z5:AB5"/>
    <mergeCell ref="AD5:AF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089"/>
  <sheetViews>
    <sheetView topLeftCell="A6" workbookViewId="0">
      <pane xSplit="3" ySplit="5" topLeftCell="BF11" activePane="bottomRight" state="frozen"/>
      <selection activeCell="A6" sqref="A6"/>
      <selection pane="topRight" activeCell="D6" sqref="D6"/>
      <selection pane="bottomLeft" activeCell="A11" sqref="A11"/>
      <selection pane="bottomRight" activeCell="H90" sqref="H90"/>
    </sheetView>
  </sheetViews>
  <sheetFormatPr defaultRowHeight="15" x14ac:dyDescent="0.25"/>
  <cols>
    <col min="1" max="1" width="4.140625" customWidth="1"/>
    <col min="3" max="3" width="50.7109375" customWidth="1"/>
    <col min="4" max="4" width="9.42578125" customWidth="1"/>
    <col min="5" max="5" width="13.28515625" customWidth="1"/>
    <col min="6" max="6" width="3.28515625" customWidth="1"/>
    <col min="7" max="7" width="13.85546875" bestFit="1" customWidth="1"/>
    <col min="8" max="8" width="15.5703125" style="25" customWidth="1"/>
    <col min="9" max="9" width="15.42578125" customWidth="1"/>
    <col min="10" max="10" width="15.42578125" bestFit="1" customWidth="1"/>
    <col min="11" max="11" width="2.85546875" customWidth="1"/>
    <col min="12" max="12" width="15.42578125" style="28" bestFit="1" customWidth="1"/>
    <col min="13" max="13" width="13.7109375" customWidth="1"/>
    <col min="14" max="14" width="11.85546875" bestFit="1" customWidth="1"/>
    <col min="15" max="15" width="2.42578125" customWidth="1"/>
    <col min="16" max="16" width="13.7109375" style="28" bestFit="1" customWidth="1"/>
    <col min="17" max="17" width="18.28515625" customWidth="1"/>
    <col min="18" max="18" width="11.85546875" bestFit="1" customWidth="1"/>
    <col min="19" max="19" width="2.42578125" customWidth="1"/>
    <col min="20" max="20" width="12.42578125" bestFit="1" customWidth="1"/>
    <col min="21" max="21" width="15.42578125" customWidth="1"/>
    <col min="22" max="22" width="11.7109375" customWidth="1"/>
    <col min="23" max="23" width="2.85546875" customWidth="1"/>
    <col min="24" max="24" width="13.7109375" bestFit="1" customWidth="1"/>
    <col min="25" max="25" width="13.85546875" customWidth="1"/>
    <col min="26" max="26" width="12.42578125" customWidth="1"/>
    <col min="27" max="27" width="2.85546875" customWidth="1"/>
    <col min="28" max="28" width="10.85546875" bestFit="1" customWidth="1"/>
    <col min="29" max="29" width="9.7109375" bestFit="1" customWidth="1"/>
    <col min="30" max="30" width="9.85546875" bestFit="1" customWidth="1"/>
    <col min="31" max="31" width="3.140625" customWidth="1"/>
    <col min="32" max="32" width="11.85546875" bestFit="1" customWidth="1"/>
    <col min="33" max="33" width="10.7109375" bestFit="1" customWidth="1"/>
    <col min="34" max="34" width="9.85546875" bestFit="1" customWidth="1"/>
    <col min="35" max="35" width="2.5703125" customWidth="1"/>
    <col min="36" max="36" width="13.5703125" bestFit="1" customWidth="1"/>
    <col min="37" max="37" width="11.7109375" bestFit="1" customWidth="1"/>
    <col min="38" max="38" width="9.85546875" bestFit="1" customWidth="1"/>
    <col min="39" max="39" width="2.42578125" customWidth="1"/>
    <col min="40" max="40" width="11.85546875" bestFit="1" customWidth="1"/>
    <col min="41" max="41" width="10.7109375" bestFit="1" customWidth="1"/>
    <col min="42" max="42" width="9.85546875" bestFit="1" customWidth="1"/>
    <col min="43" max="43" width="2.7109375" customWidth="1"/>
    <col min="44" max="44" width="11.85546875" bestFit="1" customWidth="1"/>
    <col min="45" max="45" width="10.7109375" bestFit="1" customWidth="1"/>
    <col min="47" max="47" width="2.42578125" customWidth="1"/>
    <col min="48" max="48" width="10.85546875" bestFit="1" customWidth="1"/>
    <col min="49" max="49" width="9.7109375" bestFit="1" customWidth="1"/>
    <col min="50" max="50" width="11.85546875" bestFit="1" customWidth="1"/>
    <col min="51" max="51" width="2.5703125" customWidth="1"/>
    <col min="55" max="55" width="3" customWidth="1"/>
    <col min="59" max="59" width="4.7109375" customWidth="1"/>
    <col min="60" max="60" width="14.5703125" bestFit="1" customWidth="1"/>
    <col min="61" max="61" width="13.85546875" bestFit="1" customWidth="1"/>
    <col min="62" max="62" width="12.42578125" bestFit="1" customWidth="1"/>
    <col min="63" max="63" width="13.85546875" bestFit="1" customWidth="1"/>
    <col min="65" max="65" width="14.140625" bestFit="1" customWidth="1"/>
    <col min="66" max="66" width="13.85546875" bestFit="1" customWidth="1"/>
  </cols>
  <sheetData>
    <row r="1" spans="1:83" x14ac:dyDescent="0.25">
      <c r="D1">
        <v>1</v>
      </c>
      <c r="E1">
        <v>2</v>
      </c>
      <c r="F1">
        <v>3</v>
      </c>
      <c r="G1">
        <v>4</v>
      </c>
      <c r="H1" s="25">
        <v>5</v>
      </c>
      <c r="I1">
        <v>6</v>
      </c>
      <c r="J1">
        <v>7</v>
      </c>
      <c r="K1">
        <v>8</v>
      </c>
      <c r="L1">
        <v>9</v>
      </c>
      <c r="M1">
        <f>+L1+1</f>
        <v>10</v>
      </c>
      <c r="N1">
        <f t="shared" ref="N1:BF1" si="0">+M1+1</f>
        <v>11</v>
      </c>
      <c r="O1">
        <f t="shared" si="0"/>
        <v>12</v>
      </c>
      <c r="P1">
        <f t="shared" si="0"/>
        <v>13</v>
      </c>
      <c r="Q1">
        <f t="shared" si="0"/>
        <v>14</v>
      </c>
      <c r="R1">
        <f t="shared" si="0"/>
        <v>15</v>
      </c>
      <c r="S1">
        <f t="shared" si="0"/>
        <v>16</v>
      </c>
      <c r="T1">
        <f t="shared" si="0"/>
        <v>17</v>
      </c>
      <c r="U1">
        <f t="shared" si="0"/>
        <v>18</v>
      </c>
      <c r="V1">
        <f t="shared" si="0"/>
        <v>19</v>
      </c>
      <c r="W1">
        <f t="shared" si="0"/>
        <v>20</v>
      </c>
      <c r="X1">
        <f t="shared" si="0"/>
        <v>21</v>
      </c>
      <c r="Y1">
        <f t="shared" si="0"/>
        <v>22</v>
      </c>
      <c r="Z1">
        <f t="shared" si="0"/>
        <v>23</v>
      </c>
      <c r="AA1">
        <f t="shared" si="0"/>
        <v>24</v>
      </c>
      <c r="AB1">
        <f t="shared" si="0"/>
        <v>25</v>
      </c>
      <c r="AC1">
        <f t="shared" si="0"/>
        <v>26</v>
      </c>
      <c r="AD1">
        <f t="shared" si="0"/>
        <v>27</v>
      </c>
      <c r="AE1">
        <f t="shared" si="0"/>
        <v>28</v>
      </c>
      <c r="AF1">
        <f t="shared" si="0"/>
        <v>29</v>
      </c>
      <c r="AG1">
        <f t="shared" si="0"/>
        <v>30</v>
      </c>
      <c r="AH1">
        <f t="shared" si="0"/>
        <v>31</v>
      </c>
      <c r="AI1">
        <f t="shared" si="0"/>
        <v>32</v>
      </c>
      <c r="AJ1">
        <f t="shared" si="0"/>
        <v>33</v>
      </c>
      <c r="AK1">
        <f t="shared" si="0"/>
        <v>34</v>
      </c>
      <c r="AL1">
        <f t="shared" si="0"/>
        <v>35</v>
      </c>
      <c r="AM1">
        <f t="shared" si="0"/>
        <v>36</v>
      </c>
      <c r="AN1">
        <f t="shared" si="0"/>
        <v>37</v>
      </c>
      <c r="AO1">
        <f t="shared" si="0"/>
        <v>38</v>
      </c>
      <c r="AP1">
        <f t="shared" si="0"/>
        <v>39</v>
      </c>
      <c r="AQ1">
        <f t="shared" si="0"/>
        <v>40</v>
      </c>
      <c r="AR1">
        <f t="shared" si="0"/>
        <v>41</v>
      </c>
      <c r="AS1">
        <f t="shared" si="0"/>
        <v>42</v>
      </c>
      <c r="AT1">
        <f t="shared" si="0"/>
        <v>43</v>
      </c>
      <c r="AU1">
        <f t="shared" si="0"/>
        <v>44</v>
      </c>
      <c r="AV1">
        <f t="shared" si="0"/>
        <v>45</v>
      </c>
      <c r="AW1">
        <f t="shared" si="0"/>
        <v>46</v>
      </c>
      <c r="AX1">
        <f t="shared" si="0"/>
        <v>47</v>
      </c>
      <c r="AY1">
        <f t="shared" si="0"/>
        <v>48</v>
      </c>
      <c r="AZ1">
        <f t="shared" si="0"/>
        <v>49</v>
      </c>
      <c r="BA1">
        <f t="shared" si="0"/>
        <v>50</v>
      </c>
      <c r="BB1">
        <f t="shared" si="0"/>
        <v>51</v>
      </c>
      <c r="BC1">
        <f t="shared" si="0"/>
        <v>52</v>
      </c>
      <c r="BD1">
        <f t="shared" si="0"/>
        <v>53</v>
      </c>
      <c r="BE1">
        <f t="shared" si="0"/>
        <v>54</v>
      </c>
      <c r="BF1">
        <f t="shared" si="0"/>
        <v>55</v>
      </c>
    </row>
    <row r="2" spans="1:83" x14ac:dyDescent="0.25">
      <c r="L2"/>
      <c r="P2"/>
    </row>
    <row r="3" spans="1:83" x14ac:dyDescent="0.25">
      <c r="L3"/>
      <c r="P3"/>
    </row>
    <row r="6" spans="1:83" x14ac:dyDescent="0.25">
      <c r="BM6" t="s">
        <v>489</v>
      </c>
    </row>
    <row r="8" spans="1:83" ht="13.5" customHeight="1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5"/>
      <c r="M8" s="75"/>
      <c r="N8" s="75"/>
      <c r="O8" s="75"/>
      <c r="P8" s="75"/>
      <c r="Q8" s="76"/>
      <c r="R8" s="76"/>
      <c r="S8" s="76"/>
      <c r="T8" s="76"/>
      <c r="BM8" s="75"/>
      <c r="BN8" s="75"/>
      <c r="BO8" s="75" t="s">
        <v>381</v>
      </c>
      <c r="BP8" s="76" t="s">
        <v>382</v>
      </c>
      <c r="BQ8" s="76" t="s">
        <v>382</v>
      </c>
      <c r="BR8" s="113" t="s">
        <v>385</v>
      </c>
      <c r="BS8" s="113" t="s">
        <v>385</v>
      </c>
      <c r="BT8" s="113" t="s">
        <v>386</v>
      </c>
      <c r="BU8" s="113" t="s">
        <v>475</v>
      </c>
      <c r="BV8" s="113" t="s">
        <v>475</v>
      </c>
      <c r="BW8" s="113" t="s">
        <v>479</v>
      </c>
      <c r="BX8" s="113" t="s">
        <v>479</v>
      </c>
      <c r="BY8" s="113" t="s">
        <v>387</v>
      </c>
    </row>
    <row r="9" spans="1:83" s="2" customFormat="1" x14ac:dyDescent="0.25">
      <c r="D9" s="176" t="s">
        <v>300</v>
      </c>
      <c r="E9" s="176"/>
      <c r="F9" s="78"/>
      <c r="G9" s="176" t="s">
        <v>333</v>
      </c>
      <c r="H9" s="176"/>
      <c r="I9" s="176"/>
      <c r="J9" s="176"/>
      <c r="L9" s="176" t="s">
        <v>334</v>
      </c>
      <c r="M9" s="176"/>
      <c r="N9" s="176"/>
      <c r="P9" s="176" t="s">
        <v>335</v>
      </c>
      <c r="Q9" s="176"/>
      <c r="R9" s="176"/>
      <c r="T9" s="176" t="s">
        <v>337</v>
      </c>
      <c r="U9" s="176"/>
      <c r="V9" s="176"/>
      <c r="X9" s="176" t="s">
        <v>336</v>
      </c>
      <c r="Y9" s="176"/>
      <c r="Z9" s="176"/>
      <c r="AB9" s="176" t="s">
        <v>462</v>
      </c>
      <c r="AC9" s="176"/>
      <c r="AD9" s="176"/>
      <c r="AF9" s="176" t="s">
        <v>463</v>
      </c>
      <c r="AG9" s="176"/>
      <c r="AH9" s="176"/>
      <c r="AJ9" s="176" t="s">
        <v>338</v>
      </c>
      <c r="AK9" s="176"/>
      <c r="AL9" s="176"/>
      <c r="AN9" s="176" t="s">
        <v>464</v>
      </c>
      <c r="AO9" s="176"/>
      <c r="AP9" s="176"/>
      <c r="AR9" s="176" t="s">
        <v>465</v>
      </c>
      <c r="AS9" s="176"/>
      <c r="AT9" s="176"/>
      <c r="AV9" s="176" t="s">
        <v>466</v>
      </c>
      <c r="AW9" s="176"/>
      <c r="AX9" s="176"/>
      <c r="AZ9" s="176" t="s">
        <v>467</v>
      </c>
      <c r="BA9" s="176"/>
      <c r="BB9" s="176"/>
      <c r="BD9" s="176" t="s">
        <v>468</v>
      </c>
      <c r="BE9" s="176"/>
      <c r="BF9" s="176"/>
      <c r="BH9" s="176" t="s">
        <v>247</v>
      </c>
      <c r="BI9" s="176"/>
      <c r="BJ9" s="176"/>
      <c r="BM9" s="172" t="s">
        <v>8</v>
      </c>
      <c r="BN9" s="172" t="s">
        <v>334</v>
      </c>
      <c r="BO9" s="172" t="s">
        <v>380</v>
      </c>
      <c r="BP9" s="172" t="s">
        <v>384</v>
      </c>
      <c r="BQ9" s="172" t="s">
        <v>383</v>
      </c>
      <c r="BR9" s="172" t="s">
        <v>384</v>
      </c>
      <c r="BS9" s="172" t="s">
        <v>383</v>
      </c>
      <c r="BT9" s="172" t="s">
        <v>3</v>
      </c>
      <c r="BU9" s="172" t="s">
        <v>476</v>
      </c>
      <c r="BV9" s="172" t="s">
        <v>476</v>
      </c>
      <c r="BW9" s="172" t="s">
        <v>372</v>
      </c>
      <c r="BX9" s="172" t="s">
        <v>372</v>
      </c>
      <c r="BY9" s="172" t="s">
        <v>372</v>
      </c>
      <c r="BZ9" s="28"/>
      <c r="CA9" s="28"/>
      <c r="CB9"/>
      <c r="CC9"/>
      <c r="CD9"/>
      <c r="CE9"/>
    </row>
    <row r="10" spans="1:83" s="2" customFormat="1" x14ac:dyDescent="0.25">
      <c r="A10" s="27"/>
      <c r="B10" s="27"/>
      <c r="C10" s="27"/>
      <c r="D10" s="27" t="s">
        <v>254</v>
      </c>
      <c r="E10" s="27" t="s">
        <v>251</v>
      </c>
      <c r="F10" s="27"/>
      <c r="G10" s="27" t="s">
        <v>8</v>
      </c>
      <c r="H10" s="102" t="s">
        <v>1</v>
      </c>
      <c r="I10" s="102" t="s">
        <v>2</v>
      </c>
      <c r="J10" s="102" t="s">
        <v>5</v>
      </c>
      <c r="K10" s="78"/>
      <c r="L10" s="102" t="s">
        <v>1</v>
      </c>
      <c r="M10" s="102" t="s">
        <v>2</v>
      </c>
      <c r="N10" s="102" t="s">
        <v>5</v>
      </c>
      <c r="P10" s="102" t="s">
        <v>1</v>
      </c>
      <c r="Q10" s="102" t="s">
        <v>2</v>
      </c>
      <c r="R10" s="102" t="s">
        <v>5</v>
      </c>
      <c r="T10" s="102" t="s">
        <v>1</v>
      </c>
      <c r="U10" s="102" t="s">
        <v>2</v>
      </c>
      <c r="V10" s="102" t="s">
        <v>5</v>
      </c>
      <c r="X10" s="102" t="s">
        <v>1</v>
      </c>
      <c r="Y10" s="102" t="s">
        <v>2</v>
      </c>
      <c r="Z10" s="102" t="s">
        <v>5</v>
      </c>
      <c r="AB10" s="102" t="s">
        <v>1</v>
      </c>
      <c r="AC10" s="102" t="s">
        <v>2</v>
      </c>
      <c r="AD10" s="102" t="s">
        <v>5</v>
      </c>
      <c r="AF10" s="102" t="s">
        <v>1</v>
      </c>
      <c r="AG10" s="102" t="s">
        <v>2</v>
      </c>
      <c r="AH10" s="102" t="s">
        <v>5</v>
      </c>
      <c r="AJ10" s="102" t="s">
        <v>1</v>
      </c>
      <c r="AK10" s="102" t="s">
        <v>2</v>
      </c>
      <c r="AL10" s="102" t="s">
        <v>5</v>
      </c>
      <c r="AN10" s="102" t="s">
        <v>1</v>
      </c>
      <c r="AO10" s="102" t="s">
        <v>2</v>
      </c>
      <c r="AP10" s="102" t="s">
        <v>5</v>
      </c>
      <c r="AR10" s="102" t="s">
        <v>1</v>
      </c>
      <c r="AS10" s="102" t="s">
        <v>2</v>
      </c>
      <c r="AT10" s="102" t="s">
        <v>5</v>
      </c>
      <c r="AV10" s="102" t="s">
        <v>1</v>
      </c>
      <c r="AW10" s="102" t="s">
        <v>2</v>
      </c>
      <c r="AX10" s="102" t="s">
        <v>5</v>
      </c>
      <c r="AZ10" s="102" t="s">
        <v>1</v>
      </c>
      <c r="BA10" s="102" t="s">
        <v>2</v>
      </c>
      <c r="BB10" s="102" t="s">
        <v>5</v>
      </c>
      <c r="BD10" s="102" t="s">
        <v>1</v>
      </c>
      <c r="BE10" s="102" t="s">
        <v>2</v>
      </c>
      <c r="BF10" s="102" t="s">
        <v>5</v>
      </c>
      <c r="BH10" s="77" t="s">
        <v>1</v>
      </c>
      <c r="BI10" s="77" t="s">
        <v>2</v>
      </c>
      <c r="BJ10" s="77" t="s">
        <v>5</v>
      </c>
      <c r="BK10" s="2" t="s">
        <v>8</v>
      </c>
      <c r="BM10" s="173" t="s">
        <v>79</v>
      </c>
      <c r="BN10" s="173" t="s">
        <v>378</v>
      </c>
      <c r="BO10" s="173" t="s">
        <v>379</v>
      </c>
      <c r="BP10" s="173" t="s">
        <v>470</v>
      </c>
      <c r="BQ10" s="173" t="s">
        <v>471</v>
      </c>
      <c r="BR10" s="173" t="s">
        <v>472</v>
      </c>
      <c r="BS10" s="173" t="s">
        <v>473</v>
      </c>
      <c r="BT10" s="173" t="s">
        <v>474</v>
      </c>
      <c r="BU10" s="173" t="s">
        <v>477</v>
      </c>
      <c r="BV10" s="173" t="s">
        <v>478</v>
      </c>
      <c r="BW10" s="173" t="s">
        <v>480</v>
      </c>
      <c r="BX10" s="173" t="s">
        <v>481</v>
      </c>
      <c r="BY10" s="173" t="s">
        <v>482</v>
      </c>
      <c r="BZ10"/>
      <c r="CA10" s="113" t="s">
        <v>490</v>
      </c>
      <c r="CB10"/>
      <c r="CC10"/>
      <c r="CD10"/>
      <c r="CE10"/>
    </row>
    <row r="11" spans="1:83" x14ac:dyDescent="0.25">
      <c r="H11" s="24"/>
      <c r="I11" s="24"/>
      <c r="J11" s="24"/>
      <c r="K11" s="24"/>
      <c r="L11" s="40"/>
      <c r="M11" s="24"/>
      <c r="N11" s="24"/>
      <c r="O11" s="24"/>
      <c r="P11" s="40"/>
      <c r="Q11" s="24"/>
      <c r="R11" s="24"/>
      <c r="S11" s="24"/>
      <c r="T11" s="24"/>
      <c r="U11" s="24"/>
      <c r="V11" s="24"/>
      <c r="W11" s="24"/>
    </row>
    <row r="12" spans="1:83" x14ac:dyDescent="0.25">
      <c r="A12" s="29" t="s">
        <v>45</v>
      </c>
      <c r="H12" s="24"/>
      <c r="I12" s="24"/>
      <c r="J12" s="24"/>
      <c r="K12" s="24"/>
      <c r="L12" s="40"/>
      <c r="M12" s="24"/>
      <c r="N12" s="24"/>
      <c r="O12" s="24"/>
      <c r="P12" s="40"/>
      <c r="Q12" s="24"/>
      <c r="R12" s="24"/>
      <c r="S12" s="24"/>
      <c r="T12" s="24"/>
      <c r="U12" s="24"/>
      <c r="V12" s="24"/>
      <c r="W12" s="24"/>
    </row>
    <row r="13" spans="1:83" x14ac:dyDescent="0.25">
      <c r="B13" s="5" t="s">
        <v>9</v>
      </c>
      <c r="C13" s="6"/>
      <c r="D13" s="6"/>
      <c r="E13" s="6"/>
      <c r="F13" s="6"/>
      <c r="G13" s="6"/>
      <c r="H13" s="21"/>
      <c r="I13" s="24"/>
      <c r="J13" s="24"/>
      <c r="K13" s="24"/>
      <c r="L13" s="40"/>
      <c r="M13" s="24"/>
      <c r="N13" s="24"/>
      <c r="O13" s="24"/>
      <c r="P13" s="40"/>
      <c r="Q13" s="24"/>
      <c r="R13" s="24"/>
      <c r="S13" s="24"/>
      <c r="T13" s="24"/>
      <c r="U13" s="24"/>
      <c r="V13" s="24"/>
      <c r="W13" s="24"/>
    </row>
    <row r="14" spans="1:83" x14ac:dyDescent="0.25">
      <c r="B14" s="6"/>
      <c r="C14" s="6"/>
      <c r="D14" s="6"/>
      <c r="E14" s="6"/>
      <c r="F14" s="6"/>
      <c r="G14" s="6"/>
      <c r="H14" s="21"/>
      <c r="I14" s="24"/>
      <c r="J14" s="24"/>
      <c r="K14" s="24"/>
      <c r="L14" s="40"/>
      <c r="M14" s="24"/>
      <c r="N14" s="24"/>
      <c r="O14" s="24"/>
      <c r="P14" s="40"/>
      <c r="Q14" s="24"/>
      <c r="R14" s="24"/>
      <c r="S14" s="24"/>
      <c r="T14" s="24"/>
      <c r="U14" s="24"/>
      <c r="V14" s="24"/>
      <c r="W14" s="24"/>
    </row>
    <row r="15" spans="1:83" x14ac:dyDescent="0.25">
      <c r="B15" s="7" t="s">
        <v>10</v>
      </c>
      <c r="C15" s="6"/>
      <c r="D15" s="6"/>
      <c r="E15" s="6"/>
      <c r="F15" s="6"/>
      <c r="G15" s="6"/>
      <c r="H15" s="21"/>
      <c r="I15" s="24"/>
      <c r="J15" s="24"/>
      <c r="K15" s="24"/>
      <c r="L15" s="40"/>
      <c r="M15" s="24"/>
      <c r="N15" s="24"/>
      <c r="O15" s="24"/>
      <c r="P15" s="40"/>
      <c r="Q15" s="24"/>
      <c r="R15" s="24"/>
      <c r="S15" s="24"/>
      <c r="T15" s="24"/>
      <c r="U15" s="24"/>
      <c r="V15" s="24"/>
      <c r="W15" s="24"/>
    </row>
    <row r="16" spans="1:83" x14ac:dyDescent="0.25">
      <c r="B16" s="8">
        <v>301</v>
      </c>
      <c r="C16" s="6" t="s">
        <v>11</v>
      </c>
      <c r="D16" s="47" t="str">
        <f>INDEX(Alloc,$E16,D$1)</f>
        <v>PT&amp;D</v>
      </c>
      <c r="E16" s="83">
        <v>23</v>
      </c>
      <c r="F16" s="83"/>
      <c r="G16" s="105">
        <f>+'Function-Classif'!F16</f>
        <v>2240.2600000000002</v>
      </c>
      <c r="H16" s="21">
        <f>+'Function-Classif'!S16</f>
        <v>992.12368793405153</v>
      </c>
      <c r="I16" s="21">
        <f>+'Function-Classif'!T16</f>
        <v>1050.6163221034396</v>
      </c>
      <c r="J16" s="21">
        <f>+'Function-Classif'!U16</f>
        <v>197.51998996250896</v>
      </c>
      <c r="K16" s="47"/>
      <c r="L16" s="47">
        <f t="shared" ref="L16:N18" si="1">INDEX(Alloc,$E16,L$1)*$G16</f>
        <v>486.46446167910415</v>
      </c>
      <c r="M16" s="47">
        <f t="shared" si="1"/>
        <v>380.08990510359399</v>
      </c>
      <c r="N16" s="47">
        <f t="shared" si="1"/>
        <v>113.9493264667925</v>
      </c>
      <c r="O16" s="47"/>
      <c r="P16" s="47">
        <f t="shared" ref="P16:V18" si="2">INDEX(Alloc,$E16,P$1)*$G16</f>
        <v>134.70216075340667</v>
      </c>
      <c r="Q16" s="47">
        <f t="shared" si="2"/>
        <v>123.51561175105357</v>
      </c>
      <c r="R16" s="47">
        <f t="shared" si="2"/>
        <v>18.584995687349728</v>
      </c>
      <c r="S16" s="47"/>
      <c r="T16" s="47">
        <f t="shared" si="2"/>
        <v>10.794432965422281</v>
      </c>
      <c r="U16" s="47">
        <f t="shared" si="2"/>
        <v>14.710916246721533</v>
      </c>
      <c r="V16" s="47">
        <f t="shared" si="2"/>
        <v>0.17451733426828872</v>
      </c>
      <c r="W16" s="24"/>
      <c r="X16" s="47">
        <f t="shared" ref="X16:Z18" si="3">INDEX(Alloc,$E16,X$1)*$G16</f>
        <v>133.88208868993766</v>
      </c>
      <c r="Y16" s="47">
        <f t="shared" si="3"/>
        <v>170.44508357865959</v>
      </c>
      <c r="Z16" s="47">
        <f t="shared" si="3"/>
        <v>2.0926658375874698</v>
      </c>
      <c r="AB16" s="47">
        <f t="shared" ref="AB16:AD18" si="4">INDEX(Alloc,$E16,AB$1)*$G16</f>
        <v>110.26209249512263</v>
      </c>
      <c r="AC16" s="47">
        <f t="shared" si="4"/>
        <v>164.52682312680795</v>
      </c>
      <c r="AD16" s="47">
        <f t="shared" si="4"/>
        <v>0.2732674374062431</v>
      </c>
      <c r="AF16" s="47">
        <f t="shared" ref="AF16:AH18" si="5">INDEX(Alloc,$E16,AF$1)*$G16</f>
        <v>70.575607695896409</v>
      </c>
      <c r="AG16" s="47">
        <f t="shared" si="5"/>
        <v>72.361136350356787</v>
      </c>
      <c r="AH16" s="47">
        <f t="shared" si="5"/>
        <v>0.23066820155570675</v>
      </c>
      <c r="AJ16" s="47">
        <f t="shared" ref="AJ16:AL18" si="6">INDEX(Alloc,$E16,AJ$1)*$G16</f>
        <v>28.491814804733412</v>
      </c>
      <c r="AK16" s="47">
        <f t="shared" si="6"/>
        <v>100.18423738734191</v>
      </c>
      <c r="AL16" s="47">
        <f t="shared" si="6"/>
        <v>0.22353293807600924</v>
      </c>
      <c r="AN16" s="47">
        <f t="shared" ref="AN16:AP18" si="7">INDEX(Alloc,$E16,AN$1)*$G16</f>
        <v>7.0680610654445584</v>
      </c>
      <c r="AO16" s="47">
        <f t="shared" si="7"/>
        <v>9.7784899078635341</v>
      </c>
      <c r="AP16" s="47">
        <f t="shared" si="7"/>
        <v>2.592380823608333E-3</v>
      </c>
      <c r="AR16" s="47">
        <f t="shared" ref="AR16:AT18" si="8">INDEX(Alloc,$E16,AR$1)*$G16</f>
        <v>3.3956083858661756</v>
      </c>
      <c r="AS16" s="47">
        <f t="shared" si="8"/>
        <v>5.1659397259149706</v>
      </c>
      <c r="AT16" s="47">
        <f t="shared" si="8"/>
        <v>2.592380823608333E-3</v>
      </c>
      <c r="AV16" s="47">
        <f t="shared" ref="AV16:AX18" si="9">INDEX(Alloc,$E16,AV$1)*$G16</f>
        <v>6.1703628204541916</v>
      </c>
      <c r="AW16" s="47">
        <f t="shared" si="9"/>
        <v>9.2538633703735584</v>
      </c>
      <c r="AX16" s="47">
        <f t="shared" si="9"/>
        <v>61.913479611642231</v>
      </c>
      <c r="AZ16" s="47">
        <f t="shared" ref="AZ16:BB18" si="10">INDEX(Alloc,$E16,AZ$1)*$G16</f>
        <v>0.19738008576352575</v>
      </c>
      <c r="BA16" s="47">
        <f t="shared" si="10"/>
        <v>0.30164443771306099</v>
      </c>
      <c r="BB16" s="47">
        <f t="shared" si="10"/>
        <v>1.1071548706959143E-2</v>
      </c>
      <c r="BD16" s="47">
        <f t="shared" ref="BD16:BF18" si="11">INDEX(Alloc,$E16,BD$1)*$G16</f>
        <v>0.11961649289967433</v>
      </c>
      <c r="BE16" s="47">
        <f t="shared" si="11"/>
        <v>0.28267111703917619</v>
      </c>
      <c r="BF16" s="47">
        <f t="shared" si="11"/>
        <v>6.1280137476604546E-2</v>
      </c>
      <c r="BH16" s="44">
        <f t="shared" ref="BH16:BH18" si="12">+L16+P16+T16+X16+AB16+AF16+AJ16+AN16+AR16+AV16+AZ16+BD16-H16</f>
        <v>0</v>
      </c>
      <c r="BI16" s="44">
        <f t="shared" ref="BI16:BI18" si="13">+M16+Q16+U16+Y16+AC16+AG16+AK16+AO16+AS16+AW16+BA16+BE16-I16</f>
        <v>0</v>
      </c>
      <c r="BJ16" s="44">
        <f t="shared" ref="BJ16:BJ18" si="14">+N16+R16+V16+Z16+AD16+AH16+AL16+AP16+AT16+AX16+BB16+BF16-J16</f>
        <v>0</v>
      </c>
      <c r="BK16" s="44">
        <f t="shared" ref="BK16:BK18" si="15">SUM(L16:BF16)-G16</f>
        <v>0</v>
      </c>
      <c r="BM16" s="44">
        <f>G16</f>
        <v>2240.2600000000002</v>
      </c>
      <c r="BN16" s="44">
        <f>SUM(L16:N16)</f>
        <v>980.50369324949065</v>
      </c>
      <c r="BO16" s="44">
        <f>SUM(P16:R16)</f>
        <v>276.80276819180995</v>
      </c>
      <c r="BP16" s="44">
        <f>SUM(T16:V16)</f>
        <v>25.6798665464121</v>
      </c>
      <c r="BQ16" s="44">
        <f>SUM(X16:Z16)</f>
        <v>306.41983810618467</v>
      </c>
      <c r="BR16" s="44">
        <f>SUM(AB16:AD16)</f>
        <v>275.0621830593368</v>
      </c>
      <c r="BS16" s="44">
        <f>SUM(AF16:AH16)</f>
        <v>143.1674122478089</v>
      </c>
      <c r="BT16" s="44">
        <f>SUM(AJ16:AL16)</f>
        <v>128.89958513015134</v>
      </c>
      <c r="BU16" s="44">
        <f>SUM(AN16:AP16)</f>
        <v>16.849143354131698</v>
      </c>
      <c r="BV16" s="44">
        <f>SUM(AR16:AT16)</f>
        <v>8.5641404926047553</v>
      </c>
      <c r="BW16" s="44">
        <f>SUM(AV16:AX16)</f>
        <v>77.337705802469983</v>
      </c>
      <c r="BX16" s="44">
        <f>SUM(AZ16:BB16)</f>
        <v>0.51009607218354591</v>
      </c>
      <c r="BY16" s="44">
        <f>SUM(BD16:BF16)</f>
        <v>0.46356774741545503</v>
      </c>
      <c r="CA16" s="44">
        <f>SUM(BN16:BY16)-BM16</f>
        <v>0</v>
      </c>
    </row>
    <row r="17" spans="2:79" x14ac:dyDescent="0.25">
      <c r="B17" s="8">
        <v>302</v>
      </c>
      <c r="C17" s="6" t="s">
        <v>12</v>
      </c>
      <c r="D17" s="47" t="str">
        <f>INDEX(Alloc,$E17,D$1)</f>
        <v>PT&amp;D</v>
      </c>
      <c r="E17" s="83">
        <v>23</v>
      </c>
      <c r="F17" s="83"/>
      <c r="G17" s="105">
        <f>+'Function-Classif'!F17</f>
        <v>0</v>
      </c>
      <c r="H17" s="21">
        <f>+'Function-Classif'!S17</f>
        <v>0</v>
      </c>
      <c r="I17" s="21">
        <f>+'Function-Classif'!T17</f>
        <v>0</v>
      </c>
      <c r="J17" s="21">
        <f>+'Function-Classif'!U17</f>
        <v>0</v>
      </c>
      <c r="K17" s="47"/>
      <c r="L17" s="47">
        <f t="shared" si="1"/>
        <v>0</v>
      </c>
      <c r="M17" s="47">
        <f t="shared" si="1"/>
        <v>0</v>
      </c>
      <c r="N17" s="47">
        <f t="shared" si="1"/>
        <v>0</v>
      </c>
      <c r="O17" s="47"/>
      <c r="P17" s="47">
        <f t="shared" si="2"/>
        <v>0</v>
      </c>
      <c r="Q17" s="47">
        <f t="shared" si="2"/>
        <v>0</v>
      </c>
      <c r="R17" s="47">
        <f t="shared" si="2"/>
        <v>0</v>
      </c>
      <c r="S17" s="47"/>
      <c r="T17" s="47">
        <f t="shared" si="2"/>
        <v>0</v>
      </c>
      <c r="U17" s="47">
        <f t="shared" si="2"/>
        <v>0</v>
      </c>
      <c r="V17" s="47">
        <f t="shared" si="2"/>
        <v>0</v>
      </c>
      <c r="W17" s="24"/>
      <c r="X17" s="47">
        <f t="shared" si="3"/>
        <v>0</v>
      </c>
      <c r="Y17" s="47">
        <f t="shared" si="3"/>
        <v>0</v>
      </c>
      <c r="Z17" s="47">
        <f t="shared" si="3"/>
        <v>0</v>
      </c>
      <c r="AB17" s="47">
        <f t="shared" si="4"/>
        <v>0</v>
      </c>
      <c r="AC17" s="47">
        <f t="shared" si="4"/>
        <v>0</v>
      </c>
      <c r="AD17" s="47">
        <f t="shared" si="4"/>
        <v>0</v>
      </c>
      <c r="AF17" s="47">
        <f t="shared" si="5"/>
        <v>0</v>
      </c>
      <c r="AG17" s="47">
        <f t="shared" si="5"/>
        <v>0</v>
      </c>
      <c r="AH17" s="47">
        <f t="shared" si="5"/>
        <v>0</v>
      </c>
      <c r="AJ17" s="47">
        <f t="shared" si="6"/>
        <v>0</v>
      </c>
      <c r="AK17" s="47">
        <f t="shared" si="6"/>
        <v>0</v>
      </c>
      <c r="AL17" s="47">
        <f t="shared" si="6"/>
        <v>0</v>
      </c>
      <c r="AN17" s="47">
        <f t="shared" si="7"/>
        <v>0</v>
      </c>
      <c r="AO17" s="47">
        <f t="shared" si="7"/>
        <v>0</v>
      </c>
      <c r="AP17" s="47">
        <f t="shared" si="7"/>
        <v>0</v>
      </c>
      <c r="AR17" s="47">
        <f t="shared" si="8"/>
        <v>0</v>
      </c>
      <c r="AS17" s="47">
        <f t="shared" si="8"/>
        <v>0</v>
      </c>
      <c r="AT17" s="47">
        <f t="shared" si="8"/>
        <v>0</v>
      </c>
      <c r="AV17" s="47">
        <f t="shared" si="9"/>
        <v>0</v>
      </c>
      <c r="AW17" s="47">
        <f t="shared" si="9"/>
        <v>0</v>
      </c>
      <c r="AX17" s="47">
        <f t="shared" si="9"/>
        <v>0</v>
      </c>
      <c r="AZ17" s="47">
        <f t="shared" si="10"/>
        <v>0</v>
      </c>
      <c r="BA17" s="47">
        <f t="shared" si="10"/>
        <v>0</v>
      </c>
      <c r="BB17" s="47">
        <f t="shared" si="10"/>
        <v>0</v>
      </c>
      <c r="BD17" s="47">
        <f t="shared" si="11"/>
        <v>0</v>
      </c>
      <c r="BE17" s="47">
        <f t="shared" si="11"/>
        <v>0</v>
      </c>
      <c r="BF17" s="47">
        <f t="shared" si="11"/>
        <v>0</v>
      </c>
      <c r="BH17" s="44">
        <f t="shared" si="12"/>
        <v>0</v>
      </c>
      <c r="BI17" s="44">
        <f t="shared" si="13"/>
        <v>0</v>
      </c>
      <c r="BJ17" s="44">
        <f t="shared" si="14"/>
        <v>0</v>
      </c>
      <c r="BK17" s="44">
        <f t="shared" si="15"/>
        <v>0</v>
      </c>
      <c r="BM17" s="44">
        <f t="shared" ref="BM17:BM80" si="16">G17</f>
        <v>0</v>
      </c>
      <c r="BN17" s="44">
        <f t="shared" ref="BN17:BN80" si="17">SUM(L17:N17)</f>
        <v>0</v>
      </c>
      <c r="BO17" s="44">
        <f t="shared" ref="BO17:BO80" si="18">SUM(P17:R17)</f>
        <v>0</v>
      </c>
      <c r="BP17" s="44">
        <f t="shared" ref="BP17:BP80" si="19">SUM(T17:V17)</f>
        <v>0</v>
      </c>
      <c r="BQ17" s="44">
        <f t="shared" ref="BQ17:BQ80" si="20">SUM(X17:Z17)</f>
        <v>0</v>
      </c>
      <c r="BR17" s="44">
        <f t="shared" ref="BR17:BR80" si="21">SUM(AB17:AD17)</f>
        <v>0</v>
      </c>
      <c r="BS17" s="44">
        <f t="shared" ref="BS17:BS80" si="22">SUM(AF17:AH17)</f>
        <v>0</v>
      </c>
      <c r="BT17" s="44">
        <f t="shared" ref="BT17:BT80" si="23">SUM(AJ17:AL17)</f>
        <v>0</v>
      </c>
      <c r="BU17" s="44">
        <f t="shared" ref="BU17:BU80" si="24">SUM(AN17:AP17)</f>
        <v>0</v>
      </c>
      <c r="BV17" s="44">
        <f t="shared" ref="BV17:BV80" si="25">SUM(AR17:AT17)</f>
        <v>0</v>
      </c>
      <c r="BW17" s="44">
        <f t="shared" ref="BW17:BW80" si="26">SUM(AV17:AX17)</f>
        <v>0</v>
      </c>
      <c r="BX17" s="44">
        <f t="shared" ref="BX17:BX80" si="27">SUM(AZ17:BB17)</f>
        <v>0</v>
      </c>
      <c r="BY17" s="44">
        <f t="shared" ref="BY17:BY80" si="28">SUM(BD17:BF17)</f>
        <v>0</v>
      </c>
      <c r="CA17" s="44">
        <f t="shared" ref="CA17:CA80" si="29">SUM(BN17:BY17)-BM17</f>
        <v>0</v>
      </c>
    </row>
    <row r="18" spans="2:79" s="36" customFormat="1" x14ac:dyDescent="0.25">
      <c r="B18" s="69">
        <v>303</v>
      </c>
      <c r="C18" s="30" t="s">
        <v>13</v>
      </c>
      <c r="D18" s="47" t="str">
        <f>INDEX(Alloc,$E18,D$1)</f>
        <v>PT&amp;D</v>
      </c>
      <c r="E18" s="84">
        <v>23</v>
      </c>
      <c r="F18" s="84"/>
      <c r="G18" s="105">
        <f>+'Function-Classif'!F18</f>
        <v>0</v>
      </c>
      <c r="H18" s="31">
        <f>+'Function-Classif'!S18</f>
        <v>0</v>
      </c>
      <c r="I18" s="31">
        <f>+'Function-Classif'!T18</f>
        <v>0</v>
      </c>
      <c r="J18" s="31">
        <f>+'Function-Classif'!U18</f>
        <v>0</v>
      </c>
      <c r="K18" s="65"/>
      <c r="L18" s="47">
        <f t="shared" si="1"/>
        <v>0</v>
      </c>
      <c r="M18" s="47">
        <f t="shared" si="1"/>
        <v>0</v>
      </c>
      <c r="N18" s="47">
        <f t="shared" si="1"/>
        <v>0</v>
      </c>
      <c r="O18" s="47"/>
      <c r="P18" s="47">
        <f t="shared" si="2"/>
        <v>0</v>
      </c>
      <c r="Q18" s="47">
        <f t="shared" si="2"/>
        <v>0</v>
      </c>
      <c r="R18" s="47">
        <f t="shared" si="2"/>
        <v>0</v>
      </c>
      <c r="S18" s="47"/>
      <c r="T18" s="47">
        <f t="shared" si="2"/>
        <v>0</v>
      </c>
      <c r="U18" s="47">
        <f t="shared" si="2"/>
        <v>0</v>
      </c>
      <c r="V18" s="47">
        <f t="shared" si="2"/>
        <v>0</v>
      </c>
      <c r="W18" s="24"/>
      <c r="X18" s="47">
        <f t="shared" si="3"/>
        <v>0</v>
      </c>
      <c r="Y18" s="47">
        <f t="shared" si="3"/>
        <v>0</v>
      </c>
      <c r="Z18" s="47">
        <f t="shared" si="3"/>
        <v>0</v>
      </c>
      <c r="AA18"/>
      <c r="AB18" s="47">
        <f t="shared" si="4"/>
        <v>0</v>
      </c>
      <c r="AC18" s="47">
        <f t="shared" si="4"/>
        <v>0</v>
      </c>
      <c r="AD18" s="47">
        <f t="shared" si="4"/>
        <v>0</v>
      </c>
      <c r="AE18"/>
      <c r="AF18" s="47">
        <f t="shared" si="5"/>
        <v>0</v>
      </c>
      <c r="AG18" s="47">
        <f t="shared" si="5"/>
        <v>0</v>
      </c>
      <c r="AH18" s="47">
        <f t="shared" si="5"/>
        <v>0</v>
      </c>
      <c r="AI18"/>
      <c r="AJ18" s="47">
        <f t="shared" si="6"/>
        <v>0</v>
      </c>
      <c r="AK18" s="47">
        <f t="shared" si="6"/>
        <v>0</v>
      </c>
      <c r="AL18" s="47">
        <f t="shared" si="6"/>
        <v>0</v>
      </c>
      <c r="AM18"/>
      <c r="AN18" s="47">
        <f t="shared" si="7"/>
        <v>0</v>
      </c>
      <c r="AO18" s="47">
        <f t="shared" si="7"/>
        <v>0</v>
      </c>
      <c r="AP18" s="47">
        <f t="shared" si="7"/>
        <v>0</v>
      </c>
      <c r="AQ18"/>
      <c r="AR18" s="47">
        <f t="shared" si="8"/>
        <v>0</v>
      </c>
      <c r="AS18" s="47">
        <f t="shared" si="8"/>
        <v>0</v>
      </c>
      <c r="AT18" s="47">
        <f t="shared" si="8"/>
        <v>0</v>
      </c>
      <c r="AU18"/>
      <c r="AV18" s="47">
        <f t="shared" si="9"/>
        <v>0</v>
      </c>
      <c r="AW18" s="47">
        <f t="shared" si="9"/>
        <v>0</v>
      </c>
      <c r="AX18" s="47">
        <f t="shared" si="9"/>
        <v>0</v>
      </c>
      <c r="AY18"/>
      <c r="AZ18" s="47">
        <f t="shared" si="10"/>
        <v>0</v>
      </c>
      <c r="BA18" s="47">
        <f t="shared" si="10"/>
        <v>0</v>
      </c>
      <c r="BB18" s="47">
        <f t="shared" si="10"/>
        <v>0</v>
      </c>
      <c r="BC18"/>
      <c r="BD18" s="47">
        <f t="shared" si="11"/>
        <v>0</v>
      </c>
      <c r="BE18" s="47">
        <f t="shared" si="11"/>
        <v>0</v>
      </c>
      <c r="BF18" s="47">
        <f t="shared" si="11"/>
        <v>0</v>
      </c>
      <c r="BG18"/>
      <c r="BH18" s="44">
        <f t="shared" si="12"/>
        <v>0</v>
      </c>
      <c r="BI18" s="44">
        <f t="shared" si="13"/>
        <v>0</v>
      </c>
      <c r="BJ18" s="44">
        <f t="shared" si="14"/>
        <v>0</v>
      </c>
      <c r="BK18" s="44">
        <f t="shared" si="15"/>
        <v>0</v>
      </c>
      <c r="BL18"/>
      <c r="BM18" s="44">
        <f t="shared" si="16"/>
        <v>0</v>
      </c>
      <c r="BN18" s="44">
        <f t="shared" si="17"/>
        <v>0</v>
      </c>
      <c r="BO18" s="44">
        <f t="shared" si="18"/>
        <v>0</v>
      </c>
      <c r="BP18" s="44">
        <f t="shared" si="19"/>
        <v>0</v>
      </c>
      <c r="BQ18" s="44">
        <f t="shared" si="20"/>
        <v>0</v>
      </c>
      <c r="BR18" s="44">
        <f t="shared" si="21"/>
        <v>0</v>
      </c>
      <c r="BS18" s="44">
        <f t="shared" si="22"/>
        <v>0</v>
      </c>
      <c r="BT18" s="44">
        <f t="shared" si="23"/>
        <v>0</v>
      </c>
      <c r="BU18" s="44">
        <f t="shared" si="24"/>
        <v>0</v>
      </c>
      <c r="BV18" s="44">
        <f t="shared" si="25"/>
        <v>0</v>
      </c>
      <c r="BW18" s="44">
        <f t="shared" si="26"/>
        <v>0</v>
      </c>
      <c r="BX18" s="44">
        <f t="shared" si="27"/>
        <v>0</v>
      </c>
      <c r="BY18" s="44">
        <f t="shared" si="28"/>
        <v>0</v>
      </c>
      <c r="BZ18"/>
      <c r="CA18" s="44">
        <f t="shared" si="29"/>
        <v>0</v>
      </c>
    </row>
    <row r="19" spans="2:79" x14ac:dyDescent="0.25">
      <c r="B19" s="6"/>
      <c r="C19" s="6" t="s">
        <v>14</v>
      </c>
      <c r="D19" s="6"/>
      <c r="E19" s="83"/>
      <c r="F19" s="83"/>
      <c r="G19" s="105">
        <f>+'Function-Classif'!F19</f>
        <v>2240.2600000000002</v>
      </c>
      <c r="H19" s="21">
        <f>SUM(H16:H18)</f>
        <v>992.12368793405153</v>
      </c>
      <c r="I19" s="21">
        <f t="shared" ref="I19:J19" si="30">SUM(I16:I18)</f>
        <v>1050.6163221034396</v>
      </c>
      <c r="J19" s="21">
        <f t="shared" si="30"/>
        <v>197.51998996250896</v>
      </c>
      <c r="K19" s="21"/>
      <c r="L19" s="21">
        <f t="shared" ref="L19:BF19" si="31">SUM(L16:L18)</f>
        <v>486.46446167910415</v>
      </c>
      <c r="M19" s="21">
        <f t="shared" si="31"/>
        <v>380.08990510359399</v>
      </c>
      <c r="N19" s="21">
        <f t="shared" si="31"/>
        <v>113.9493264667925</v>
      </c>
      <c r="O19" s="21"/>
      <c r="P19" s="21">
        <f t="shared" si="31"/>
        <v>134.70216075340667</v>
      </c>
      <c r="Q19" s="21">
        <f t="shared" si="31"/>
        <v>123.51561175105357</v>
      </c>
      <c r="R19" s="21">
        <f t="shared" si="31"/>
        <v>18.584995687349728</v>
      </c>
      <c r="S19" s="21"/>
      <c r="T19" s="21">
        <f t="shared" ref="T19:V19" si="32">SUM(T16:T18)</f>
        <v>10.794432965422281</v>
      </c>
      <c r="U19" s="21">
        <f t="shared" si="32"/>
        <v>14.710916246721533</v>
      </c>
      <c r="V19" s="21">
        <f t="shared" si="32"/>
        <v>0.17451733426828872</v>
      </c>
      <c r="W19" s="21"/>
      <c r="X19" s="21">
        <f t="shared" si="31"/>
        <v>133.88208868993766</v>
      </c>
      <c r="Y19" s="21">
        <f t="shared" si="31"/>
        <v>170.44508357865959</v>
      </c>
      <c r="Z19" s="21">
        <f t="shared" si="31"/>
        <v>2.0926658375874698</v>
      </c>
      <c r="AA19" s="21"/>
      <c r="AB19" s="21">
        <f t="shared" si="31"/>
        <v>110.26209249512263</v>
      </c>
      <c r="AC19" s="21">
        <f t="shared" si="31"/>
        <v>164.52682312680795</v>
      </c>
      <c r="AD19" s="21">
        <f t="shared" si="31"/>
        <v>0.2732674374062431</v>
      </c>
      <c r="AE19" s="21"/>
      <c r="AF19" s="21">
        <f t="shared" si="31"/>
        <v>70.575607695896409</v>
      </c>
      <c r="AG19" s="21">
        <f t="shared" si="31"/>
        <v>72.361136350356787</v>
      </c>
      <c r="AH19" s="21">
        <f t="shared" si="31"/>
        <v>0.23066820155570675</v>
      </c>
      <c r="AI19" s="21"/>
      <c r="AJ19" s="21">
        <f t="shared" si="31"/>
        <v>28.491814804733412</v>
      </c>
      <c r="AK19" s="21">
        <f t="shared" si="31"/>
        <v>100.18423738734191</v>
      </c>
      <c r="AL19" s="21">
        <f t="shared" si="31"/>
        <v>0.22353293807600924</v>
      </c>
      <c r="AM19" s="21"/>
      <c r="AN19" s="21">
        <f t="shared" si="31"/>
        <v>7.0680610654445584</v>
      </c>
      <c r="AO19" s="21">
        <f t="shared" si="31"/>
        <v>9.7784899078635341</v>
      </c>
      <c r="AP19" s="21">
        <f t="shared" si="31"/>
        <v>2.592380823608333E-3</v>
      </c>
      <c r="AQ19" s="21"/>
      <c r="AR19" s="21">
        <f t="shared" si="31"/>
        <v>3.3956083858661756</v>
      </c>
      <c r="AS19" s="21">
        <f t="shared" si="31"/>
        <v>5.1659397259149706</v>
      </c>
      <c r="AT19" s="21">
        <f t="shared" si="31"/>
        <v>2.592380823608333E-3</v>
      </c>
      <c r="AU19" s="21"/>
      <c r="AV19" s="21">
        <f t="shared" si="31"/>
        <v>6.1703628204541916</v>
      </c>
      <c r="AW19" s="21">
        <f t="shared" si="31"/>
        <v>9.2538633703735584</v>
      </c>
      <c r="AX19" s="21">
        <f t="shared" si="31"/>
        <v>61.913479611642231</v>
      </c>
      <c r="AY19" s="21"/>
      <c r="AZ19" s="21">
        <f t="shared" si="31"/>
        <v>0.19738008576352575</v>
      </c>
      <c r="BA19" s="21">
        <f t="shared" si="31"/>
        <v>0.30164443771306099</v>
      </c>
      <c r="BB19" s="21">
        <f t="shared" si="31"/>
        <v>1.1071548706959143E-2</v>
      </c>
      <c r="BC19" s="21"/>
      <c r="BD19" s="21">
        <f t="shared" si="31"/>
        <v>0.11961649289967433</v>
      </c>
      <c r="BE19" s="21">
        <f t="shared" si="31"/>
        <v>0.28267111703917619</v>
      </c>
      <c r="BF19" s="21">
        <f t="shared" si="31"/>
        <v>6.1280137476604546E-2</v>
      </c>
      <c r="BH19" s="44">
        <f t="shared" ref="BH19:BH76" si="33">+L19+P19+T19+X19+AB19+AF19+AJ19+AN19+AR19+AV19+AZ19+BD19-H19</f>
        <v>0</v>
      </c>
      <c r="BI19" s="44">
        <f t="shared" ref="BI19:BI76" si="34">+M19+Q19+U19+Y19+AC19+AG19+AK19+AO19+AS19+AW19+BA19+BE19-I19</f>
        <v>0</v>
      </c>
      <c r="BJ19" s="44">
        <f t="shared" ref="BJ19:BJ76" si="35">+N19+R19+V19+Z19+AD19+AH19+AL19+AP19+AT19+AX19+BB19+BF19-J19</f>
        <v>0</v>
      </c>
      <c r="BK19" s="44">
        <f t="shared" ref="BK19:BK76" si="36">SUM(L19:BF19)-G19</f>
        <v>0</v>
      </c>
      <c r="BM19" s="44">
        <f t="shared" si="16"/>
        <v>2240.2600000000002</v>
      </c>
      <c r="BN19" s="44">
        <f t="shared" si="17"/>
        <v>980.50369324949065</v>
      </c>
      <c r="BO19" s="44">
        <f t="shared" si="18"/>
        <v>276.80276819180995</v>
      </c>
      <c r="BP19" s="44">
        <f t="shared" si="19"/>
        <v>25.6798665464121</v>
      </c>
      <c r="BQ19" s="44">
        <f t="shared" si="20"/>
        <v>306.41983810618467</v>
      </c>
      <c r="BR19" s="44">
        <f t="shared" si="21"/>
        <v>275.0621830593368</v>
      </c>
      <c r="BS19" s="44">
        <f t="shared" si="22"/>
        <v>143.1674122478089</v>
      </c>
      <c r="BT19" s="44">
        <f t="shared" si="23"/>
        <v>128.89958513015134</v>
      </c>
      <c r="BU19" s="44">
        <f t="shared" si="24"/>
        <v>16.849143354131698</v>
      </c>
      <c r="BV19" s="44">
        <f t="shared" si="25"/>
        <v>8.5641404926047553</v>
      </c>
      <c r="BW19" s="44">
        <f t="shared" si="26"/>
        <v>77.337705802469983</v>
      </c>
      <c r="BX19" s="44">
        <f t="shared" si="27"/>
        <v>0.51009607218354591</v>
      </c>
      <c r="BY19" s="44">
        <f t="shared" si="28"/>
        <v>0.46356774741545503</v>
      </c>
      <c r="CA19" s="44">
        <f t="shared" si="29"/>
        <v>0</v>
      </c>
    </row>
    <row r="20" spans="2:79" x14ac:dyDescent="0.25">
      <c r="B20" s="6"/>
      <c r="C20" s="6"/>
      <c r="D20" s="6"/>
      <c r="E20" s="83"/>
      <c r="F20" s="83"/>
      <c r="G20" s="83"/>
      <c r="H20" s="21"/>
      <c r="I20" s="21"/>
      <c r="J20" s="21"/>
      <c r="K20" s="24"/>
      <c r="L20" s="40"/>
      <c r="M20" s="24"/>
      <c r="N20" s="24"/>
      <c r="O20" s="24"/>
      <c r="P20" s="40"/>
      <c r="Q20" s="24"/>
      <c r="R20" s="24"/>
      <c r="S20" s="24"/>
      <c r="T20" s="24"/>
      <c r="U20" s="24"/>
      <c r="V20" s="24"/>
      <c r="W20" s="24"/>
      <c r="Y20" s="44"/>
      <c r="Z20" s="44"/>
      <c r="BH20" s="44">
        <f t="shared" si="33"/>
        <v>0</v>
      </c>
      <c r="BI20" s="44">
        <f t="shared" si="34"/>
        <v>0</v>
      </c>
      <c r="BJ20" s="44">
        <f t="shared" si="35"/>
        <v>0</v>
      </c>
      <c r="BK20" s="44">
        <f t="shared" si="36"/>
        <v>0</v>
      </c>
      <c r="BM20" s="44">
        <f t="shared" si="16"/>
        <v>0</v>
      </c>
      <c r="BN20" s="44">
        <f t="shared" si="17"/>
        <v>0</v>
      </c>
      <c r="BO20" s="44">
        <f t="shared" si="18"/>
        <v>0</v>
      </c>
      <c r="BP20" s="44">
        <f t="shared" si="19"/>
        <v>0</v>
      </c>
      <c r="BQ20" s="44">
        <f t="shared" si="20"/>
        <v>0</v>
      </c>
      <c r="BR20" s="44">
        <f t="shared" si="21"/>
        <v>0</v>
      </c>
      <c r="BS20" s="44">
        <f t="shared" si="22"/>
        <v>0</v>
      </c>
      <c r="BT20" s="44">
        <f t="shared" si="23"/>
        <v>0</v>
      </c>
      <c r="BU20" s="44">
        <f t="shared" si="24"/>
        <v>0</v>
      </c>
      <c r="BV20" s="44">
        <f t="shared" si="25"/>
        <v>0</v>
      </c>
      <c r="BW20" s="44">
        <f t="shared" si="26"/>
        <v>0</v>
      </c>
      <c r="BX20" s="44">
        <f t="shared" si="27"/>
        <v>0</v>
      </c>
      <c r="BY20" s="44">
        <f t="shared" si="28"/>
        <v>0</v>
      </c>
      <c r="CA20" s="44">
        <f t="shared" si="29"/>
        <v>0</v>
      </c>
    </row>
    <row r="21" spans="2:79" x14ac:dyDescent="0.25">
      <c r="B21" s="7" t="s">
        <v>245</v>
      </c>
      <c r="C21" s="6"/>
      <c r="D21" s="6"/>
      <c r="E21" s="83"/>
      <c r="F21" s="83"/>
      <c r="G21" s="83"/>
      <c r="H21" s="21"/>
      <c r="I21" s="21"/>
      <c r="J21" s="21"/>
      <c r="K21" s="24"/>
      <c r="L21" s="40"/>
      <c r="M21" s="24"/>
      <c r="N21" s="24"/>
      <c r="O21" s="24"/>
      <c r="P21" s="40"/>
      <c r="Q21" s="24"/>
      <c r="R21" s="24"/>
      <c r="S21" s="24"/>
      <c r="T21" s="24"/>
      <c r="U21" s="24"/>
      <c r="V21" s="24"/>
      <c r="W21" s="24"/>
      <c r="Y21" s="44"/>
      <c r="Z21" s="44"/>
      <c r="BH21" s="44">
        <f t="shared" si="33"/>
        <v>0</v>
      </c>
      <c r="BI21" s="44">
        <f t="shared" si="34"/>
        <v>0</v>
      </c>
      <c r="BJ21" s="44">
        <f t="shared" si="35"/>
        <v>0</v>
      </c>
      <c r="BK21" s="44">
        <f t="shared" si="36"/>
        <v>0</v>
      </c>
      <c r="BM21" s="44">
        <f t="shared" si="16"/>
        <v>0</v>
      </c>
      <c r="BN21" s="44">
        <f t="shared" si="17"/>
        <v>0</v>
      </c>
      <c r="BO21" s="44">
        <f t="shared" si="18"/>
        <v>0</v>
      </c>
      <c r="BP21" s="44">
        <f t="shared" si="19"/>
        <v>0</v>
      </c>
      <c r="BQ21" s="44">
        <f t="shared" si="20"/>
        <v>0</v>
      </c>
      <c r="BR21" s="44">
        <f t="shared" si="21"/>
        <v>0</v>
      </c>
      <c r="BS21" s="44">
        <f t="shared" si="22"/>
        <v>0</v>
      </c>
      <c r="BT21" s="44">
        <f t="shared" si="23"/>
        <v>0</v>
      </c>
      <c r="BU21" s="44">
        <f t="shared" si="24"/>
        <v>0</v>
      </c>
      <c r="BV21" s="44">
        <f t="shared" si="25"/>
        <v>0</v>
      </c>
      <c r="BW21" s="44">
        <f t="shared" si="26"/>
        <v>0</v>
      </c>
      <c r="BX21" s="44">
        <f t="shared" si="27"/>
        <v>0</v>
      </c>
      <c r="BY21" s="44">
        <f t="shared" si="28"/>
        <v>0</v>
      </c>
      <c r="CA21" s="44">
        <f t="shared" si="29"/>
        <v>0</v>
      </c>
    </row>
    <row r="22" spans="2:79" x14ac:dyDescent="0.25">
      <c r="B22" s="6"/>
      <c r="C22" s="6"/>
      <c r="D22" s="6"/>
      <c r="E22" s="83"/>
      <c r="F22" s="83"/>
      <c r="G22" s="83"/>
      <c r="H22" s="21"/>
      <c r="I22" s="21"/>
      <c r="J22" s="21"/>
      <c r="K22" s="24"/>
      <c r="L22" s="47"/>
      <c r="M22" s="24"/>
      <c r="N22" s="24"/>
      <c r="O22" s="24"/>
      <c r="P22" s="40"/>
      <c r="Q22" s="24"/>
      <c r="R22" s="24"/>
      <c r="S22" s="24"/>
      <c r="T22" s="24"/>
      <c r="U22" s="24"/>
      <c r="V22" s="24"/>
      <c r="W22" s="24"/>
      <c r="Y22" s="44"/>
      <c r="Z22" s="44"/>
      <c r="BH22" s="44">
        <f t="shared" si="33"/>
        <v>0</v>
      </c>
      <c r="BI22" s="44">
        <f t="shared" si="34"/>
        <v>0</v>
      </c>
      <c r="BJ22" s="44">
        <f t="shared" si="35"/>
        <v>0</v>
      </c>
      <c r="BK22" s="44">
        <f t="shared" si="36"/>
        <v>0</v>
      </c>
      <c r="BM22" s="44">
        <f t="shared" si="16"/>
        <v>0</v>
      </c>
      <c r="BN22" s="44">
        <f t="shared" si="17"/>
        <v>0</v>
      </c>
      <c r="BO22" s="44">
        <f t="shared" si="18"/>
        <v>0</v>
      </c>
      <c r="BP22" s="44">
        <f t="shared" si="19"/>
        <v>0</v>
      </c>
      <c r="BQ22" s="44">
        <f t="shared" si="20"/>
        <v>0</v>
      </c>
      <c r="BR22" s="44">
        <f t="shared" si="21"/>
        <v>0</v>
      </c>
      <c r="BS22" s="44">
        <f t="shared" si="22"/>
        <v>0</v>
      </c>
      <c r="BT22" s="44">
        <f t="shared" si="23"/>
        <v>0</v>
      </c>
      <c r="BU22" s="44">
        <f t="shared" si="24"/>
        <v>0</v>
      </c>
      <c r="BV22" s="44">
        <f t="shared" si="25"/>
        <v>0</v>
      </c>
      <c r="BW22" s="44">
        <f t="shared" si="26"/>
        <v>0</v>
      </c>
      <c r="BX22" s="44">
        <f t="shared" si="27"/>
        <v>0</v>
      </c>
      <c r="BY22" s="44">
        <f t="shared" si="28"/>
        <v>0</v>
      </c>
      <c r="CA22" s="44">
        <f t="shared" si="29"/>
        <v>0</v>
      </c>
    </row>
    <row r="23" spans="2:79" x14ac:dyDescent="0.25">
      <c r="B23" s="6"/>
      <c r="C23" s="6" t="s">
        <v>15</v>
      </c>
      <c r="D23" s="6"/>
      <c r="E23" s="85"/>
      <c r="F23" s="85"/>
      <c r="G23" s="85"/>
      <c r="H23" s="24"/>
      <c r="I23" s="24"/>
      <c r="J23" s="24"/>
      <c r="K23" s="24"/>
      <c r="L23" s="40"/>
      <c r="M23" s="24"/>
      <c r="N23" s="24"/>
      <c r="O23" s="24"/>
      <c r="P23" s="40"/>
      <c r="Q23" s="24"/>
      <c r="R23" s="24"/>
      <c r="S23" s="24"/>
      <c r="T23" s="24"/>
      <c r="U23" s="24"/>
      <c r="V23" s="24"/>
      <c r="W23" s="24"/>
      <c r="Y23" s="44"/>
      <c r="Z23" s="44"/>
      <c r="BH23" s="44">
        <f t="shared" si="33"/>
        <v>0</v>
      </c>
      <c r="BI23" s="44">
        <f t="shared" si="34"/>
        <v>0</v>
      </c>
      <c r="BJ23" s="44">
        <f t="shared" si="35"/>
        <v>0</v>
      </c>
      <c r="BK23" s="44">
        <f t="shared" si="36"/>
        <v>0</v>
      </c>
      <c r="BM23" s="44">
        <f t="shared" si="16"/>
        <v>0</v>
      </c>
      <c r="BN23" s="44">
        <f t="shared" si="17"/>
        <v>0</v>
      </c>
      <c r="BO23" s="44">
        <f t="shared" si="18"/>
        <v>0</v>
      </c>
      <c r="BP23" s="44">
        <f t="shared" si="19"/>
        <v>0</v>
      </c>
      <c r="BQ23" s="44">
        <f t="shared" si="20"/>
        <v>0</v>
      </c>
      <c r="BR23" s="44">
        <f t="shared" si="21"/>
        <v>0</v>
      </c>
      <c r="BS23" s="44">
        <f t="shared" si="22"/>
        <v>0</v>
      </c>
      <c r="BT23" s="44">
        <f t="shared" si="23"/>
        <v>0</v>
      </c>
      <c r="BU23" s="44">
        <f t="shared" si="24"/>
        <v>0</v>
      </c>
      <c r="BV23" s="44">
        <f t="shared" si="25"/>
        <v>0</v>
      </c>
      <c r="BW23" s="44">
        <f t="shared" si="26"/>
        <v>0</v>
      </c>
      <c r="BX23" s="44">
        <f t="shared" si="27"/>
        <v>0</v>
      </c>
      <c r="BY23" s="44">
        <f t="shared" si="28"/>
        <v>0</v>
      </c>
      <c r="CA23" s="44">
        <f t="shared" si="29"/>
        <v>0</v>
      </c>
    </row>
    <row r="24" spans="2:79" x14ac:dyDescent="0.25">
      <c r="B24" s="6"/>
      <c r="C24" s="6" t="s">
        <v>1</v>
      </c>
      <c r="D24" s="47" t="str">
        <f>INDEX(Alloc,$E24,D$1)</f>
        <v>SCP</v>
      </c>
      <c r="E24" s="86">
        <v>17</v>
      </c>
      <c r="F24" s="86"/>
      <c r="G24" s="105">
        <f>+'Function-Classif'!F24</f>
        <v>377879633.19919997</v>
      </c>
      <c r="H24" s="21">
        <f>+'Function-Classif'!S24</f>
        <v>377879633.19919997</v>
      </c>
      <c r="I24" s="21">
        <f>+'Function-Classif'!T24</f>
        <v>0</v>
      </c>
      <c r="J24" s="21">
        <f>+'Function-Classif'!U24</f>
        <v>0</v>
      </c>
      <c r="K24" s="47"/>
      <c r="L24" s="47">
        <f t="shared" ref="L24:N25" si="37">INDEX(Alloc,$E24,L$1)*$G24</f>
        <v>169101667.84978625</v>
      </c>
      <c r="M24" s="47">
        <f t="shared" si="37"/>
        <v>0</v>
      </c>
      <c r="N24" s="47">
        <f t="shared" si="37"/>
        <v>0</v>
      </c>
      <c r="O24" s="47"/>
      <c r="P24" s="47">
        <f t="shared" ref="P24:V25" si="38">INDEX(Alloc,$E24,P$1)*$G24</f>
        <v>52437693.430197425</v>
      </c>
      <c r="Q24" s="47">
        <f t="shared" si="38"/>
        <v>0</v>
      </c>
      <c r="R24" s="47">
        <f t="shared" si="38"/>
        <v>0</v>
      </c>
      <c r="S24" s="47"/>
      <c r="T24" s="47">
        <f t="shared" si="38"/>
        <v>4603533.5221349383</v>
      </c>
      <c r="U24" s="47">
        <f t="shared" si="38"/>
        <v>0</v>
      </c>
      <c r="V24" s="47">
        <f t="shared" si="38"/>
        <v>0</v>
      </c>
      <c r="W24" s="24"/>
      <c r="X24" s="47">
        <f t="shared" ref="X24:Z25" si="39">INDEX(Alloc,$E24,X$1)*$G24</f>
        <v>58110042.889771603</v>
      </c>
      <c r="Y24" s="47">
        <f t="shared" si="39"/>
        <v>0</v>
      </c>
      <c r="Z24" s="47">
        <f t="shared" si="39"/>
        <v>0</v>
      </c>
      <c r="AB24" s="47">
        <f t="shared" ref="AB24:AD25" si="40">INDEX(Alloc,$E24,AB$1)*$G24</f>
        <v>41799879.486789376</v>
      </c>
      <c r="AC24" s="47">
        <f t="shared" si="40"/>
        <v>0</v>
      </c>
      <c r="AD24" s="47">
        <f t="shared" si="40"/>
        <v>0</v>
      </c>
      <c r="AF24" s="47">
        <f t="shared" ref="AF24:AH25" si="41">INDEX(Alloc,$E24,AF$1)*$G24</f>
        <v>28093335.901285462</v>
      </c>
      <c r="AG24" s="47">
        <f t="shared" si="41"/>
        <v>0</v>
      </c>
      <c r="AH24" s="47">
        <f t="shared" si="41"/>
        <v>0</v>
      </c>
      <c r="AJ24" s="47">
        <f t="shared" ref="AJ24:AL25" si="42">INDEX(Alloc,$E24,AJ$1)*$G24</f>
        <v>19639547.732820019</v>
      </c>
      <c r="AK24" s="47">
        <f t="shared" si="42"/>
        <v>0</v>
      </c>
      <c r="AL24" s="47">
        <f t="shared" si="42"/>
        <v>0</v>
      </c>
      <c r="AN24" s="47">
        <f t="shared" ref="AN24:AP25" si="43">INDEX(Alloc,$E24,AN$1)*$G24</f>
        <v>3017359.740132126</v>
      </c>
      <c r="AO24" s="47">
        <f t="shared" si="43"/>
        <v>0</v>
      </c>
      <c r="AP24" s="47">
        <f t="shared" si="43"/>
        <v>0</v>
      </c>
      <c r="AR24" s="47">
        <f t="shared" ref="AR24:AT25" si="44">INDEX(Alloc,$E24,AR$1)*$G24</f>
        <v>1021982.9783839859</v>
      </c>
      <c r="AS24" s="47">
        <f t="shared" si="44"/>
        <v>0</v>
      </c>
      <c r="AT24" s="47">
        <f t="shared" si="44"/>
        <v>0</v>
      </c>
      <c r="AV24" s="47">
        <f t="shared" ref="AV24:AX25" si="45">INDEX(Alloc,$E24,AV$1)*$G24</f>
        <v>0</v>
      </c>
      <c r="AW24" s="47">
        <f t="shared" si="45"/>
        <v>0</v>
      </c>
      <c r="AX24" s="47">
        <f t="shared" si="45"/>
        <v>0</v>
      </c>
      <c r="AZ24" s="47">
        <f t="shared" ref="AZ24:BB25" si="46">INDEX(Alloc,$E24,AZ$1)*$G24</f>
        <v>0</v>
      </c>
      <c r="BA24" s="47">
        <f t="shared" si="46"/>
        <v>0</v>
      </c>
      <c r="BB24" s="47">
        <f t="shared" si="46"/>
        <v>0</v>
      </c>
      <c r="BD24" s="47">
        <f t="shared" ref="BD24:BF25" si="47">INDEX(Alloc,$E24,BD$1)*$G24</f>
        <v>54589.667898786589</v>
      </c>
      <c r="BE24" s="47">
        <f t="shared" si="47"/>
        <v>0</v>
      </c>
      <c r="BF24" s="47">
        <f t="shared" si="47"/>
        <v>0</v>
      </c>
      <c r="BH24" s="44">
        <f t="shared" si="33"/>
        <v>0</v>
      </c>
      <c r="BI24" s="44">
        <f t="shared" si="34"/>
        <v>0</v>
      </c>
      <c r="BJ24" s="44">
        <f t="shared" si="35"/>
        <v>0</v>
      </c>
      <c r="BK24" s="44">
        <f t="shared" si="36"/>
        <v>0</v>
      </c>
      <c r="BM24" s="44">
        <f t="shared" si="16"/>
        <v>377879633.19919997</v>
      </c>
      <c r="BN24" s="44">
        <f t="shared" si="17"/>
        <v>169101667.84978625</v>
      </c>
      <c r="BO24" s="44">
        <f t="shared" si="18"/>
        <v>52437693.430197425</v>
      </c>
      <c r="BP24" s="44">
        <f t="shared" si="19"/>
        <v>4603533.5221349383</v>
      </c>
      <c r="BQ24" s="44">
        <f t="shared" si="20"/>
        <v>58110042.889771603</v>
      </c>
      <c r="BR24" s="44">
        <f t="shared" si="21"/>
        <v>41799879.486789376</v>
      </c>
      <c r="BS24" s="44">
        <f t="shared" si="22"/>
        <v>28093335.901285462</v>
      </c>
      <c r="BT24" s="44">
        <f t="shared" si="23"/>
        <v>19639547.732820019</v>
      </c>
      <c r="BU24" s="44">
        <f t="shared" si="24"/>
        <v>3017359.740132126</v>
      </c>
      <c r="BV24" s="44">
        <f t="shared" si="25"/>
        <v>1021982.9783839859</v>
      </c>
      <c r="BW24" s="44">
        <f t="shared" si="26"/>
        <v>0</v>
      </c>
      <c r="BX24" s="44">
        <f t="shared" si="27"/>
        <v>0</v>
      </c>
      <c r="BY24" s="44">
        <f t="shared" si="28"/>
        <v>54589.667898786589</v>
      </c>
      <c r="CA24" s="44">
        <f t="shared" si="29"/>
        <v>0</v>
      </c>
    </row>
    <row r="25" spans="2:79" x14ac:dyDescent="0.25">
      <c r="B25" s="6"/>
      <c r="C25" s="6" t="s">
        <v>2</v>
      </c>
      <c r="D25" s="47" t="str">
        <f>INDEX(Alloc,$E25,D$1)</f>
        <v>Energy</v>
      </c>
      <c r="E25" s="86">
        <v>2</v>
      </c>
      <c r="F25" s="86"/>
      <c r="G25" s="105">
        <f>+'Function-Classif'!F25</f>
        <v>1927670294.8008001</v>
      </c>
      <c r="H25" s="21">
        <f>+'Function-Classif'!S25</f>
        <v>0</v>
      </c>
      <c r="I25" s="21">
        <f>+'Function-Classif'!T25</f>
        <v>1927670294.8008001</v>
      </c>
      <c r="J25" s="21">
        <f>+'Function-Classif'!U25</f>
        <v>0</v>
      </c>
      <c r="K25" s="47"/>
      <c r="L25" s="47">
        <f t="shared" si="37"/>
        <v>0</v>
      </c>
      <c r="M25" s="47">
        <f t="shared" si="37"/>
        <v>697388765.05834019</v>
      </c>
      <c r="N25" s="47">
        <f t="shared" si="37"/>
        <v>0</v>
      </c>
      <c r="O25" s="47"/>
      <c r="P25" s="47">
        <f t="shared" si="38"/>
        <v>0</v>
      </c>
      <c r="Q25" s="47">
        <f t="shared" si="38"/>
        <v>226626381.77937278</v>
      </c>
      <c r="R25" s="47">
        <f t="shared" si="38"/>
        <v>0</v>
      </c>
      <c r="S25" s="47"/>
      <c r="T25" s="47">
        <f t="shared" si="38"/>
        <v>0</v>
      </c>
      <c r="U25" s="47">
        <f t="shared" si="38"/>
        <v>26991581.666399788</v>
      </c>
      <c r="V25" s="47">
        <f t="shared" si="38"/>
        <v>0</v>
      </c>
      <c r="W25" s="24"/>
      <c r="X25" s="47">
        <f t="shared" si="39"/>
        <v>0</v>
      </c>
      <c r="Y25" s="47">
        <f t="shared" si="39"/>
        <v>312732552.88058698</v>
      </c>
      <c r="Z25" s="47">
        <f t="shared" si="39"/>
        <v>0</v>
      </c>
      <c r="AB25" s="47">
        <f t="shared" si="40"/>
        <v>0</v>
      </c>
      <c r="AC25" s="47">
        <f t="shared" si="40"/>
        <v>301873731.60595852</v>
      </c>
      <c r="AD25" s="47">
        <f t="shared" si="40"/>
        <v>0</v>
      </c>
      <c r="AF25" s="47">
        <f t="shared" si="41"/>
        <v>0</v>
      </c>
      <c r="AG25" s="47">
        <f t="shared" si="41"/>
        <v>132768176.26566404</v>
      </c>
      <c r="AH25" s="47">
        <f t="shared" si="41"/>
        <v>0</v>
      </c>
      <c r="AJ25" s="47">
        <f t="shared" si="42"/>
        <v>0</v>
      </c>
      <c r="AK25" s="47">
        <f t="shared" si="42"/>
        <v>183817987.93321684</v>
      </c>
      <c r="AL25" s="47">
        <f t="shared" si="42"/>
        <v>0</v>
      </c>
      <c r="AN25" s="47">
        <f t="shared" si="43"/>
        <v>0</v>
      </c>
      <c r="AO25" s="47">
        <f t="shared" si="43"/>
        <v>17941568.322162502</v>
      </c>
      <c r="AP25" s="47">
        <f t="shared" si="43"/>
        <v>0</v>
      </c>
      <c r="AR25" s="47">
        <f t="shared" si="44"/>
        <v>0</v>
      </c>
      <c r="AS25" s="47">
        <f t="shared" si="44"/>
        <v>9478463.5883443151</v>
      </c>
      <c r="AT25" s="47">
        <f t="shared" si="44"/>
        <v>0</v>
      </c>
      <c r="AV25" s="47">
        <f t="shared" si="45"/>
        <v>0</v>
      </c>
      <c r="AW25" s="47">
        <f t="shared" si="45"/>
        <v>16978983.817327388</v>
      </c>
      <c r="AX25" s="47">
        <f t="shared" si="45"/>
        <v>0</v>
      </c>
      <c r="AZ25" s="47">
        <f t="shared" si="46"/>
        <v>0</v>
      </c>
      <c r="BA25" s="47">
        <f t="shared" si="46"/>
        <v>553457.06128684001</v>
      </c>
      <c r="BB25" s="47">
        <f t="shared" si="46"/>
        <v>0</v>
      </c>
      <c r="BD25" s="47">
        <f t="shared" si="47"/>
        <v>0</v>
      </c>
      <c r="BE25" s="47">
        <f t="shared" si="47"/>
        <v>518644.82213986752</v>
      </c>
      <c r="BF25" s="47">
        <f t="shared" si="47"/>
        <v>0</v>
      </c>
      <c r="BH25" s="44">
        <f t="shared" si="33"/>
        <v>0</v>
      </c>
      <c r="BI25" s="44">
        <f t="shared" si="34"/>
        <v>0</v>
      </c>
      <c r="BJ25" s="44">
        <f t="shared" si="35"/>
        <v>0</v>
      </c>
      <c r="BK25" s="44">
        <f t="shared" si="36"/>
        <v>0</v>
      </c>
      <c r="BM25" s="44">
        <f t="shared" si="16"/>
        <v>1927670294.8008001</v>
      </c>
      <c r="BN25" s="44">
        <f t="shared" si="17"/>
        <v>697388765.05834019</v>
      </c>
      <c r="BO25" s="44">
        <f t="shared" si="18"/>
        <v>226626381.77937278</v>
      </c>
      <c r="BP25" s="44">
        <f t="shared" si="19"/>
        <v>26991581.666399788</v>
      </c>
      <c r="BQ25" s="44">
        <f t="shared" si="20"/>
        <v>312732552.88058698</v>
      </c>
      <c r="BR25" s="44">
        <f t="shared" si="21"/>
        <v>301873731.60595852</v>
      </c>
      <c r="BS25" s="44">
        <f t="shared" si="22"/>
        <v>132768176.26566404</v>
      </c>
      <c r="BT25" s="44">
        <f t="shared" si="23"/>
        <v>183817987.93321684</v>
      </c>
      <c r="BU25" s="44">
        <f t="shared" si="24"/>
        <v>17941568.322162502</v>
      </c>
      <c r="BV25" s="44">
        <f t="shared" si="25"/>
        <v>9478463.5883443151</v>
      </c>
      <c r="BW25" s="44">
        <f t="shared" si="26"/>
        <v>16978983.817327388</v>
      </c>
      <c r="BX25" s="44">
        <f t="shared" si="27"/>
        <v>553457.06128684001</v>
      </c>
      <c r="BY25" s="44">
        <f t="shared" si="28"/>
        <v>518644.82213986752</v>
      </c>
      <c r="CA25" s="44">
        <f t="shared" si="29"/>
        <v>0</v>
      </c>
    </row>
    <row r="26" spans="2:79" x14ac:dyDescent="0.25">
      <c r="B26" s="30"/>
      <c r="C26" s="30"/>
      <c r="D26" s="47"/>
      <c r="E26" s="87"/>
      <c r="F26" s="87"/>
      <c r="G26" s="105"/>
      <c r="H26" s="31"/>
      <c r="I26" s="31"/>
      <c r="J26" s="31"/>
      <c r="K26" s="65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24"/>
      <c r="X26" s="47"/>
      <c r="Y26" s="47"/>
      <c r="Z26" s="47"/>
      <c r="AB26" s="47"/>
      <c r="AC26" s="47"/>
      <c r="AD26" s="47"/>
      <c r="AF26" s="47"/>
      <c r="AG26" s="47"/>
      <c r="AH26" s="47"/>
      <c r="AJ26" s="47"/>
      <c r="AK26" s="47"/>
      <c r="AL26" s="47"/>
      <c r="AN26" s="47"/>
      <c r="AO26" s="47"/>
      <c r="AP26" s="47"/>
      <c r="AR26" s="47"/>
      <c r="AS26" s="47"/>
      <c r="AT26" s="47"/>
      <c r="AV26" s="47"/>
      <c r="AW26" s="47"/>
      <c r="AX26" s="47"/>
      <c r="AZ26" s="47"/>
      <c r="BA26" s="47"/>
      <c r="BB26" s="47"/>
      <c r="BD26" s="47"/>
      <c r="BE26" s="47"/>
      <c r="BF26" s="47"/>
      <c r="BH26" s="44">
        <f t="shared" si="33"/>
        <v>0</v>
      </c>
      <c r="BI26" s="44">
        <f t="shared" si="34"/>
        <v>0</v>
      </c>
      <c r="BJ26" s="44">
        <f t="shared" si="35"/>
        <v>0</v>
      </c>
      <c r="BK26" s="44">
        <f t="shared" si="36"/>
        <v>0</v>
      </c>
      <c r="BM26" s="44">
        <f t="shared" si="16"/>
        <v>0</v>
      </c>
      <c r="BN26" s="44">
        <f t="shared" si="17"/>
        <v>0</v>
      </c>
      <c r="BO26" s="44">
        <f t="shared" si="18"/>
        <v>0</v>
      </c>
      <c r="BP26" s="44">
        <f t="shared" si="19"/>
        <v>0</v>
      </c>
      <c r="BQ26" s="44">
        <f t="shared" si="20"/>
        <v>0</v>
      </c>
      <c r="BR26" s="44">
        <f t="shared" si="21"/>
        <v>0</v>
      </c>
      <c r="BS26" s="44">
        <f t="shared" si="22"/>
        <v>0</v>
      </c>
      <c r="BT26" s="44">
        <f t="shared" si="23"/>
        <v>0</v>
      </c>
      <c r="BU26" s="44">
        <f t="shared" si="24"/>
        <v>0</v>
      </c>
      <c r="BV26" s="44">
        <f t="shared" si="25"/>
        <v>0</v>
      </c>
      <c r="BW26" s="44">
        <f t="shared" si="26"/>
        <v>0</v>
      </c>
      <c r="BX26" s="44">
        <f t="shared" si="27"/>
        <v>0</v>
      </c>
      <c r="BY26" s="44">
        <f t="shared" si="28"/>
        <v>0</v>
      </c>
      <c r="CA26" s="44">
        <f t="shared" si="29"/>
        <v>0</v>
      </c>
    </row>
    <row r="27" spans="2:79" x14ac:dyDescent="0.25">
      <c r="B27" s="6"/>
      <c r="C27" s="9" t="s">
        <v>15</v>
      </c>
      <c r="D27" s="9"/>
      <c r="E27" s="88"/>
      <c r="F27" s="88"/>
      <c r="G27" s="105">
        <f>+'Function-Classif'!F27</f>
        <v>2305549928</v>
      </c>
      <c r="H27" s="22">
        <f>SUM(H24:H26)</f>
        <v>377879633.19919997</v>
      </c>
      <c r="I27" s="22">
        <f t="shared" ref="I27:J27" si="48">SUM(I24:I26)</f>
        <v>1927670294.8008001</v>
      </c>
      <c r="J27" s="22">
        <f t="shared" si="48"/>
        <v>0</v>
      </c>
      <c r="K27" s="22"/>
      <c r="L27" s="22">
        <f t="shared" ref="L27:BF27" si="49">SUM(L24:L26)</f>
        <v>169101667.84978625</v>
      </c>
      <c r="M27" s="22">
        <f t="shared" si="49"/>
        <v>697388765.05834019</v>
      </c>
      <c r="N27" s="22">
        <f t="shared" si="49"/>
        <v>0</v>
      </c>
      <c r="O27" s="22"/>
      <c r="P27" s="22">
        <f t="shared" si="49"/>
        <v>52437693.430197425</v>
      </c>
      <c r="Q27" s="22">
        <f t="shared" si="49"/>
        <v>226626381.77937278</v>
      </c>
      <c r="R27" s="22">
        <f t="shared" si="49"/>
        <v>0</v>
      </c>
      <c r="S27" s="22"/>
      <c r="T27" s="22">
        <f t="shared" ref="T27:V27" si="50">SUM(T24:T26)</f>
        <v>4603533.5221349383</v>
      </c>
      <c r="U27" s="22">
        <f t="shared" si="50"/>
        <v>26991581.666399788</v>
      </c>
      <c r="V27" s="22">
        <f t="shared" si="50"/>
        <v>0</v>
      </c>
      <c r="W27" s="22"/>
      <c r="X27" s="22">
        <f t="shared" si="49"/>
        <v>58110042.889771603</v>
      </c>
      <c r="Y27" s="22">
        <f t="shared" si="49"/>
        <v>312732552.88058698</v>
      </c>
      <c r="Z27" s="22">
        <f t="shared" si="49"/>
        <v>0</v>
      </c>
      <c r="AA27" s="22"/>
      <c r="AB27" s="22">
        <f t="shared" si="49"/>
        <v>41799879.486789376</v>
      </c>
      <c r="AC27" s="22">
        <f t="shared" si="49"/>
        <v>301873731.60595852</v>
      </c>
      <c r="AD27" s="22">
        <f t="shared" si="49"/>
        <v>0</v>
      </c>
      <c r="AE27" s="22"/>
      <c r="AF27" s="22">
        <f t="shared" si="49"/>
        <v>28093335.901285462</v>
      </c>
      <c r="AG27" s="22">
        <f t="shared" si="49"/>
        <v>132768176.26566404</v>
      </c>
      <c r="AH27" s="22">
        <f t="shared" si="49"/>
        <v>0</v>
      </c>
      <c r="AI27" s="22"/>
      <c r="AJ27" s="22">
        <f t="shared" si="49"/>
        <v>19639547.732820019</v>
      </c>
      <c r="AK27" s="22">
        <f t="shared" si="49"/>
        <v>183817987.93321684</v>
      </c>
      <c r="AL27" s="22">
        <f t="shared" si="49"/>
        <v>0</v>
      </c>
      <c r="AM27" s="22"/>
      <c r="AN27" s="22">
        <f t="shared" si="49"/>
        <v>3017359.740132126</v>
      </c>
      <c r="AO27" s="22">
        <f t="shared" si="49"/>
        <v>17941568.322162502</v>
      </c>
      <c r="AP27" s="22">
        <f t="shared" si="49"/>
        <v>0</v>
      </c>
      <c r="AQ27" s="22"/>
      <c r="AR27" s="22">
        <f t="shared" si="49"/>
        <v>1021982.9783839859</v>
      </c>
      <c r="AS27" s="22">
        <f t="shared" si="49"/>
        <v>9478463.5883443151</v>
      </c>
      <c r="AT27" s="22">
        <f t="shared" si="49"/>
        <v>0</v>
      </c>
      <c r="AU27" s="22"/>
      <c r="AV27" s="22">
        <f t="shared" si="49"/>
        <v>0</v>
      </c>
      <c r="AW27" s="22">
        <f t="shared" si="49"/>
        <v>16978983.817327388</v>
      </c>
      <c r="AX27" s="22">
        <f t="shared" si="49"/>
        <v>0</v>
      </c>
      <c r="AY27" s="22"/>
      <c r="AZ27" s="22">
        <f t="shared" si="49"/>
        <v>0</v>
      </c>
      <c r="BA27" s="22">
        <f t="shared" si="49"/>
        <v>553457.06128684001</v>
      </c>
      <c r="BB27" s="22">
        <f t="shared" si="49"/>
        <v>0</v>
      </c>
      <c r="BC27" s="22"/>
      <c r="BD27" s="22">
        <f t="shared" si="49"/>
        <v>54589.667898786589</v>
      </c>
      <c r="BE27" s="22">
        <f t="shared" si="49"/>
        <v>518644.82213986752</v>
      </c>
      <c r="BF27" s="22">
        <f t="shared" si="49"/>
        <v>0</v>
      </c>
      <c r="BH27" s="44">
        <f t="shared" si="33"/>
        <v>0</v>
      </c>
      <c r="BI27" s="44">
        <f t="shared" si="34"/>
        <v>0</v>
      </c>
      <c r="BJ27" s="44">
        <f t="shared" si="35"/>
        <v>0</v>
      </c>
      <c r="BK27" s="44">
        <f t="shared" si="36"/>
        <v>0</v>
      </c>
      <c r="BM27" s="44">
        <f t="shared" si="16"/>
        <v>2305549928</v>
      </c>
      <c r="BN27" s="44">
        <f t="shared" si="17"/>
        <v>866490432.90812647</v>
      </c>
      <c r="BO27" s="44">
        <f t="shared" si="18"/>
        <v>279064075.20957023</v>
      </c>
      <c r="BP27" s="44">
        <f t="shared" si="19"/>
        <v>31595115.188534725</v>
      </c>
      <c r="BQ27" s="44">
        <f t="shared" si="20"/>
        <v>370842595.77035856</v>
      </c>
      <c r="BR27" s="44">
        <f t="shared" si="21"/>
        <v>343673611.09274793</v>
      </c>
      <c r="BS27" s="44">
        <f t="shared" si="22"/>
        <v>160861512.16694951</v>
      </c>
      <c r="BT27" s="44">
        <f t="shared" si="23"/>
        <v>203457535.66603684</v>
      </c>
      <c r="BU27" s="44">
        <f t="shared" si="24"/>
        <v>20958928.062294628</v>
      </c>
      <c r="BV27" s="44">
        <f t="shared" si="25"/>
        <v>10500446.566728301</v>
      </c>
      <c r="BW27" s="44">
        <f t="shared" si="26"/>
        <v>16978983.817327388</v>
      </c>
      <c r="BX27" s="44">
        <f t="shared" si="27"/>
        <v>553457.06128684001</v>
      </c>
      <c r="BY27" s="44">
        <f t="shared" si="28"/>
        <v>573234.49003865407</v>
      </c>
      <c r="CA27" s="44">
        <f t="shared" si="29"/>
        <v>0</v>
      </c>
    </row>
    <row r="28" spans="2:79" x14ac:dyDescent="0.25">
      <c r="B28" s="6"/>
      <c r="C28" s="6"/>
      <c r="D28" s="6"/>
      <c r="E28" s="83"/>
      <c r="F28" s="83"/>
      <c r="G28" s="105"/>
      <c r="H28" s="21"/>
      <c r="I28" s="21"/>
      <c r="J28" s="21"/>
      <c r="K28" s="24"/>
      <c r="L28" s="40"/>
      <c r="M28" s="24"/>
      <c r="N28" s="24"/>
      <c r="O28" s="24"/>
      <c r="P28" s="40"/>
      <c r="Q28" s="24"/>
      <c r="R28" s="24"/>
      <c r="S28" s="24"/>
      <c r="T28" s="24"/>
      <c r="U28" s="24"/>
      <c r="V28" s="24"/>
      <c r="W28" s="24"/>
      <c r="Y28" s="44"/>
      <c r="Z28" s="44"/>
      <c r="BH28" s="44">
        <f t="shared" si="33"/>
        <v>0</v>
      </c>
      <c r="BI28" s="44">
        <f t="shared" si="34"/>
        <v>0</v>
      </c>
      <c r="BJ28" s="44">
        <f t="shared" si="35"/>
        <v>0</v>
      </c>
      <c r="BK28" s="44">
        <f t="shared" si="36"/>
        <v>0</v>
      </c>
      <c r="BM28" s="44">
        <f t="shared" si="16"/>
        <v>0</v>
      </c>
      <c r="BN28" s="44">
        <f t="shared" si="17"/>
        <v>0</v>
      </c>
      <c r="BO28" s="44">
        <f t="shared" si="18"/>
        <v>0</v>
      </c>
      <c r="BP28" s="44">
        <f t="shared" si="19"/>
        <v>0</v>
      </c>
      <c r="BQ28" s="44">
        <f t="shared" si="20"/>
        <v>0</v>
      </c>
      <c r="BR28" s="44">
        <f t="shared" si="21"/>
        <v>0</v>
      </c>
      <c r="BS28" s="44">
        <f t="shared" si="22"/>
        <v>0</v>
      </c>
      <c r="BT28" s="44">
        <f t="shared" si="23"/>
        <v>0</v>
      </c>
      <c r="BU28" s="44">
        <f t="shared" si="24"/>
        <v>0</v>
      </c>
      <c r="BV28" s="44">
        <f t="shared" si="25"/>
        <v>0</v>
      </c>
      <c r="BW28" s="44">
        <f t="shared" si="26"/>
        <v>0</v>
      </c>
      <c r="BX28" s="44">
        <f t="shared" si="27"/>
        <v>0</v>
      </c>
      <c r="BY28" s="44">
        <f t="shared" si="28"/>
        <v>0</v>
      </c>
      <c r="CA28" s="44">
        <f t="shared" si="29"/>
        <v>0</v>
      </c>
    </row>
    <row r="29" spans="2:79" x14ac:dyDescent="0.25">
      <c r="B29" s="7" t="s">
        <v>3</v>
      </c>
      <c r="C29" s="6"/>
      <c r="D29" s="6"/>
      <c r="E29" s="83"/>
      <c r="F29" s="83"/>
      <c r="G29" s="105"/>
      <c r="H29" s="21"/>
      <c r="I29" s="21"/>
      <c r="J29" s="21"/>
      <c r="K29" s="24"/>
      <c r="L29" s="40"/>
      <c r="M29" s="24"/>
      <c r="N29" s="24"/>
      <c r="O29" s="24"/>
      <c r="P29" s="40"/>
      <c r="Q29" s="24"/>
      <c r="R29" s="24"/>
      <c r="S29" s="24"/>
      <c r="T29" s="24"/>
      <c r="U29" s="24"/>
      <c r="V29" s="24"/>
      <c r="W29" s="24"/>
      <c r="Y29" s="44"/>
      <c r="Z29" s="44"/>
      <c r="BH29" s="44">
        <f t="shared" si="33"/>
        <v>0</v>
      </c>
      <c r="BI29" s="44">
        <f t="shared" si="34"/>
        <v>0</v>
      </c>
      <c r="BJ29" s="44">
        <f t="shared" si="35"/>
        <v>0</v>
      </c>
      <c r="BK29" s="44">
        <f t="shared" si="36"/>
        <v>0</v>
      </c>
      <c r="BM29" s="44">
        <f t="shared" si="16"/>
        <v>0</v>
      </c>
      <c r="BN29" s="44">
        <f t="shared" si="17"/>
        <v>0</v>
      </c>
      <c r="BO29" s="44">
        <f t="shared" si="18"/>
        <v>0</v>
      </c>
      <c r="BP29" s="44">
        <f t="shared" si="19"/>
        <v>0</v>
      </c>
      <c r="BQ29" s="44">
        <f t="shared" si="20"/>
        <v>0</v>
      </c>
      <c r="BR29" s="44">
        <f t="shared" si="21"/>
        <v>0</v>
      </c>
      <c r="BS29" s="44">
        <f t="shared" si="22"/>
        <v>0</v>
      </c>
      <c r="BT29" s="44">
        <f t="shared" si="23"/>
        <v>0</v>
      </c>
      <c r="BU29" s="44">
        <f t="shared" si="24"/>
        <v>0</v>
      </c>
      <c r="BV29" s="44">
        <f t="shared" si="25"/>
        <v>0</v>
      </c>
      <c r="BW29" s="44">
        <f t="shared" si="26"/>
        <v>0</v>
      </c>
      <c r="BX29" s="44">
        <f t="shared" si="27"/>
        <v>0</v>
      </c>
      <c r="BY29" s="44">
        <f t="shared" si="28"/>
        <v>0</v>
      </c>
      <c r="CA29" s="44">
        <f t="shared" si="29"/>
        <v>0</v>
      </c>
    </row>
    <row r="30" spans="2:79" x14ac:dyDescent="0.25">
      <c r="B30" s="10"/>
      <c r="C30" s="6" t="s">
        <v>16</v>
      </c>
      <c r="D30" s="47" t="str">
        <f>INDEX(Alloc,$E30,D$1)</f>
        <v>NCPT</v>
      </c>
      <c r="E30" s="83">
        <v>13</v>
      </c>
      <c r="F30" s="83"/>
      <c r="G30" s="105">
        <f>+'Function-Classif'!F30</f>
        <v>442223222.48000002</v>
      </c>
      <c r="H30" s="21">
        <f>+'Function-Classif'!S30</f>
        <v>442223222.48000002</v>
      </c>
      <c r="I30" s="21">
        <f>+'Function-Classif'!T30</f>
        <v>0</v>
      </c>
      <c r="J30" s="21">
        <f>+'Function-Classif'!U30</f>
        <v>0</v>
      </c>
      <c r="K30" s="47"/>
      <c r="L30" s="47">
        <f t="shared" ref="L30:N31" si="51">INDEX(Alloc,$E30,L$1)*$G30</f>
        <v>196518630.2958256</v>
      </c>
      <c r="M30" s="47">
        <f t="shared" si="51"/>
        <v>0</v>
      </c>
      <c r="N30" s="47">
        <f t="shared" si="51"/>
        <v>0</v>
      </c>
      <c r="O30" s="47"/>
      <c r="P30" s="47">
        <f t="shared" ref="P30:V31" si="52">INDEX(Alloc,$E30,P$1)*$G30</f>
        <v>56567340.926593773</v>
      </c>
      <c r="Q30" s="47">
        <f t="shared" si="52"/>
        <v>0</v>
      </c>
      <c r="R30" s="47">
        <f t="shared" si="52"/>
        <v>0</v>
      </c>
      <c r="S30" s="47"/>
      <c r="T30" s="47">
        <f t="shared" si="52"/>
        <v>5026113.1683719466</v>
      </c>
      <c r="U30" s="47">
        <f t="shared" si="52"/>
        <v>0</v>
      </c>
      <c r="V30" s="47">
        <f t="shared" si="52"/>
        <v>0</v>
      </c>
      <c r="W30" s="24"/>
      <c r="X30" s="47">
        <f t="shared" ref="X30:Z31" si="53">INDEX(Alloc,$E30,X$1)*$G30</f>
        <v>58335554.761906169</v>
      </c>
      <c r="Y30" s="47">
        <f t="shared" si="53"/>
        <v>0</v>
      </c>
      <c r="Z30" s="47">
        <f t="shared" si="53"/>
        <v>0</v>
      </c>
      <c r="AB30" s="47">
        <f t="shared" ref="AB30:AD31" si="54">INDEX(Alloc,$E30,AB$1)*$G30</f>
        <v>53067462.223341793</v>
      </c>
      <c r="AC30" s="47">
        <f t="shared" si="54"/>
        <v>0</v>
      </c>
      <c r="AD30" s="47">
        <f t="shared" si="54"/>
        <v>0</v>
      </c>
      <c r="AF30" s="47">
        <f t="shared" ref="AF30:AH31" si="55">INDEX(Alloc,$E30,AF$1)*$G30</f>
        <v>31508738.741181888</v>
      </c>
      <c r="AG30" s="47">
        <f t="shared" si="55"/>
        <v>0</v>
      </c>
      <c r="AH30" s="47">
        <f t="shared" si="55"/>
        <v>0</v>
      </c>
      <c r="AJ30" s="47">
        <f t="shared" ref="AJ30:AL31" si="56">INDEX(Alloc,$E30,AJ$1)*$G30</f>
        <v>32637219.616548046</v>
      </c>
      <c r="AK30" s="47">
        <f t="shared" si="56"/>
        <v>0</v>
      </c>
      <c r="AL30" s="47">
        <f t="shared" si="56"/>
        <v>0</v>
      </c>
      <c r="AN30" s="47">
        <f t="shared" ref="AN30:AP31" si="57">INDEX(Alloc,$E30,AN$1)*$G30</f>
        <v>3290037.2181632314</v>
      </c>
      <c r="AO30" s="47">
        <f t="shared" si="57"/>
        <v>0</v>
      </c>
      <c r="AP30" s="47">
        <f t="shared" si="57"/>
        <v>0</v>
      </c>
      <c r="AR30" s="47">
        <f t="shared" ref="AR30:AT31" si="58">INDEX(Alloc,$E30,AR$1)*$G30</f>
        <v>1721960.4869474904</v>
      </c>
      <c r="AS30" s="47">
        <f t="shared" si="58"/>
        <v>0</v>
      </c>
      <c r="AT30" s="47">
        <f t="shared" si="58"/>
        <v>0</v>
      </c>
      <c r="AV30" s="47">
        <f t="shared" ref="AV30:AX31" si="59">INDEX(Alloc,$E30,AV$1)*$G30</f>
        <v>3392248.2958851387</v>
      </c>
      <c r="AW30" s="47">
        <f t="shared" si="59"/>
        <v>0</v>
      </c>
      <c r="AX30" s="47">
        <f t="shared" si="59"/>
        <v>0</v>
      </c>
      <c r="AZ30" s="47">
        <f t="shared" ref="AZ30:BB31" si="60">INDEX(Alloc,$E30,AZ$1)*$G30</f>
        <v>108512.62382066816</v>
      </c>
      <c r="BA30" s="47">
        <f t="shared" si="60"/>
        <v>0</v>
      </c>
      <c r="BB30" s="47">
        <f t="shared" si="60"/>
        <v>0</v>
      </c>
      <c r="BD30" s="47">
        <f t="shared" ref="BD30:BF31" si="61">INDEX(Alloc,$E30,BD$1)*$G30</f>
        <v>49404.121414287947</v>
      </c>
      <c r="BE30" s="47">
        <f t="shared" si="61"/>
        <v>0</v>
      </c>
      <c r="BF30" s="47">
        <f t="shared" si="61"/>
        <v>0</v>
      </c>
      <c r="BH30" s="44">
        <f t="shared" si="33"/>
        <v>0</v>
      </c>
      <c r="BI30" s="44">
        <f t="shared" si="34"/>
        <v>0</v>
      </c>
      <c r="BJ30" s="44">
        <f t="shared" si="35"/>
        <v>0</v>
      </c>
      <c r="BK30" s="44">
        <f t="shared" si="36"/>
        <v>0</v>
      </c>
      <c r="BM30" s="44">
        <f t="shared" si="16"/>
        <v>442223222.48000002</v>
      </c>
      <c r="BN30" s="44">
        <f t="shared" si="17"/>
        <v>196518630.2958256</v>
      </c>
      <c r="BO30" s="44">
        <f t="shared" si="18"/>
        <v>56567340.926593773</v>
      </c>
      <c r="BP30" s="44">
        <f t="shared" si="19"/>
        <v>5026113.1683719466</v>
      </c>
      <c r="BQ30" s="44">
        <f t="shared" si="20"/>
        <v>58335554.761906169</v>
      </c>
      <c r="BR30" s="44">
        <f t="shared" si="21"/>
        <v>53067462.223341793</v>
      </c>
      <c r="BS30" s="44">
        <f t="shared" si="22"/>
        <v>31508738.741181888</v>
      </c>
      <c r="BT30" s="44">
        <f t="shared" si="23"/>
        <v>32637219.616548046</v>
      </c>
      <c r="BU30" s="44">
        <f t="shared" si="24"/>
        <v>3290037.2181632314</v>
      </c>
      <c r="BV30" s="44">
        <f t="shared" si="25"/>
        <v>1721960.4869474904</v>
      </c>
      <c r="BW30" s="44">
        <f t="shared" si="26"/>
        <v>3392248.2958851387</v>
      </c>
      <c r="BX30" s="44">
        <f t="shared" si="27"/>
        <v>108512.62382066816</v>
      </c>
      <c r="BY30" s="44">
        <f t="shared" si="28"/>
        <v>49404.121414287947</v>
      </c>
      <c r="CA30" s="44">
        <f t="shared" si="29"/>
        <v>0</v>
      </c>
    </row>
    <row r="31" spans="2:79" x14ac:dyDescent="0.25">
      <c r="B31" s="10"/>
      <c r="C31" s="30" t="s">
        <v>17</v>
      </c>
      <c r="D31" s="47" t="str">
        <f>INDEX(Alloc,$E31,D$1)</f>
        <v>NCPT</v>
      </c>
      <c r="E31" s="84">
        <v>13</v>
      </c>
      <c r="F31" s="84"/>
      <c r="G31" s="105">
        <f>+'Function-Classif'!F31</f>
        <v>0</v>
      </c>
      <c r="H31" s="31">
        <f>+'Function-Classif'!S31</f>
        <v>0</v>
      </c>
      <c r="I31" s="31">
        <f>+'Function-Classif'!T31</f>
        <v>0</v>
      </c>
      <c r="J31" s="31">
        <f>+'Function-Classif'!U31</f>
        <v>0</v>
      </c>
      <c r="K31" s="65"/>
      <c r="L31" s="47">
        <f t="shared" si="51"/>
        <v>0</v>
      </c>
      <c r="M31" s="47">
        <f t="shared" si="51"/>
        <v>0</v>
      </c>
      <c r="N31" s="47">
        <f t="shared" si="51"/>
        <v>0</v>
      </c>
      <c r="O31" s="47"/>
      <c r="P31" s="47">
        <f t="shared" si="52"/>
        <v>0</v>
      </c>
      <c r="Q31" s="47">
        <f t="shared" si="52"/>
        <v>0</v>
      </c>
      <c r="R31" s="47">
        <f t="shared" si="52"/>
        <v>0</v>
      </c>
      <c r="S31" s="47"/>
      <c r="T31" s="47">
        <f t="shared" si="52"/>
        <v>0</v>
      </c>
      <c r="U31" s="47">
        <f t="shared" si="52"/>
        <v>0</v>
      </c>
      <c r="V31" s="47">
        <f t="shared" si="52"/>
        <v>0</v>
      </c>
      <c r="W31" s="24"/>
      <c r="X31" s="47">
        <f t="shared" si="53"/>
        <v>0</v>
      </c>
      <c r="Y31" s="47">
        <f t="shared" si="53"/>
        <v>0</v>
      </c>
      <c r="Z31" s="47">
        <f t="shared" si="53"/>
        <v>0</v>
      </c>
      <c r="AB31" s="47">
        <f t="shared" si="54"/>
        <v>0</v>
      </c>
      <c r="AC31" s="47">
        <f t="shared" si="54"/>
        <v>0</v>
      </c>
      <c r="AD31" s="47">
        <f t="shared" si="54"/>
        <v>0</v>
      </c>
      <c r="AF31" s="47">
        <f t="shared" si="55"/>
        <v>0</v>
      </c>
      <c r="AG31" s="47">
        <f t="shared" si="55"/>
        <v>0</v>
      </c>
      <c r="AH31" s="47">
        <f t="shared" si="55"/>
        <v>0</v>
      </c>
      <c r="AJ31" s="47">
        <f t="shared" si="56"/>
        <v>0</v>
      </c>
      <c r="AK31" s="47">
        <f t="shared" si="56"/>
        <v>0</v>
      </c>
      <c r="AL31" s="47">
        <f t="shared" si="56"/>
        <v>0</v>
      </c>
      <c r="AN31" s="47">
        <f t="shared" si="57"/>
        <v>0</v>
      </c>
      <c r="AO31" s="47">
        <f t="shared" si="57"/>
        <v>0</v>
      </c>
      <c r="AP31" s="47">
        <f t="shared" si="57"/>
        <v>0</v>
      </c>
      <c r="AR31" s="47">
        <f t="shared" si="58"/>
        <v>0</v>
      </c>
      <c r="AS31" s="47">
        <f t="shared" si="58"/>
        <v>0</v>
      </c>
      <c r="AT31" s="47">
        <f t="shared" si="58"/>
        <v>0</v>
      </c>
      <c r="AV31" s="47">
        <f t="shared" si="59"/>
        <v>0</v>
      </c>
      <c r="AW31" s="47">
        <f t="shared" si="59"/>
        <v>0</v>
      </c>
      <c r="AX31" s="47">
        <f t="shared" si="59"/>
        <v>0</v>
      </c>
      <c r="AZ31" s="47">
        <f t="shared" si="60"/>
        <v>0</v>
      </c>
      <c r="BA31" s="47">
        <f t="shared" si="60"/>
        <v>0</v>
      </c>
      <c r="BB31" s="47">
        <f t="shared" si="60"/>
        <v>0</v>
      </c>
      <c r="BD31" s="47">
        <f t="shared" si="61"/>
        <v>0</v>
      </c>
      <c r="BE31" s="47">
        <f t="shared" si="61"/>
        <v>0</v>
      </c>
      <c r="BF31" s="47">
        <f t="shared" si="61"/>
        <v>0</v>
      </c>
      <c r="BH31" s="44">
        <f t="shared" si="33"/>
        <v>0</v>
      </c>
      <c r="BI31" s="44">
        <f t="shared" si="34"/>
        <v>0</v>
      </c>
      <c r="BJ31" s="44">
        <f t="shared" si="35"/>
        <v>0</v>
      </c>
      <c r="BK31" s="44">
        <f t="shared" si="36"/>
        <v>0</v>
      </c>
      <c r="BM31" s="44">
        <f t="shared" si="16"/>
        <v>0</v>
      </c>
      <c r="BN31" s="44">
        <f t="shared" si="17"/>
        <v>0</v>
      </c>
      <c r="BO31" s="44">
        <f t="shared" si="18"/>
        <v>0</v>
      </c>
      <c r="BP31" s="44">
        <f t="shared" si="19"/>
        <v>0</v>
      </c>
      <c r="BQ31" s="44">
        <f t="shared" si="20"/>
        <v>0</v>
      </c>
      <c r="BR31" s="44">
        <f t="shared" si="21"/>
        <v>0</v>
      </c>
      <c r="BS31" s="44">
        <f t="shared" si="22"/>
        <v>0</v>
      </c>
      <c r="BT31" s="44">
        <f t="shared" si="23"/>
        <v>0</v>
      </c>
      <c r="BU31" s="44">
        <f t="shared" si="24"/>
        <v>0</v>
      </c>
      <c r="BV31" s="44">
        <f t="shared" si="25"/>
        <v>0</v>
      </c>
      <c r="BW31" s="44">
        <f t="shared" si="26"/>
        <v>0</v>
      </c>
      <c r="BX31" s="44">
        <f t="shared" si="27"/>
        <v>0</v>
      </c>
      <c r="BY31" s="44">
        <f t="shared" si="28"/>
        <v>0</v>
      </c>
      <c r="CA31" s="44">
        <f t="shared" si="29"/>
        <v>0</v>
      </c>
    </row>
    <row r="32" spans="2:79" x14ac:dyDescent="0.25">
      <c r="B32" s="6"/>
      <c r="C32" s="6" t="s">
        <v>18</v>
      </c>
      <c r="D32" s="6"/>
      <c r="E32" s="83"/>
      <c r="F32" s="83"/>
      <c r="G32" s="105">
        <f>+'Function-Classif'!F32</f>
        <v>442223222.48000002</v>
      </c>
      <c r="H32" s="21">
        <f>H30+H31</f>
        <v>442223222.48000002</v>
      </c>
      <c r="I32" s="21">
        <f t="shared" ref="I32:J32" si="62">I30+I31</f>
        <v>0</v>
      </c>
      <c r="J32" s="21">
        <f t="shared" si="62"/>
        <v>0</v>
      </c>
      <c r="K32" s="21"/>
      <c r="L32" s="21">
        <f t="shared" ref="L32:BF32" si="63">L30+L31</f>
        <v>196518630.2958256</v>
      </c>
      <c r="M32" s="21">
        <f t="shared" si="63"/>
        <v>0</v>
      </c>
      <c r="N32" s="21">
        <f t="shared" si="63"/>
        <v>0</v>
      </c>
      <c r="O32" s="21"/>
      <c r="P32" s="21">
        <f t="shared" si="63"/>
        <v>56567340.926593773</v>
      </c>
      <c r="Q32" s="21">
        <f t="shared" si="63"/>
        <v>0</v>
      </c>
      <c r="R32" s="21">
        <f t="shared" si="63"/>
        <v>0</v>
      </c>
      <c r="S32" s="21"/>
      <c r="T32" s="21">
        <f t="shared" ref="T32:V32" si="64">T30+T31</f>
        <v>5026113.1683719466</v>
      </c>
      <c r="U32" s="21">
        <f t="shared" si="64"/>
        <v>0</v>
      </c>
      <c r="V32" s="21">
        <f t="shared" si="64"/>
        <v>0</v>
      </c>
      <c r="W32" s="21"/>
      <c r="X32" s="21">
        <f t="shared" si="63"/>
        <v>58335554.761906169</v>
      </c>
      <c r="Y32" s="21">
        <f t="shared" si="63"/>
        <v>0</v>
      </c>
      <c r="Z32" s="21">
        <f t="shared" si="63"/>
        <v>0</v>
      </c>
      <c r="AA32" s="21"/>
      <c r="AB32" s="21">
        <f t="shared" si="63"/>
        <v>53067462.223341793</v>
      </c>
      <c r="AC32" s="21">
        <f t="shared" si="63"/>
        <v>0</v>
      </c>
      <c r="AD32" s="21">
        <f t="shared" si="63"/>
        <v>0</v>
      </c>
      <c r="AE32" s="21"/>
      <c r="AF32" s="21">
        <f t="shared" si="63"/>
        <v>31508738.741181888</v>
      </c>
      <c r="AG32" s="21">
        <f t="shared" si="63"/>
        <v>0</v>
      </c>
      <c r="AH32" s="21">
        <f t="shared" si="63"/>
        <v>0</v>
      </c>
      <c r="AI32" s="21"/>
      <c r="AJ32" s="21">
        <f t="shared" si="63"/>
        <v>32637219.616548046</v>
      </c>
      <c r="AK32" s="21">
        <f t="shared" si="63"/>
        <v>0</v>
      </c>
      <c r="AL32" s="21">
        <f t="shared" si="63"/>
        <v>0</v>
      </c>
      <c r="AM32" s="21"/>
      <c r="AN32" s="21">
        <f t="shared" si="63"/>
        <v>3290037.2181632314</v>
      </c>
      <c r="AO32" s="21">
        <f t="shared" si="63"/>
        <v>0</v>
      </c>
      <c r="AP32" s="21">
        <f t="shared" si="63"/>
        <v>0</v>
      </c>
      <c r="AQ32" s="21"/>
      <c r="AR32" s="21">
        <f t="shared" si="63"/>
        <v>1721960.4869474904</v>
      </c>
      <c r="AS32" s="21">
        <f t="shared" si="63"/>
        <v>0</v>
      </c>
      <c r="AT32" s="21">
        <f t="shared" si="63"/>
        <v>0</v>
      </c>
      <c r="AU32" s="21"/>
      <c r="AV32" s="21">
        <f t="shared" si="63"/>
        <v>3392248.2958851387</v>
      </c>
      <c r="AW32" s="21">
        <f t="shared" si="63"/>
        <v>0</v>
      </c>
      <c r="AX32" s="21">
        <f t="shared" si="63"/>
        <v>0</v>
      </c>
      <c r="AY32" s="21"/>
      <c r="AZ32" s="21">
        <f t="shared" si="63"/>
        <v>108512.62382066816</v>
      </c>
      <c r="BA32" s="21">
        <f t="shared" si="63"/>
        <v>0</v>
      </c>
      <c r="BB32" s="21">
        <f t="shared" si="63"/>
        <v>0</v>
      </c>
      <c r="BC32" s="21"/>
      <c r="BD32" s="21">
        <f t="shared" si="63"/>
        <v>49404.121414287947</v>
      </c>
      <c r="BE32" s="21">
        <f t="shared" si="63"/>
        <v>0</v>
      </c>
      <c r="BF32" s="21">
        <f t="shared" si="63"/>
        <v>0</v>
      </c>
      <c r="BH32" s="44">
        <f t="shared" si="33"/>
        <v>0</v>
      </c>
      <c r="BI32" s="44">
        <f t="shared" si="34"/>
        <v>0</v>
      </c>
      <c r="BJ32" s="44">
        <f t="shared" si="35"/>
        <v>0</v>
      </c>
      <c r="BK32" s="44">
        <f t="shared" si="36"/>
        <v>0</v>
      </c>
      <c r="BM32" s="44">
        <f t="shared" si="16"/>
        <v>442223222.48000002</v>
      </c>
      <c r="BN32" s="44">
        <f t="shared" si="17"/>
        <v>196518630.2958256</v>
      </c>
      <c r="BO32" s="44">
        <f t="shared" si="18"/>
        <v>56567340.926593773</v>
      </c>
      <c r="BP32" s="44">
        <f t="shared" si="19"/>
        <v>5026113.1683719466</v>
      </c>
      <c r="BQ32" s="44">
        <f t="shared" si="20"/>
        <v>58335554.761906169</v>
      </c>
      <c r="BR32" s="44">
        <f t="shared" si="21"/>
        <v>53067462.223341793</v>
      </c>
      <c r="BS32" s="44">
        <f t="shared" si="22"/>
        <v>31508738.741181888</v>
      </c>
      <c r="BT32" s="44">
        <f t="shared" si="23"/>
        <v>32637219.616548046</v>
      </c>
      <c r="BU32" s="44">
        <f t="shared" si="24"/>
        <v>3290037.2181632314</v>
      </c>
      <c r="BV32" s="44">
        <f t="shared" si="25"/>
        <v>1721960.4869474904</v>
      </c>
      <c r="BW32" s="44">
        <f t="shared" si="26"/>
        <v>3392248.2958851387</v>
      </c>
      <c r="BX32" s="44">
        <f t="shared" si="27"/>
        <v>108512.62382066816</v>
      </c>
      <c r="BY32" s="44">
        <f t="shared" si="28"/>
        <v>49404.121414287947</v>
      </c>
      <c r="CA32" s="44">
        <f t="shared" si="29"/>
        <v>0</v>
      </c>
    </row>
    <row r="33" spans="2:79" x14ac:dyDescent="0.25">
      <c r="B33" s="6"/>
      <c r="C33" s="6"/>
      <c r="D33" s="6"/>
      <c r="E33" s="83"/>
      <c r="F33" s="83"/>
      <c r="G33" s="105"/>
      <c r="H33" s="21"/>
      <c r="I33" s="21"/>
      <c r="J33" s="21"/>
      <c r="K33" s="24"/>
      <c r="L33" s="40"/>
      <c r="M33" s="24"/>
      <c r="N33" s="24"/>
      <c r="O33" s="24"/>
      <c r="P33" s="40"/>
      <c r="Q33" s="24"/>
      <c r="R33" s="24"/>
      <c r="S33" s="24"/>
      <c r="T33" s="24"/>
      <c r="U33" s="24"/>
      <c r="V33" s="24"/>
      <c r="W33" s="24"/>
      <c r="Y33" s="44"/>
      <c r="Z33" s="44"/>
      <c r="BH33" s="44">
        <f t="shared" si="33"/>
        <v>0</v>
      </c>
      <c r="BI33" s="44">
        <f t="shared" si="34"/>
        <v>0</v>
      </c>
      <c r="BJ33" s="44">
        <f t="shared" si="35"/>
        <v>0</v>
      </c>
      <c r="BK33" s="44">
        <f t="shared" si="36"/>
        <v>0</v>
      </c>
      <c r="BM33" s="44">
        <f t="shared" si="16"/>
        <v>0</v>
      </c>
      <c r="BN33" s="44">
        <f t="shared" si="17"/>
        <v>0</v>
      </c>
      <c r="BO33" s="44">
        <f t="shared" si="18"/>
        <v>0</v>
      </c>
      <c r="BP33" s="44">
        <f t="shared" si="19"/>
        <v>0</v>
      </c>
      <c r="BQ33" s="44">
        <f t="shared" si="20"/>
        <v>0</v>
      </c>
      <c r="BR33" s="44">
        <f t="shared" si="21"/>
        <v>0</v>
      </c>
      <c r="BS33" s="44">
        <f t="shared" si="22"/>
        <v>0</v>
      </c>
      <c r="BT33" s="44">
        <f t="shared" si="23"/>
        <v>0</v>
      </c>
      <c r="BU33" s="44">
        <f t="shared" si="24"/>
        <v>0</v>
      </c>
      <c r="BV33" s="44">
        <f t="shared" si="25"/>
        <v>0</v>
      </c>
      <c r="BW33" s="44">
        <f t="shared" si="26"/>
        <v>0</v>
      </c>
      <c r="BX33" s="44">
        <f t="shared" si="27"/>
        <v>0</v>
      </c>
      <c r="BY33" s="44">
        <f t="shared" si="28"/>
        <v>0</v>
      </c>
      <c r="CA33" s="44">
        <f t="shared" si="29"/>
        <v>0</v>
      </c>
    </row>
    <row r="34" spans="2:79" x14ac:dyDescent="0.25">
      <c r="B34" s="7" t="s">
        <v>4</v>
      </c>
      <c r="C34" s="6"/>
      <c r="D34" s="6"/>
      <c r="E34" s="83"/>
      <c r="F34" s="83"/>
      <c r="G34" s="105"/>
      <c r="H34" s="21"/>
      <c r="I34" s="21"/>
      <c r="J34" s="21"/>
      <c r="K34" s="24"/>
      <c r="L34" s="40"/>
      <c r="M34" s="24"/>
      <c r="N34" s="24"/>
      <c r="O34" s="24"/>
      <c r="P34" s="40"/>
      <c r="Q34" s="24"/>
      <c r="R34" s="24"/>
      <c r="S34" s="24"/>
      <c r="T34" s="24"/>
      <c r="U34" s="24"/>
      <c r="V34" s="24"/>
      <c r="W34" s="24"/>
      <c r="Y34" s="44"/>
      <c r="Z34" s="44"/>
      <c r="BH34" s="44">
        <f t="shared" si="33"/>
        <v>0</v>
      </c>
      <c r="BI34" s="44">
        <f t="shared" si="34"/>
        <v>0</v>
      </c>
      <c r="BJ34" s="44">
        <f t="shared" si="35"/>
        <v>0</v>
      </c>
      <c r="BK34" s="44">
        <f t="shared" si="36"/>
        <v>0</v>
      </c>
      <c r="BM34" s="44">
        <f t="shared" si="16"/>
        <v>0</v>
      </c>
      <c r="BN34" s="44">
        <f t="shared" si="17"/>
        <v>0</v>
      </c>
      <c r="BO34" s="44">
        <f t="shared" si="18"/>
        <v>0</v>
      </c>
      <c r="BP34" s="44">
        <f t="shared" si="19"/>
        <v>0</v>
      </c>
      <c r="BQ34" s="44">
        <f t="shared" si="20"/>
        <v>0</v>
      </c>
      <c r="BR34" s="44">
        <f t="shared" si="21"/>
        <v>0</v>
      </c>
      <c r="BS34" s="44">
        <f t="shared" si="22"/>
        <v>0</v>
      </c>
      <c r="BT34" s="44">
        <f t="shared" si="23"/>
        <v>0</v>
      </c>
      <c r="BU34" s="44">
        <f t="shared" si="24"/>
        <v>0</v>
      </c>
      <c r="BV34" s="44">
        <f t="shared" si="25"/>
        <v>0</v>
      </c>
      <c r="BW34" s="44">
        <f t="shared" si="26"/>
        <v>0</v>
      </c>
      <c r="BX34" s="44">
        <f t="shared" si="27"/>
        <v>0</v>
      </c>
      <c r="BY34" s="44">
        <f t="shared" si="28"/>
        <v>0</v>
      </c>
      <c r="CA34" s="44">
        <f t="shared" si="29"/>
        <v>0</v>
      </c>
    </row>
    <row r="35" spans="2:79" x14ac:dyDescent="0.25">
      <c r="B35" s="10"/>
      <c r="C35" s="11" t="s">
        <v>19</v>
      </c>
      <c r="D35" s="47" t="str">
        <f>INDEX(Alloc,$E35,D$1)</f>
        <v>NCPP</v>
      </c>
      <c r="E35" s="89">
        <v>14</v>
      </c>
      <c r="F35" s="89"/>
      <c r="G35" s="105">
        <f>+'Function-Classif'!F35</f>
        <v>152675045</v>
      </c>
      <c r="H35" s="21">
        <f>+'Function-Classif'!S35</f>
        <v>152675045</v>
      </c>
      <c r="I35" s="21">
        <f>+'Function-Classif'!T35</f>
        <v>0</v>
      </c>
      <c r="J35" s="21">
        <f>+'Function-Classif'!U35</f>
        <v>0</v>
      </c>
      <c r="K35" s="47"/>
      <c r="L35" s="47">
        <f>INDEX(Alloc,$E35,L$1)*$G35</f>
        <v>73253213.034616604</v>
      </c>
      <c r="M35" s="47">
        <f>INDEX(Alloc,$E35,M$1)*$G35</f>
        <v>0</v>
      </c>
      <c r="N35" s="47">
        <f>INDEX(Alloc,$E35,N$1)*$G35</f>
        <v>0</v>
      </c>
      <c r="O35" s="47"/>
      <c r="P35" s="47">
        <f>INDEX(Alloc,$E35,P$1)*$G35</f>
        <v>21085733.548314787</v>
      </c>
      <c r="Q35" s="47">
        <f>INDEX(Alloc,$E35,Q$1)*$G35</f>
        <v>0</v>
      </c>
      <c r="R35" s="47">
        <f>INDEX(Alloc,$E35,R$1)*$G35</f>
        <v>0</v>
      </c>
      <c r="S35" s="47"/>
      <c r="T35" s="47">
        <f>INDEX(Alloc,$E35,T$1)*$G35</f>
        <v>1873506.5378005684</v>
      </c>
      <c r="U35" s="47">
        <f>INDEX(Alloc,$E35,U$1)*$G35</f>
        <v>0</v>
      </c>
      <c r="V35" s="47">
        <f>INDEX(Alloc,$E35,V$1)*$G35</f>
        <v>0</v>
      </c>
      <c r="W35" s="24"/>
      <c r="X35" s="47">
        <f>INDEX(Alloc,$E35,X$1)*$G35</f>
        <v>21744843.295690466</v>
      </c>
      <c r="Y35" s="47">
        <f>INDEX(Alloc,$E35,Y$1)*$G35</f>
        <v>0</v>
      </c>
      <c r="Z35" s="47">
        <f>INDEX(Alloc,$E35,Z$1)*$G35</f>
        <v>0</v>
      </c>
      <c r="AB35" s="47">
        <f>INDEX(Alloc,$E35,AB$1)*$G35</f>
        <v>19781137.847343829</v>
      </c>
      <c r="AC35" s="47">
        <f>INDEX(Alloc,$E35,AC$1)*$G35</f>
        <v>0</v>
      </c>
      <c r="AD35" s="47">
        <f>INDEX(Alloc,$E35,AD$1)*$G35</f>
        <v>0</v>
      </c>
      <c r="AF35" s="47">
        <f>INDEX(Alloc,$E35,AF$1)*$G35</f>
        <v>11745025.639479551</v>
      </c>
      <c r="AG35" s="47">
        <f>INDEX(Alloc,$E35,AG$1)*$G35</f>
        <v>0</v>
      </c>
      <c r="AH35" s="47">
        <f>INDEX(Alloc,$E35,AH$1)*$G35</f>
        <v>0</v>
      </c>
      <c r="AJ35" s="47">
        <f>INDEX(Alloc,$E35,AJ$1)*$G35</f>
        <v>0</v>
      </c>
      <c r="AK35" s="47">
        <f>INDEX(Alloc,$E35,AK$1)*$G35</f>
        <v>0</v>
      </c>
      <c r="AL35" s="47">
        <f>INDEX(Alloc,$E35,AL$1)*$G35</f>
        <v>0</v>
      </c>
      <c r="AN35" s="47">
        <f>INDEX(Alloc,$E35,AN$1)*$G35</f>
        <v>1226376.3332317914</v>
      </c>
      <c r="AO35" s="47">
        <f>INDEX(Alloc,$E35,AO$1)*$G35</f>
        <v>0</v>
      </c>
      <c r="AP35" s="47">
        <f>INDEX(Alloc,$E35,AP$1)*$G35</f>
        <v>0</v>
      </c>
      <c r="AR35" s="47">
        <f>INDEX(Alloc,$E35,AR$1)*$G35</f>
        <v>641868.60145358986</v>
      </c>
      <c r="AS35" s="47">
        <f>INDEX(Alloc,$E35,AS$1)*$G35</f>
        <v>0</v>
      </c>
      <c r="AT35" s="47">
        <f>INDEX(Alloc,$E35,AT$1)*$G35</f>
        <v>0</v>
      </c>
      <c r="AV35" s="47">
        <f>INDEX(Alloc,$E35,AV$1)*$G35</f>
        <v>1264475.9772176556</v>
      </c>
      <c r="AW35" s="47">
        <f>INDEX(Alloc,$E35,AW$1)*$G35</f>
        <v>0</v>
      </c>
      <c r="AX35" s="47">
        <f>INDEX(Alloc,$E35,AX$1)*$G35</f>
        <v>0</v>
      </c>
      <c r="AZ35" s="47">
        <f>INDEX(Alloc,$E35,AZ$1)*$G35</f>
        <v>40448.573948001242</v>
      </c>
      <c r="BA35" s="47">
        <f>INDEX(Alloc,$E35,BA$1)*$G35</f>
        <v>0</v>
      </c>
      <c r="BB35" s="47">
        <f>INDEX(Alloc,$E35,BB$1)*$G35</f>
        <v>0</v>
      </c>
      <c r="BD35" s="47">
        <f>INDEX(Alloc,$E35,BD$1)*$G35</f>
        <v>18415.610903155037</v>
      </c>
      <c r="BE35" s="47">
        <f>INDEX(Alloc,$E35,BE$1)*$G35</f>
        <v>0</v>
      </c>
      <c r="BF35" s="47">
        <f>INDEX(Alloc,$E35,BF$1)*$G35</f>
        <v>0</v>
      </c>
      <c r="BH35" s="44">
        <f t="shared" si="33"/>
        <v>0</v>
      </c>
      <c r="BI35" s="44">
        <f t="shared" si="34"/>
        <v>0</v>
      </c>
      <c r="BJ35" s="44">
        <f t="shared" si="35"/>
        <v>0</v>
      </c>
      <c r="BK35" s="44">
        <f t="shared" si="36"/>
        <v>0</v>
      </c>
      <c r="BM35" s="44">
        <f t="shared" si="16"/>
        <v>152675045</v>
      </c>
      <c r="BN35" s="44">
        <f t="shared" si="17"/>
        <v>73253213.034616604</v>
      </c>
      <c r="BO35" s="44">
        <f t="shared" si="18"/>
        <v>21085733.548314787</v>
      </c>
      <c r="BP35" s="44">
        <f t="shared" si="19"/>
        <v>1873506.5378005684</v>
      </c>
      <c r="BQ35" s="44">
        <f t="shared" si="20"/>
        <v>21744843.295690466</v>
      </c>
      <c r="BR35" s="44">
        <f t="shared" si="21"/>
        <v>19781137.847343829</v>
      </c>
      <c r="BS35" s="44">
        <f t="shared" si="22"/>
        <v>11745025.639479551</v>
      </c>
      <c r="BT35" s="44">
        <f t="shared" si="23"/>
        <v>0</v>
      </c>
      <c r="BU35" s="44">
        <f t="shared" si="24"/>
        <v>1226376.3332317914</v>
      </c>
      <c r="BV35" s="44">
        <f t="shared" si="25"/>
        <v>641868.60145358986</v>
      </c>
      <c r="BW35" s="44">
        <f t="shared" si="26"/>
        <v>1264475.9772176556</v>
      </c>
      <c r="BX35" s="44">
        <f t="shared" si="27"/>
        <v>40448.573948001242</v>
      </c>
      <c r="BY35" s="44">
        <f t="shared" si="28"/>
        <v>18415.610903155037</v>
      </c>
      <c r="CA35" s="44">
        <f t="shared" si="29"/>
        <v>0</v>
      </c>
    </row>
    <row r="36" spans="2:79" x14ac:dyDescent="0.25">
      <c r="B36" s="10"/>
      <c r="C36" s="11" t="s">
        <v>20</v>
      </c>
      <c r="D36" s="11"/>
      <c r="E36" s="90"/>
      <c r="F36" s="90"/>
      <c r="G36" s="105"/>
      <c r="H36" s="24"/>
      <c r="I36" s="24"/>
      <c r="J36" s="24"/>
      <c r="K36" s="24"/>
      <c r="L36" s="40"/>
      <c r="M36" s="24"/>
      <c r="N36" s="24"/>
      <c r="O36" s="24"/>
      <c r="P36" s="40"/>
      <c r="Q36" s="24"/>
      <c r="R36" s="24"/>
      <c r="S36" s="24"/>
      <c r="T36" s="24"/>
      <c r="U36" s="24"/>
      <c r="V36" s="24"/>
      <c r="W36" s="24"/>
      <c r="Y36" s="44"/>
      <c r="Z36" s="44"/>
      <c r="BH36" s="44">
        <f t="shared" si="33"/>
        <v>0</v>
      </c>
      <c r="BI36" s="44">
        <f t="shared" si="34"/>
        <v>0</v>
      </c>
      <c r="BJ36" s="44">
        <f t="shared" si="35"/>
        <v>0</v>
      </c>
      <c r="BK36" s="44">
        <f t="shared" si="36"/>
        <v>0</v>
      </c>
      <c r="BM36" s="44">
        <f t="shared" si="16"/>
        <v>0</v>
      </c>
      <c r="BN36" s="44">
        <f t="shared" si="17"/>
        <v>0</v>
      </c>
      <c r="BO36" s="44">
        <f t="shared" si="18"/>
        <v>0</v>
      </c>
      <c r="BP36" s="44">
        <f t="shared" si="19"/>
        <v>0</v>
      </c>
      <c r="BQ36" s="44">
        <f t="shared" si="20"/>
        <v>0</v>
      </c>
      <c r="BR36" s="44">
        <f t="shared" si="21"/>
        <v>0</v>
      </c>
      <c r="BS36" s="44">
        <f t="shared" si="22"/>
        <v>0</v>
      </c>
      <c r="BT36" s="44">
        <f t="shared" si="23"/>
        <v>0</v>
      </c>
      <c r="BU36" s="44">
        <f t="shared" si="24"/>
        <v>0</v>
      </c>
      <c r="BV36" s="44">
        <f t="shared" si="25"/>
        <v>0</v>
      </c>
      <c r="BW36" s="44">
        <f t="shared" si="26"/>
        <v>0</v>
      </c>
      <c r="BX36" s="44">
        <f t="shared" si="27"/>
        <v>0</v>
      </c>
      <c r="BY36" s="44">
        <f t="shared" si="28"/>
        <v>0</v>
      </c>
      <c r="CA36" s="44">
        <f t="shared" si="29"/>
        <v>0</v>
      </c>
    </row>
    <row r="37" spans="2:79" x14ac:dyDescent="0.25">
      <c r="B37" s="10"/>
      <c r="C37" s="11" t="s">
        <v>341</v>
      </c>
      <c r="D37" s="11"/>
      <c r="E37" s="90"/>
      <c r="F37" s="90"/>
      <c r="G37" s="105"/>
      <c r="H37" s="24"/>
      <c r="I37" s="24"/>
      <c r="J37" s="24"/>
      <c r="K37" s="24"/>
      <c r="L37" s="40"/>
      <c r="M37" s="24"/>
      <c r="N37" s="24"/>
      <c r="O37" s="24"/>
      <c r="P37" s="40"/>
      <c r="Q37" s="24"/>
      <c r="R37" s="24"/>
      <c r="S37" s="24"/>
      <c r="T37" s="24"/>
      <c r="U37" s="24"/>
      <c r="V37" s="24"/>
      <c r="W37" s="24"/>
      <c r="Y37" s="44"/>
      <c r="Z37" s="44"/>
      <c r="BH37" s="44">
        <f t="shared" si="33"/>
        <v>0</v>
      </c>
      <c r="BI37" s="44">
        <f t="shared" si="34"/>
        <v>0</v>
      </c>
      <c r="BJ37" s="44">
        <f t="shared" si="35"/>
        <v>0</v>
      </c>
      <c r="BK37" s="44">
        <f t="shared" si="36"/>
        <v>0</v>
      </c>
      <c r="BM37" s="44">
        <f t="shared" si="16"/>
        <v>0</v>
      </c>
      <c r="BN37" s="44">
        <f t="shared" si="17"/>
        <v>0</v>
      </c>
      <c r="BO37" s="44">
        <f t="shared" si="18"/>
        <v>0</v>
      </c>
      <c r="BP37" s="44">
        <f t="shared" si="19"/>
        <v>0</v>
      </c>
      <c r="BQ37" s="44">
        <f t="shared" si="20"/>
        <v>0</v>
      </c>
      <c r="BR37" s="44">
        <f t="shared" si="21"/>
        <v>0</v>
      </c>
      <c r="BS37" s="44">
        <f t="shared" si="22"/>
        <v>0</v>
      </c>
      <c r="BT37" s="44">
        <f t="shared" si="23"/>
        <v>0</v>
      </c>
      <c r="BU37" s="44">
        <f t="shared" si="24"/>
        <v>0</v>
      </c>
      <c r="BV37" s="44">
        <f t="shared" si="25"/>
        <v>0</v>
      </c>
      <c r="BW37" s="44">
        <f t="shared" si="26"/>
        <v>0</v>
      </c>
      <c r="BX37" s="44">
        <f t="shared" si="27"/>
        <v>0</v>
      </c>
      <c r="BY37" s="44">
        <f t="shared" si="28"/>
        <v>0</v>
      </c>
      <c r="CA37" s="44">
        <f t="shared" si="29"/>
        <v>0</v>
      </c>
    </row>
    <row r="38" spans="2:79" x14ac:dyDescent="0.25">
      <c r="B38" s="10"/>
      <c r="C38" s="11" t="s">
        <v>339</v>
      </c>
      <c r="D38" s="47" t="str">
        <f>INDEX(Alloc,$E38,D$1)</f>
        <v>NCPP</v>
      </c>
      <c r="E38" s="91">
        <v>14</v>
      </c>
      <c r="F38" s="90"/>
      <c r="G38" s="105">
        <f>SUM('Function-Classif'!G38:Q38)</f>
        <v>386565842</v>
      </c>
      <c r="H38" s="21">
        <f>+'Function-Classif'!S38</f>
        <v>386565842</v>
      </c>
      <c r="I38" s="21">
        <f>+'Function-Classif'!T38</f>
        <v>0</v>
      </c>
      <c r="J38" s="21">
        <f>+'Function-Classif'!U38</f>
        <v>0</v>
      </c>
      <c r="K38" s="24"/>
      <c r="L38" s="47">
        <f t="shared" ref="L38:N39" si="65">INDEX(Alloc,$E38,L$1)*$G38</f>
        <v>185473598.36004597</v>
      </c>
      <c r="M38" s="47">
        <f t="shared" si="65"/>
        <v>0</v>
      </c>
      <c r="N38" s="47">
        <f t="shared" si="65"/>
        <v>0</v>
      </c>
      <c r="O38" s="47"/>
      <c r="P38" s="47">
        <f t="shared" ref="P38:V39" si="66">INDEX(Alloc,$E38,P$1)*$G38</f>
        <v>53388059.2161735</v>
      </c>
      <c r="Q38" s="47">
        <f t="shared" si="66"/>
        <v>0</v>
      </c>
      <c r="R38" s="47">
        <f t="shared" si="66"/>
        <v>0</v>
      </c>
      <c r="S38" s="47"/>
      <c r="T38" s="47">
        <f t="shared" si="66"/>
        <v>4743628.0911355326</v>
      </c>
      <c r="U38" s="47">
        <f t="shared" si="66"/>
        <v>0</v>
      </c>
      <c r="V38" s="47">
        <f t="shared" si="66"/>
        <v>0</v>
      </c>
      <c r="W38" s="24"/>
      <c r="X38" s="47">
        <f t="shared" ref="X38:Z39" si="67">INDEX(Alloc,$E38,X$1)*$G38</f>
        <v>55056893.271304682</v>
      </c>
      <c r="Y38" s="47">
        <f t="shared" si="67"/>
        <v>0</v>
      </c>
      <c r="Z38" s="47">
        <f t="shared" si="67"/>
        <v>0</v>
      </c>
      <c r="AB38" s="47">
        <f t="shared" ref="AB38:AD39" si="68">INDEX(Alloc,$E38,AB$1)*$G38</f>
        <v>50084885.893935941</v>
      </c>
      <c r="AC38" s="47">
        <f t="shared" si="68"/>
        <v>0</v>
      </c>
      <c r="AD38" s="47">
        <f t="shared" si="68"/>
        <v>0</v>
      </c>
      <c r="AF38" s="47">
        <f t="shared" ref="AF38:AH39" si="69">INDEX(Alloc,$E38,AF$1)*$G38</f>
        <v>29737837.808641229</v>
      </c>
      <c r="AG38" s="47">
        <f t="shared" si="69"/>
        <v>0</v>
      </c>
      <c r="AH38" s="47">
        <f t="shared" si="69"/>
        <v>0</v>
      </c>
      <c r="AJ38" s="47">
        <f t="shared" ref="AJ38:AL39" si="70">INDEX(Alloc,$E38,AJ$1)*$G38</f>
        <v>0</v>
      </c>
      <c r="AK38" s="47">
        <f t="shared" si="70"/>
        <v>0</v>
      </c>
      <c r="AL38" s="47">
        <f t="shared" si="70"/>
        <v>0</v>
      </c>
      <c r="AN38" s="47">
        <f t="shared" ref="AN38:AP39" si="71">INDEX(Alloc,$E38,AN$1)*$G38</f>
        <v>3105125.6599571984</v>
      </c>
      <c r="AO38" s="47">
        <f t="shared" si="71"/>
        <v>0</v>
      </c>
      <c r="AP38" s="47">
        <f t="shared" si="71"/>
        <v>0</v>
      </c>
      <c r="AR38" s="47">
        <f t="shared" ref="AR38:AT39" si="72">INDEX(Alloc,$E38,AR$1)*$G38</f>
        <v>1625180.3061480636</v>
      </c>
      <c r="AS38" s="47">
        <f t="shared" si="72"/>
        <v>0</v>
      </c>
      <c r="AT38" s="47">
        <f t="shared" si="72"/>
        <v>0</v>
      </c>
      <c r="AV38" s="47">
        <f t="shared" ref="AV38:AX39" si="73">INDEX(Alloc,$E38,AV$1)*$G38</f>
        <v>3201592.1188817453</v>
      </c>
      <c r="AW38" s="47">
        <f t="shared" si="73"/>
        <v>0</v>
      </c>
      <c r="AX38" s="47">
        <f t="shared" si="73"/>
        <v>0</v>
      </c>
      <c r="AZ38" s="47">
        <f t="shared" ref="AZ38:BB39" si="74">INDEX(Alloc,$E38,AZ$1)*$G38</f>
        <v>102413.83617020295</v>
      </c>
      <c r="BA38" s="47">
        <f t="shared" si="74"/>
        <v>0</v>
      </c>
      <c r="BB38" s="47">
        <f t="shared" si="74"/>
        <v>0</v>
      </c>
      <c r="BD38" s="47">
        <f t="shared" ref="BD38:BF39" si="75">INDEX(Alloc,$E38,BD$1)*$G38</f>
        <v>46627.437605946056</v>
      </c>
      <c r="BE38" s="47">
        <f t="shared" si="75"/>
        <v>0</v>
      </c>
      <c r="BF38" s="47">
        <f t="shared" si="75"/>
        <v>0</v>
      </c>
      <c r="BH38" s="44">
        <f t="shared" si="33"/>
        <v>0</v>
      </c>
      <c r="BI38" s="44">
        <f t="shared" si="34"/>
        <v>0</v>
      </c>
      <c r="BJ38" s="44">
        <f t="shared" si="35"/>
        <v>0</v>
      </c>
      <c r="BK38" s="44">
        <f t="shared" si="36"/>
        <v>0</v>
      </c>
      <c r="BM38" s="44">
        <f t="shared" si="16"/>
        <v>386565842</v>
      </c>
      <c r="BN38" s="44">
        <f t="shared" si="17"/>
        <v>185473598.36004597</v>
      </c>
      <c r="BO38" s="44">
        <f t="shared" si="18"/>
        <v>53388059.2161735</v>
      </c>
      <c r="BP38" s="44">
        <f t="shared" si="19"/>
        <v>4743628.0911355326</v>
      </c>
      <c r="BQ38" s="44">
        <f t="shared" si="20"/>
        <v>55056893.271304682</v>
      </c>
      <c r="BR38" s="44">
        <f t="shared" si="21"/>
        <v>50084885.893935941</v>
      </c>
      <c r="BS38" s="44">
        <f t="shared" si="22"/>
        <v>29737837.808641229</v>
      </c>
      <c r="BT38" s="44">
        <f t="shared" si="23"/>
        <v>0</v>
      </c>
      <c r="BU38" s="44">
        <f t="shared" si="24"/>
        <v>3105125.6599571984</v>
      </c>
      <c r="BV38" s="44">
        <f t="shared" si="25"/>
        <v>1625180.3061480636</v>
      </c>
      <c r="BW38" s="44">
        <f t="shared" si="26"/>
        <v>3201592.1188817453</v>
      </c>
      <c r="BX38" s="44">
        <f t="shared" si="27"/>
        <v>102413.83617020295</v>
      </c>
      <c r="BY38" s="44">
        <f t="shared" si="28"/>
        <v>46627.437605946056</v>
      </c>
      <c r="CA38" s="44">
        <f t="shared" si="29"/>
        <v>0</v>
      </c>
    </row>
    <row r="39" spans="2:79" x14ac:dyDescent="0.25">
      <c r="B39" s="10"/>
      <c r="C39" s="11" t="s">
        <v>340</v>
      </c>
      <c r="D39" s="47" t="str">
        <f>INDEX(Alloc,$E39,D$1)</f>
        <v>CUST08</v>
      </c>
      <c r="E39" s="91">
        <v>11</v>
      </c>
      <c r="F39" s="90"/>
      <c r="G39" s="105">
        <f>SUM('Function-Classif'!G39:Q39)</f>
        <v>0</v>
      </c>
      <c r="H39" s="21">
        <f>+'Function-Classif'!S39</f>
        <v>0</v>
      </c>
      <c r="I39" s="21">
        <f>+'Function-Classif'!T39</f>
        <v>0</v>
      </c>
      <c r="J39" s="21">
        <f>+'Function-Classif'!U39</f>
        <v>0</v>
      </c>
      <c r="K39" s="24"/>
      <c r="L39" s="47">
        <f t="shared" si="65"/>
        <v>0</v>
      </c>
      <c r="M39" s="47">
        <f t="shared" si="65"/>
        <v>0</v>
      </c>
      <c r="N39" s="47">
        <f t="shared" si="65"/>
        <v>0</v>
      </c>
      <c r="O39" s="47"/>
      <c r="P39" s="47">
        <f t="shared" si="66"/>
        <v>0</v>
      </c>
      <c r="Q39" s="47">
        <f t="shared" si="66"/>
        <v>0</v>
      </c>
      <c r="R39" s="47">
        <f t="shared" si="66"/>
        <v>0</v>
      </c>
      <c r="S39" s="47"/>
      <c r="T39" s="47">
        <f t="shared" si="66"/>
        <v>0</v>
      </c>
      <c r="U39" s="47">
        <f t="shared" si="66"/>
        <v>0</v>
      </c>
      <c r="V39" s="47">
        <f t="shared" si="66"/>
        <v>0</v>
      </c>
      <c r="W39" s="24"/>
      <c r="X39" s="47">
        <f t="shared" si="67"/>
        <v>0</v>
      </c>
      <c r="Y39" s="47">
        <f t="shared" si="67"/>
        <v>0</v>
      </c>
      <c r="Z39" s="47">
        <f t="shared" si="67"/>
        <v>0</v>
      </c>
      <c r="AB39" s="47">
        <f t="shared" si="68"/>
        <v>0</v>
      </c>
      <c r="AC39" s="47">
        <f t="shared" si="68"/>
        <v>0</v>
      </c>
      <c r="AD39" s="47">
        <f t="shared" si="68"/>
        <v>0</v>
      </c>
      <c r="AF39" s="47">
        <f t="shared" si="69"/>
        <v>0</v>
      </c>
      <c r="AG39" s="47">
        <f t="shared" si="69"/>
        <v>0</v>
      </c>
      <c r="AH39" s="47">
        <f t="shared" si="69"/>
        <v>0</v>
      </c>
      <c r="AJ39" s="47">
        <f t="shared" si="70"/>
        <v>0</v>
      </c>
      <c r="AK39" s="47">
        <f t="shared" si="70"/>
        <v>0</v>
      </c>
      <c r="AL39" s="47">
        <f t="shared" si="70"/>
        <v>0</v>
      </c>
      <c r="AN39" s="47">
        <f t="shared" si="71"/>
        <v>0</v>
      </c>
      <c r="AO39" s="47">
        <f t="shared" si="71"/>
        <v>0</v>
      </c>
      <c r="AP39" s="47">
        <f t="shared" si="71"/>
        <v>0</v>
      </c>
      <c r="AR39" s="47">
        <f t="shared" si="72"/>
        <v>0</v>
      </c>
      <c r="AS39" s="47">
        <f t="shared" si="72"/>
        <v>0</v>
      </c>
      <c r="AT39" s="47">
        <f t="shared" si="72"/>
        <v>0</v>
      </c>
      <c r="AV39" s="47">
        <f t="shared" si="73"/>
        <v>0</v>
      </c>
      <c r="AW39" s="47">
        <f t="shared" si="73"/>
        <v>0</v>
      </c>
      <c r="AX39" s="47">
        <f t="shared" si="73"/>
        <v>0</v>
      </c>
      <c r="AZ39" s="47">
        <f t="shared" si="74"/>
        <v>0</v>
      </c>
      <c r="BA39" s="47">
        <f t="shared" si="74"/>
        <v>0</v>
      </c>
      <c r="BB39" s="47">
        <f t="shared" si="74"/>
        <v>0</v>
      </c>
      <c r="BD39" s="47">
        <f t="shared" si="75"/>
        <v>0</v>
      </c>
      <c r="BE39" s="47">
        <f t="shared" si="75"/>
        <v>0</v>
      </c>
      <c r="BF39" s="47">
        <f t="shared" si="75"/>
        <v>0</v>
      </c>
      <c r="BH39" s="44">
        <f t="shared" si="33"/>
        <v>0</v>
      </c>
      <c r="BI39" s="44">
        <f t="shared" si="34"/>
        <v>0</v>
      </c>
      <c r="BJ39" s="44">
        <f t="shared" si="35"/>
        <v>0</v>
      </c>
      <c r="BK39" s="44">
        <f t="shared" si="36"/>
        <v>0</v>
      </c>
      <c r="BM39" s="44">
        <f t="shared" si="16"/>
        <v>0</v>
      </c>
      <c r="BN39" s="44">
        <f t="shared" si="17"/>
        <v>0</v>
      </c>
      <c r="BO39" s="44">
        <f t="shared" si="18"/>
        <v>0</v>
      </c>
      <c r="BP39" s="44">
        <f t="shared" si="19"/>
        <v>0</v>
      </c>
      <c r="BQ39" s="44">
        <f t="shared" si="20"/>
        <v>0</v>
      </c>
      <c r="BR39" s="44">
        <f t="shared" si="21"/>
        <v>0</v>
      </c>
      <c r="BS39" s="44">
        <f t="shared" si="22"/>
        <v>0</v>
      </c>
      <c r="BT39" s="44">
        <f t="shared" si="23"/>
        <v>0</v>
      </c>
      <c r="BU39" s="44">
        <f t="shared" si="24"/>
        <v>0</v>
      </c>
      <c r="BV39" s="44">
        <f t="shared" si="25"/>
        <v>0</v>
      </c>
      <c r="BW39" s="44">
        <f t="shared" si="26"/>
        <v>0</v>
      </c>
      <c r="BX39" s="44">
        <f t="shared" si="27"/>
        <v>0</v>
      </c>
      <c r="BY39" s="44">
        <f t="shared" si="28"/>
        <v>0</v>
      </c>
      <c r="CA39" s="44">
        <f t="shared" si="29"/>
        <v>0</v>
      </c>
    </row>
    <row r="40" spans="2:79" x14ac:dyDescent="0.25">
      <c r="B40" s="10"/>
      <c r="C40" s="11" t="s">
        <v>343</v>
      </c>
      <c r="D40" s="11"/>
      <c r="E40" s="91"/>
      <c r="F40" s="90"/>
      <c r="G40" s="105"/>
      <c r="H40" s="24"/>
      <c r="I40" s="24"/>
      <c r="J40" s="24"/>
      <c r="K40" s="24"/>
      <c r="L40" s="40"/>
      <c r="M40" s="24"/>
      <c r="N40" s="24"/>
      <c r="O40" s="24"/>
      <c r="P40" s="40"/>
      <c r="Q40" s="24"/>
      <c r="R40" s="24"/>
      <c r="S40" s="24"/>
      <c r="T40" s="24"/>
      <c r="U40" s="24"/>
      <c r="V40" s="24"/>
      <c r="W40" s="24"/>
      <c r="Y40" s="44"/>
      <c r="Z40" s="44"/>
      <c r="BH40" s="44">
        <f t="shared" si="33"/>
        <v>0</v>
      </c>
      <c r="BI40" s="44">
        <f t="shared" si="34"/>
        <v>0</v>
      </c>
      <c r="BJ40" s="44">
        <f t="shared" si="35"/>
        <v>0</v>
      </c>
      <c r="BK40" s="44">
        <f t="shared" si="36"/>
        <v>0</v>
      </c>
      <c r="BM40" s="44">
        <f t="shared" si="16"/>
        <v>0</v>
      </c>
      <c r="BN40" s="44">
        <f t="shared" si="17"/>
        <v>0</v>
      </c>
      <c r="BO40" s="44">
        <f t="shared" si="18"/>
        <v>0</v>
      </c>
      <c r="BP40" s="44">
        <f t="shared" si="19"/>
        <v>0</v>
      </c>
      <c r="BQ40" s="44">
        <f t="shared" si="20"/>
        <v>0</v>
      </c>
      <c r="BR40" s="44">
        <f t="shared" si="21"/>
        <v>0</v>
      </c>
      <c r="BS40" s="44">
        <f t="shared" si="22"/>
        <v>0</v>
      </c>
      <c r="BT40" s="44">
        <f t="shared" si="23"/>
        <v>0</v>
      </c>
      <c r="BU40" s="44">
        <f t="shared" si="24"/>
        <v>0</v>
      </c>
      <c r="BV40" s="44">
        <f t="shared" si="25"/>
        <v>0</v>
      </c>
      <c r="BW40" s="44">
        <f t="shared" si="26"/>
        <v>0</v>
      </c>
      <c r="BX40" s="44">
        <f t="shared" si="27"/>
        <v>0</v>
      </c>
      <c r="BY40" s="44">
        <f t="shared" si="28"/>
        <v>0</v>
      </c>
      <c r="CA40" s="44">
        <f t="shared" si="29"/>
        <v>0</v>
      </c>
    </row>
    <row r="41" spans="2:79" x14ac:dyDescent="0.25">
      <c r="B41" s="10"/>
      <c r="C41" s="11" t="s">
        <v>339</v>
      </c>
      <c r="D41" s="47" t="str">
        <f>INDEX(Alloc,$E41,D$1)</f>
        <v>SICD</v>
      </c>
      <c r="E41" s="91">
        <v>16</v>
      </c>
      <c r="F41" s="90"/>
      <c r="G41" s="105">
        <f>SUM('Function-Classif'!G41:Q41)</f>
        <v>57817117.773800001</v>
      </c>
      <c r="H41" s="21">
        <f>+'Function-Classif'!S41</f>
        <v>57817117.773800001</v>
      </c>
      <c r="I41" s="21">
        <f>+'Function-Classif'!T41</f>
        <v>0</v>
      </c>
      <c r="J41" s="21">
        <f>+'Function-Classif'!U41</f>
        <v>0</v>
      </c>
      <c r="K41" s="24"/>
      <c r="L41" s="47">
        <f t="shared" ref="L41:N42" si="76">INDEX(Alloc,$E41,L$1)*$G41</f>
        <v>48520592.560733005</v>
      </c>
      <c r="M41" s="47">
        <f t="shared" si="76"/>
        <v>0</v>
      </c>
      <c r="N41" s="47">
        <f t="shared" si="76"/>
        <v>0</v>
      </c>
      <c r="O41" s="47"/>
      <c r="P41" s="47">
        <f t="shared" ref="P41:V42" si="77">INDEX(Alloc,$E41,P$1)*$G41</f>
        <v>8879052.714602368</v>
      </c>
      <c r="Q41" s="47">
        <f t="shared" si="77"/>
        <v>0</v>
      </c>
      <c r="R41" s="47">
        <f t="shared" si="77"/>
        <v>0</v>
      </c>
      <c r="S41" s="47"/>
      <c r="T41" s="47">
        <f t="shared" si="77"/>
        <v>0</v>
      </c>
      <c r="U41" s="47">
        <f t="shared" si="77"/>
        <v>0</v>
      </c>
      <c r="V41" s="47">
        <f t="shared" si="77"/>
        <v>0</v>
      </c>
      <c r="W41" s="24"/>
      <c r="X41" s="47">
        <f t="shared" ref="X41:Z42" si="78">INDEX(Alloc,$E41,X$1)*$G41</f>
        <v>0</v>
      </c>
      <c r="Y41" s="47">
        <f t="shared" si="78"/>
        <v>0</v>
      </c>
      <c r="Z41" s="47">
        <f t="shared" si="78"/>
        <v>0</v>
      </c>
      <c r="AB41" s="47">
        <f t="shared" ref="AB41:AD42" si="79">INDEX(Alloc,$E41,AB$1)*$G41</f>
        <v>0</v>
      </c>
      <c r="AC41" s="47">
        <f t="shared" si="79"/>
        <v>0</v>
      </c>
      <c r="AD41" s="47">
        <f t="shared" si="79"/>
        <v>0</v>
      </c>
      <c r="AF41" s="47">
        <f t="shared" ref="AF41:AH42" si="80">INDEX(Alloc,$E41,AF$1)*$G41</f>
        <v>0</v>
      </c>
      <c r="AG41" s="47">
        <f t="shared" si="80"/>
        <v>0</v>
      </c>
      <c r="AH41" s="47">
        <f t="shared" si="80"/>
        <v>0</v>
      </c>
      <c r="AJ41" s="47">
        <f t="shared" ref="AJ41:AL42" si="81">INDEX(Alloc,$E41,AJ$1)*$G41</f>
        <v>0</v>
      </c>
      <c r="AK41" s="47">
        <f t="shared" si="81"/>
        <v>0</v>
      </c>
      <c r="AL41" s="47">
        <f t="shared" si="81"/>
        <v>0</v>
      </c>
      <c r="AN41" s="47">
        <f t="shared" ref="AN41:AP42" si="82">INDEX(Alloc,$E41,AN$1)*$G41</f>
        <v>0</v>
      </c>
      <c r="AO41" s="47">
        <f t="shared" si="82"/>
        <v>0</v>
      </c>
      <c r="AP41" s="47">
        <f t="shared" si="82"/>
        <v>0</v>
      </c>
      <c r="AR41" s="47">
        <f t="shared" ref="AR41:AT42" si="83">INDEX(Alloc,$E41,AR$1)*$G41</f>
        <v>0</v>
      </c>
      <c r="AS41" s="47">
        <f t="shared" si="83"/>
        <v>0</v>
      </c>
      <c r="AT41" s="47">
        <f t="shared" si="83"/>
        <v>0</v>
      </c>
      <c r="AV41" s="47">
        <f t="shared" ref="AV41:AX42" si="84">INDEX(Alloc,$E41,AV$1)*$G41</f>
        <v>398902.68623926508</v>
      </c>
      <c r="AW41" s="47">
        <f t="shared" si="84"/>
        <v>0</v>
      </c>
      <c r="AX41" s="47">
        <f t="shared" si="84"/>
        <v>0</v>
      </c>
      <c r="AZ41" s="47">
        <f t="shared" ref="AZ41:BB42" si="85">INDEX(Alloc,$E41,AZ$1)*$G41</f>
        <v>12760.262031951524</v>
      </c>
      <c r="BA41" s="47">
        <f t="shared" si="85"/>
        <v>0</v>
      </c>
      <c r="BB41" s="47">
        <f t="shared" si="85"/>
        <v>0</v>
      </c>
      <c r="BD41" s="47">
        <f t="shared" ref="BD41:BF42" si="86">INDEX(Alloc,$E41,BD$1)*$G41</f>
        <v>5809.5501934088243</v>
      </c>
      <c r="BE41" s="47">
        <f t="shared" si="86"/>
        <v>0</v>
      </c>
      <c r="BF41" s="47">
        <f t="shared" si="86"/>
        <v>0</v>
      </c>
      <c r="BH41" s="44">
        <f t="shared" si="33"/>
        <v>0</v>
      </c>
      <c r="BI41" s="44">
        <f t="shared" si="34"/>
        <v>0</v>
      </c>
      <c r="BJ41" s="44">
        <f t="shared" si="35"/>
        <v>0</v>
      </c>
      <c r="BK41" s="44">
        <f t="shared" si="36"/>
        <v>0</v>
      </c>
      <c r="BM41" s="44">
        <f t="shared" si="16"/>
        <v>57817117.773800001</v>
      </c>
      <c r="BN41" s="44">
        <f t="shared" si="17"/>
        <v>48520592.560733005</v>
      </c>
      <c r="BO41" s="44">
        <f t="shared" si="18"/>
        <v>8879052.714602368</v>
      </c>
      <c r="BP41" s="44">
        <f t="shared" si="19"/>
        <v>0</v>
      </c>
      <c r="BQ41" s="44">
        <f t="shared" si="20"/>
        <v>0</v>
      </c>
      <c r="BR41" s="44">
        <f t="shared" si="21"/>
        <v>0</v>
      </c>
      <c r="BS41" s="44">
        <f t="shared" si="22"/>
        <v>0</v>
      </c>
      <c r="BT41" s="44">
        <f t="shared" si="23"/>
        <v>0</v>
      </c>
      <c r="BU41" s="44">
        <f t="shared" si="24"/>
        <v>0</v>
      </c>
      <c r="BV41" s="44">
        <f t="shared" si="25"/>
        <v>0</v>
      </c>
      <c r="BW41" s="44">
        <f t="shared" si="26"/>
        <v>398902.68623926508</v>
      </c>
      <c r="BX41" s="44">
        <f t="shared" si="27"/>
        <v>12760.262031951524</v>
      </c>
      <c r="BY41" s="44">
        <f t="shared" si="28"/>
        <v>5809.5501934088243</v>
      </c>
      <c r="CA41" s="44">
        <f t="shared" si="29"/>
        <v>0</v>
      </c>
    </row>
    <row r="42" spans="2:79" x14ac:dyDescent="0.25">
      <c r="B42" s="10"/>
      <c r="C42" s="11" t="s">
        <v>340</v>
      </c>
      <c r="D42" s="47" t="str">
        <f>INDEX(Alloc,$E42,D$1)</f>
        <v>CUST07</v>
      </c>
      <c r="E42" s="91">
        <v>10</v>
      </c>
      <c r="F42" s="90"/>
      <c r="G42" s="105">
        <f>SUM('Function-Classif'!G42:Q42)</f>
        <v>83856780.226199999</v>
      </c>
      <c r="H42" s="21">
        <f>+'Function-Classif'!S42</f>
        <v>0</v>
      </c>
      <c r="I42" s="21">
        <f>+'Function-Classif'!T42</f>
        <v>0</v>
      </c>
      <c r="J42" s="21">
        <f>+'Function-Classif'!U42</f>
        <v>83856780.226199999</v>
      </c>
      <c r="K42" s="24"/>
      <c r="L42" s="47">
        <f t="shared" si="76"/>
        <v>0</v>
      </c>
      <c r="M42" s="47">
        <f t="shared" si="76"/>
        <v>0</v>
      </c>
      <c r="N42" s="47">
        <f t="shared" si="76"/>
        <v>72859838.906569287</v>
      </c>
      <c r="O42" s="47"/>
      <c r="P42" s="47">
        <f t="shared" si="77"/>
        <v>0</v>
      </c>
      <c r="Q42" s="47">
        <f t="shared" si="77"/>
        <v>0</v>
      </c>
      <c r="R42" s="47">
        <f t="shared" si="77"/>
        <v>9052125.9639736302</v>
      </c>
      <c r="S42" s="47"/>
      <c r="T42" s="47">
        <f t="shared" si="77"/>
        <v>0</v>
      </c>
      <c r="U42" s="47">
        <f t="shared" si="77"/>
        <v>0</v>
      </c>
      <c r="V42" s="47">
        <f t="shared" si="77"/>
        <v>0</v>
      </c>
      <c r="W42" s="24"/>
      <c r="X42" s="47">
        <f t="shared" si="78"/>
        <v>0</v>
      </c>
      <c r="Y42" s="47">
        <f t="shared" si="78"/>
        <v>0</v>
      </c>
      <c r="Z42" s="47">
        <f t="shared" si="78"/>
        <v>0</v>
      </c>
      <c r="AB42" s="47">
        <f t="shared" si="79"/>
        <v>0</v>
      </c>
      <c r="AC42" s="47">
        <f t="shared" si="79"/>
        <v>0</v>
      </c>
      <c r="AD42" s="47">
        <f t="shared" si="79"/>
        <v>0</v>
      </c>
      <c r="AF42" s="47">
        <f t="shared" si="80"/>
        <v>0</v>
      </c>
      <c r="AG42" s="47">
        <f t="shared" si="80"/>
        <v>0</v>
      </c>
      <c r="AH42" s="47">
        <f t="shared" si="80"/>
        <v>0</v>
      </c>
      <c r="AJ42" s="47">
        <f t="shared" si="81"/>
        <v>0</v>
      </c>
      <c r="AK42" s="47">
        <f t="shared" si="81"/>
        <v>0</v>
      </c>
      <c r="AL42" s="47">
        <f t="shared" si="81"/>
        <v>0</v>
      </c>
      <c r="AN42" s="47">
        <f t="shared" si="82"/>
        <v>0</v>
      </c>
      <c r="AO42" s="47">
        <f t="shared" si="82"/>
        <v>0</v>
      </c>
      <c r="AP42" s="47">
        <f t="shared" si="82"/>
        <v>0</v>
      </c>
      <c r="AR42" s="47">
        <f t="shared" si="83"/>
        <v>0</v>
      </c>
      <c r="AS42" s="47">
        <f t="shared" si="83"/>
        <v>0</v>
      </c>
      <c r="AT42" s="47">
        <f t="shared" si="83"/>
        <v>0</v>
      </c>
      <c r="AV42" s="47">
        <f t="shared" si="84"/>
        <v>0</v>
      </c>
      <c r="AW42" s="47">
        <f t="shared" si="84"/>
        <v>0</v>
      </c>
      <c r="AX42" s="47">
        <f t="shared" si="84"/>
        <v>1921002.9235835013</v>
      </c>
      <c r="AZ42" s="47">
        <f t="shared" si="85"/>
        <v>0</v>
      </c>
      <c r="BA42" s="47">
        <f t="shared" si="85"/>
        <v>0</v>
      </c>
      <c r="BB42" s="47">
        <f t="shared" si="85"/>
        <v>3601.8804817190653</v>
      </c>
      <c r="BD42" s="47">
        <f t="shared" si="86"/>
        <v>0</v>
      </c>
      <c r="BE42" s="47">
        <f t="shared" si="86"/>
        <v>0</v>
      </c>
      <c r="BF42" s="47">
        <f t="shared" si="86"/>
        <v>20210.551591868087</v>
      </c>
      <c r="BH42" s="44">
        <f t="shared" si="33"/>
        <v>0</v>
      </c>
      <c r="BI42" s="44">
        <f t="shared" si="34"/>
        <v>0</v>
      </c>
      <c r="BJ42" s="44">
        <f t="shared" si="35"/>
        <v>0</v>
      </c>
      <c r="BK42" s="44">
        <f t="shared" si="36"/>
        <v>0</v>
      </c>
      <c r="BM42" s="44">
        <f t="shared" si="16"/>
        <v>83856780.226199999</v>
      </c>
      <c r="BN42" s="44">
        <f t="shared" si="17"/>
        <v>72859838.906569287</v>
      </c>
      <c r="BO42" s="44">
        <f t="shared" si="18"/>
        <v>9052125.9639736302</v>
      </c>
      <c r="BP42" s="44">
        <f t="shared" si="19"/>
        <v>0</v>
      </c>
      <c r="BQ42" s="44">
        <f t="shared" si="20"/>
        <v>0</v>
      </c>
      <c r="BR42" s="44">
        <f t="shared" si="21"/>
        <v>0</v>
      </c>
      <c r="BS42" s="44">
        <f t="shared" si="22"/>
        <v>0</v>
      </c>
      <c r="BT42" s="44">
        <f t="shared" si="23"/>
        <v>0</v>
      </c>
      <c r="BU42" s="44">
        <f t="shared" si="24"/>
        <v>0</v>
      </c>
      <c r="BV42" s="44">
        <f t="shared" si="25"/>
        <v>0</v>
      </c>
      <c r="BW42" s="44">
        <f t="shared" si="26"/>
        <v>1921002.9235835013</v>
      </c>
      <c r="BX42" s="44">
        <f t="shared" si="27"/>
        <v>3601.8804817190653</v>
      </c>
      <c r="BY42" s="44">
        <f t="shared" si="28"/>
        <v>20210.551591868087</v>
      </c>
      <c r="CA42" s="44">
        <f t="shared" si="29"/>
        <v>0</v>
      </c>
    </row>
    <row r="43" spans="2:79" x14ac:dyDescent="0.25">
      <c r="B43" s="10"/>
      <c r="C43" s="11"/>
      <c r="D43" s="11"/>
      <c r="E43" s="91"/>
      <c r="F43" s="90"/>
      <c r="G43" s="105"/>
      <c r="H43" s="24"/>
      <c r="I43" s="24"/>
      <c r="J43" s="24"/>
      <c r="K43" s="24"/>
      <c r="L43" s="40"/>
      <c r="M43" s="24"/>
      <c r="N43" s="24"/>
      <c r="O43" s="24"/>
      <c r="P43" s="40"/>
      <c r="Q43" s="24"/>
      <c r="R43" s="24"/>
      <c r="S43" s="24"/>
      <c r="T43" s="24"/>
      <c r="U43" s="24"/>
      <c r="V43" s="24"/>
      <c r="W43" s="24"/>
      <c r="Y43" s="44"/>
      <c r="Z43" s="44"/>
      <c r="BH43" s="44">
        <f t="shared" si="33"/>
        <v>0</v>
      </c>
      <c r="BI43" s="44">
        <f t="shared" si="34"/>
        <v>0</v>
      </c>
      <c r="BJ43" s="44">
        <f t="shared" si="35"/>
        <v>0</v>
      </c>
      <c r="BK43" s="44">
        <f t="shared" si="36"/>
        <v>0</v>
      </c>
      <c r="BM43" s="44">
        <f t="shared" si="16"/>
        <v>0</v>
      </c>
      <c r="BN43" s="44">
        <f t="shared" si="17"/>
        <v>0</v>
      </c>
      <c r="BO43" s="44">
        <f t="shared" si="18"/>
        <v>0</v>
      </c>
      <c r="BP43" s="44">
        <f t="shared" si="19"/>
        <v>0</v>
      </c>
      <c r="BQ43" s="44">
        <f t="shared" si="20"/>
        <v>0</v>
      </c>
      <c r="BR43" s="44">
        <f t="shared" si="21"/>
        <v>0</v>
      </c>
      <c r="BS43" s="44">
        <f t="shared" si="22"/>
        <v>0</v>
      </c>
      <c r="BT43" s="44">
        <f t="shared" si="23"/>
        <v>0</v>
      </c>
      <c r="BU43" s="44">
        <f t="shared" si="24"/>
        <v>0</v>
      </c>
      <c r="BV43" s="44">
        <f t="shared" si="25"/>
        <v>0</v>
      </c>
      <c r="BW43" s="44">
        <f t="shared" si="26"/>
        <v>0</v>
      </c>
      <c r="BX43" s="44">
        <f t="shared" si="27"/>
        <v>0</v>
      </c>
      <c r="BY43" s="44">
        <f t="shared" si="28"/>
        <v>0</v>
      </c>
      <c r="CA43" s="44">
        <f t="shared" si="29"/>
        <v>0</v>
      </c>
    </row>
    <row r="44" spans="2:79" x14ac:dyDescent="0.25">
      <c r="B44" s="10"/>
      <c r="C44" s="11" t="s">
        <v>21</v>
      </c>
      <c r="D44" s="11"/>
      <c r="E44" s="91"/>
      <c r="F44" s="90"/>
      <c r="G44" s="105"/>
      <c r="H44" s="24"/>
      <c r="I44" s="24"/>
      <c r="J44" s="24"/>
      <c r="K44" s="24"/>
      <c r="L44" s="40"/>
      <c r="M44" s="24"/>
      <c r="N44" s="24"/>
      <c r="O44" s="24"/>
      <c r="P44" s="40"/>
      <c r="Q44" s="24"/>
      <c r="R44" s="24"/>
      <c r="S44" s="24"/>
      <c r="T44" s="24"/>
      <c r="U44" s="24"/>
      <c r="V44" s="24"/>
      <c r="W44" s="24"/>
      <c r="Y44" s="44"/>
      <c r="Z44" s="44"/>
      <c r="BH44" s="44">
        <f t="shared" si="33"/>
        <v>0</v>
      </c>
      <c r="BI44" s="44">
        <f t="shared" si="34"/>
        <v>0</v>
      </c>
      <c r="BJ44" s="44">
        <f t="shared" si="35"/>
        <v>0</v>
      </c>
      <c r="BK44" s="44">
        <f t="shared" si="36"/>
        <v>0</v>
      </c>
      <c r="BM44" s="44">
        <f t="shared" si="16"/>
        <v>0</v>
      </c>
      <c r="BN44" s="44">
        <f t="shared" si="17"/>
        <v>0</v>
      </c>
      <c r="BO44" s="44">
        <f t="shared" si="18"/>
        <v>0</v>
      </c>
      <c r="BP44" s="44">
        <f t="shared" si="19"/>
        <v>0</v>
      </c>
      <c r="BQ44" s="44">
        <f t="shared" si="20"/>
        <v>0</v>
      </c>
      <c r="BR44" s="44">
        <f t="shared" si="21"/>
        <v>0</v>
      </c>
      <c r="BS44" s="44">
        <f t="shared" si="22"/>
        <v>0</v>
      </c>
      <c r="BT44" s="44">
        <f t="shared" si="23"/>
        <v>0</v>
      </c>
      <c r="BU44" s="44">
        <f t="shared" si="24"/>
        <v>0</v>
      </c>
      <c r="BV44" s="44">
        <f t="shared" si="25"/>
        <v>0</v>
      </c>
      <c r="BW44" s="44">
        <f t="shared" si="26"/>
        <v>0</v>
      </c>
      <c r="BX44" s="44">
        <f t="shared" si="27"/>
        <v>0</v>
      </c>
      <c r="BY44" s="44">
        <f t="shared" si="28"/>
        <v>0</v>
      </c>
      <c r="CA44" s="44">
        <f t="shared" si="29"/>
        <v>0</v>
      </c>
    </row>
    <row r="45" spans="2:79" x14ac:dyDescent="0.25">
      <c r="B45" s="10"/>
      <c r="C45" s="11" t="s">
        <v>341</v>
      </c>
      <c r="D45" s="11"/>
      <c r="E45" s="91"/>
      <c r="F45" s="90"/>
      <c r="G45" s="105"/>
      <c r="H45" s="24"/>
      <c r="I45" s="24"/>
      <c r="J45" s="24"/>
      <c r="K45" s="24"/>
      <c r="L45" s="40"/>
      <c r="M45" s="24"/>
      <c r="N45" s="24"/>
      <c r="O45" s="24"/>
      <c r="P45" s="40"/>
      <c r="Q45" s="24"/>
      <c r="R45" s="24"/>
      <c r="S45" s="24"/>
      <c r="T45" s="24"/>
      <c r="U45" s="24"/>
      <c r="V45" s="24"/>
      <c r="W45" s="24"/>
      <c r="Y45" s="44"/>
      <c r="Z45" s="44"/>
      <c r="BH45" s="44">
        <f t="shared" si="33"/>
        <v>0</v>
      </c>
      <c r="BI45" s="44">
        <f t="shared" si="34"/>
        <v>0</v>
      </c>
      <c r="BJ45" s="44">
        <f t="shared" si="35"/>
        <v>0</v>
      </c>
      <c r="BK45" s="44">
        <f t="shared" si="36"/>
        <v>0</v>
      </c>
      <c r="BM45" s="44">
        <f t="shared" si="16"/>
        <v>0</v>
      </c>
      <c r="BN45" s="44">
        <f t="shared" si="17"/>
        <v>0</v>
      </c>
      <c r="BO45" s="44">
        <f t="shared" si="18"/>
        <v>0</v>
      </c>
      <c r="BP45" s="44">
        <f t="shared" si="19"/>
        <v>0</v>
      </c>
      <c r="BQ45" s="44">
        <f t="shared" si="20"/>
        <v>0</v>
      </c>
      <c r="BR45" s="44">
        <f t="shared" si="21"/>
        <v>0</v>
      </c>
      <c r="BS45" s="44">
        <f t="shared" si="22"/>
        <v>0</v>
      </c>
      <c r="BT45" s="44">
        <f t="shared" si="23"/>
        <v>0</v>
      </c>
      <c r="BU45" s="44">
        <f t="shared" si="24"/>
        <v>0</v>
      </c>
      <c r="BV45" s="44">
        <f t="shared" si="25"/>
        <v>0</v>
      </c>
      <c r="BW45" s="44">
        <f t="shared" si="26"/>
        <v>0</v>
      </c>
      <c r="BX45" s="44">
        <f t="shared" si="27"/>
        <v>0</v>
      </c>
      <c r="BY45" s="44">
        <f t="shared" si="28"/>
        <v>0</v>
      </c>
      <c r="CA45" s="44">
        <f t="shared" si="29"/>
        <v>0</v>
      </c>
    </row>
    <row r="46" spans="2:79" x14ac:dyDescent="0.25">
      <c r="B46" s="10"/>
      <c r="C46" s="11" t="s">
        <v>339</v>
      </c>
      <c r="D46" s="47" t="str">
        <f>INDEX(Alloc,$E46,D$1)</f>
        <v>NCPP</v>
      </c>
      <c r="E46" s="91">
        <v>14</v>
      </c>
      <c r="F46" s="90"/>
      <c r="G46" s="105">
        <f>SUM('Function-Classif'!G46:Q46)</f>
        <v>290015468</v>
      </c>
      <c r="H46" s="21">
        <f>+'Function-Classif'!S46</f>
        <v>290015468</v>
      </c>
      <c r="I46" s="21">
        <f>+'Function-Classif'!T46</f>
        <v>0</v>
      </c>
      <c r="J46" s="21">
        <f>+'Function-Classif'!U46</f>
        <v>0</v>
      </c>
      <c r="K46" s="24"/>
      <c r="L46" s="47">
        <f t="shared" ref="L46:N47" si="87">INDEX(Alloc,$E46,L$1)*$G46</f>
        <v>139148901.90952972</v>
      </c>
      <c r="M46" s="47">
        <f t="shared" si="87"/>
        <v>0</v>
      </c>
      <c r="N46" s="47">
        <f t="shared" si="87"/>
        <v>0</v>
      </c>
      <c r="O46" s="47"/>
      <c r="P46" s="47">
        <f t="shared" ref="P46:V47" si="88">INDEX(Alloc,$E46,P$1)*$G46</f>
        <v>40053624.239231855</v>
      </c>
      <c r="Q46" s="47">
        <f t="shared" si="88"/>
        <v>0</v>
      </c>
      <c r="R46" s="47">
        <f t="shared" si="88"/>
        <v>0</v>
      </c>
      <c r="S46" s="47"/>
      <c r="T46" s="47">
        <f t="shared" si="88"/>
        <v>3558838.8093240224</v>
      </c>
      <c r="U46" s="47">
        <f t="shared" si="88"/>
        <v>0</v>
      </c>
      <c r="V46" s="47">
        <f t="shared" si="88"/>
        <v>0</v>
      </c>
      <c r="W46" s="24"/>
      <c r="X46" s="47">
        <f t="shared" ref="X46:Z47" si="89">INDEX(Alloc,$E46,X$1)*$G46</f>
        <v>41305643.007908285</v>
      </c>
      <c r="Y46" s="47">
        <f t="shared" si="89"/>
        <v>0</v>
      </c>
      <c r="Z46" s="47">
        <f t="shared" si="89"/>
        <v>0</v>
      </c>
      <c r="AB46" s="47">
        <f t="shared" ref="AB46:AD47" si="90">INDEX(Alloc,$E46,AB$1)*$G46</f>
        <v>37575465.92090366</v>
      </c>
      <c r="AC46" s="47">
        <f t="shared" si="90"/>
        <v>0</v>
      </c>
      <c r="AD46" s="47">
        <f t="shared" si="90"/>
        <v>0</v>
      </c>
      <c r="AF46" s="47">
        <f t="shared" ref="AF46:AH47" si="91">INDEX(Alloc,$E46,AF$1)*$G46</f>
        <v>22310385.482484456</v>
      </c>
      <c r="AG46" s="47">
        <f t="shared" si="91"/>
        <v>0</v>
      </c>
      <c r="AH46" s="47">
        <f t="shared" si="91"/>
        <v>0</v>
      </c>
      <c r="AJ46" s="47">
        <f t="shared" ref="AJ46:AL47" si="92">INDEX(Alloc,$E46,AJ$1)*$G46</f>
        <v>0</v>
      </c>
      <c r="AK46" s="47">
        <f t="shared" si="92"/>
        <v>0</v>
      </c>
      <c r="AL46" s="47">
        <f t="shared" si="92"/>
        <v>0</v>
      </c>
      <c r="AN46" s="47">
        <f t="shared" ref="AN46:AP47" si="93">INDEX(Alloc,$E46,AN$1)*$G46</f>
        <v>2329575.9056520462</v>
      </c>
      <c r="AO46" s="47">
        <f t="shared" si="93"/>
        <v>0</v>
      </c>
      <c r="AP46" s="47">
        <f t="shared" si="93"/>
        <v>0</v>
      </c>
      <c r="AR46" s="47">
        <f t="shared" ref="AR46:AT47" si="94">INDEX(Alloc,$E46,AR$1)*$G46</f>
        <v>1219268.1708072745</v>
      </c>
      <c r="AS46" s="47">
        <f t="shared" si="94"/>
        <v>0</v>
      </c>
      <c r="AT46" s="47">
        <f t="shared" si="94"/>
        <v>0</v>
      </c>
      <c r="AV46" s="47">
        <f t="shared" ref="AV46:AX47" si="95">INDEX(Alloc,$E46,AV$1)*$G46</f>
        <v>2401948.4802348395</v>
      </c>
      <c r="AW46" s="47">
        <f t="shared" si="95"/>
        <v>0</v>
      </c>
      <c r="AX46" s="47">
        <f t="shared" si="95"/>
        <v>0</v>
      </c>
      <c r="AZ46" s="47">
        <f t="shared" ref="AZ46:BB47" si="96">INDEX(Alloc,$E46,AZ$1)*$G46</f>
        <v>76834.508897391759</v>
      </c>
      <c r="BA46" s="47">
        <f t="shared" si="96"/>
        <v>0</v>
      </c>
      <c r="BB46" s="47">
        <f t="shared" si="96"/>
        <v>0</v>
      </c>
      <c r="BD46" s="47">
        <f t="shared" ref="BD46:BF47" si="97">INDEX(Alloc,$E46,BD$1)*$G46</f>
        <v>34981.565026454788</v>
      </c>
      <c r="BE46" s="47">
        <f t="shared" si="97"/>
        <v>0</v>
      </c>
      <c r="BF46" s="47">
        <f t="shared" si="97"/>
        <v>0</v>
      </c>
      <c r="BH46" s="44">
        <f t="shared" si="33"/>
        <v>0</v>
      </c>
      <c r="BI46" s="44">
        <f t="shared" si="34"/>
        <v>0</v>
      </c>
      <c r="BJ46" s="44">
        <f t="shared" si="35"/>
        <v>0</v>
      </c>
      <c r="BK46" s="44">
        <f t="shared" si="36"/>
        <v>0</v>
      </c>
      <c r="BM46" s="44">
        <f t="shared" si="16"/>
        <v>290015468</v>
      </c>
      <c r="BN46" s="44">
        <f t="shared" si="17"/>
        <v>139148901.90952972</v>
      </c>
      <c r="BO46" s="44">
        <f t="shared" si="18"/>
        <v>40053624.239231855</v>
      </c>
      <c r="BP46" s="44">
        <f t="shared" si="19"/>
        <v>3558838.8093240224</v>
      </c>
      <c r="BQ46" s="44">
        <f t="shared" si="20"/>
        <v>41305643.007908285</v>
      </c>
      <c r="BR46" s="44">
        <f t="shared" si="21"/>
        <v>37575465.92090366</v>
      </c>
      <c r="BS46" s="44">
        <f t="shared" si="22"/>
        <v>22310385.482484456</v>
      </c>
      <c r="BT46" s="44">
        <f t="shared" si="23"/>
        <v>0</v>
      </c>
      <c r="BU46" s="44">
        <f t="shared" si="24"/>
        <v>2329575.9056520462</v>
      </c>
      <c r="BV46" s="44">
        <f t="shared" si="25"/>
        <v>1219268.1708072745</v>
      </c>
      <c r="BW46" s="44">
        <f t="shared" si="26"/>
        <v>2401948.4802348395</v>
      </c>
      <c r="BX46" s="44">
        <f t="shared" si="27"/>
        <v>76834.508897391759</v>
      </c>
      <c r="BY46" s="44">
        <f t="shared" si="28"/>
        <v>34981.565026454788</v>
      </c>
      <c r="CA46" s="44">
        <f t="shared" si="29"/>
        <v>0</v>
      </c>
    </row>
    <row r="47" spans="2:79" x14ac:dyDescent="0.25">
      <c r="B47" s="10"/>
      <c r="C47" s="11" t="s">
        <v>340</v>
      </c>
      <c r="D47" s="47" t="str">
        <f>INDEX(Alloc,$E47,D$1)</f>
        <v>CUST08</v>
      </c>
      <c r="E47" s="91">
        <v>11</v>
      </c>
      <c r="F47" s="90"/>
      <c r="G47" s="105">
        <f>SUM('Function-Classif'!G47:Q47)</f>
        <v>0</v>
      </c>
      <c r="H47" s="21">
        <f>+'Function-Classif'!S47</f>
        <v>0</v>
      </c>
      <c r="I47" s="21">
        <f>+'Function-Classif'!T47</f>
        <v>0</v>
      </c>
      <c r="J47" s="21">
        <f>+'Function-Classif'!U47</f>
        <v>0</v>
      </c>
      <c r="K47" s="24"/>
      <c r="L47" s="47">
        <f t="shared" si="87"/>
        <v>0</v>
      </c>
      <c r="M47" s="47">
        <f t="shared" si="87"/>
        <v>0</v>
      </c>
      <c r="N47" s="47">
        <f t="shared" si="87"/>
        <v>0</v>
      </c>
      <c r="O47" s="47"/>
      <c r="P47" s="47">
        <f t="shared" si="88"/>
        <v>0</v>
      </c>
      <c r="Q47" s="47">
        <f t="shared" si="88"/>
        <v>0</v>
      </c>
      <c r="R47" s="47">
        <f t="shared" si="88"/>
        <v>0</v>
      </c>
      <c r="S47" s="47"/>
      <c r="T47" s="47">
        <f t="shared" si="88"/>
        <v>0</v>
      </c>
      <c r="U47" s="47">
        <f t="shared" si="88"/>
        <v>0</v>
      </c>
      <c r="V47" s="47">
        <f t="shared" si="88"/>
        <v>0</v>
      </c>
      <c r="W47" s="24"/>
      <c r="X47" s="47">
        <f t="shared" si="89"/>
        <v>0</v>
      </c>
      <c r="Y47" s="47">
        <f t="shared" si="89"/>
        <v>0</v>
      </c>
      <c r="Z47" s="47">
        <f t="shared" si="89"/>
        <v>0</v>
      </c>
      <c r="AB47" s="47">
        <f t="shared" si="90"/>
        <v>0</v>
      </c>
      <c r="AC47" s="47">
        <f t="shared" si="90"/>
        <v>0</v>
      </c>
      <c r="AD47" s="47">
        <f t="shared" si="90"/>
        <v>0</v>
      </c>
      <c r="AF47" s="47">
        <f t="shared" si="91"/>
        <v>0</v>
      </c>
      <c r="AG47" s="47">
        <f t="shared" si="91"/>
        <v>0</v>
      </c>
      <c r="AH47" s="47">
        <f t="shared" si="91"/>
        <v>0</v>
      </c>
      <c r="AJ47" s="47">
        <f t="shared" si="92"/>
        <v>0</v>
      </c>
      <c r="AK47" s="47">
        <f t="shared" si="92"/>
        <v>0</v>
      </c>
      <c r="AL47" s="47">
        <f t="shared" si="92"/>
        <v>0</v>
      </c>
      <c r="AN47" s="47">
        <f t="shared" si="93"/>
        <v>0</v>
      </c>
      <c r="AO47" s="47">
        <f t="shared" si="93"/>
        <v>0</v>
      </c>
      <c r="AP47" s="47">
        <f t="shared" si="93"/>
        <v>0</v>
      </c>
      <c r="AR47" s="47">
        <f t="shared" si="94"/>
        <v>0</v>
      </c>
      <c r="AS47" s="47">
        <f t="shared" si="94"/>
        <v>0</v>
      </c>
      <c r="AT47" s="47">
        <f t="shared" si="94"/>
        <v>0</v>
      </c>
      <c r="AV47" s="47">
        <f t="shared" si="95"/>
        <v>0</v>
      </c>
      <c r="AW47" s="47">
        <f t="shared" si="95"/>
        <v>0</v>
      </c>
      <c r="AX47" s="47">
        <f t="shared" si="95"/>
        <v>0</v>
      </c>
      <c r="AZ47" s="47">
        <f t="shared" si="96"/>
        <v>0</v>
      </c>
      <c r="BA47" s="47">
        <f t="shared" si="96"/>
        <v>0</v>
      </c>
      <c r="BB47" s="47">
        <f t="shared" si="96"/>
        <v>0</v>
      </c>
      <c r="BD47" s="47">
        <f t="shared" si="97"/>
        <v>0</v>
      </c>
      <c r="BE47" s="47">
        <f t="shared" si="97"/>
        <v>0</v>
      </c>
      <c r="BF47" s="47">
        <f t="shared" si="97"/>
        <v>0</v>
      </c>
      <c r="BH47" s="44">
        <f t="shared" si="33"/>
        <v>0</v>
      </c>
      <c r="BI47" s="44">
        <f t="shared" si="34"/>
        <v>0</v>
      </c>
      <c r="BJ47" s="44">
        <f t="shared" si="35"/>
        <v>0</v>
      </c>
      <c r="BK47" s="44">
        <f t="shared" si="36"/>
        <v>0</v>
      </c>
      <c r="BM47" s="44">
        <f t="shared" si="16"/>
        <v>0</v>
      </c>
      <c r="BN47" s="44">
        <f t="shared" si="17"/>
        <v>0</v>
      </c>
      <c r="BO47" s="44">
        <f t="shared" si="18"/>
        <v>0</v>
      </c>
      <c r="BP47" s="44">
        <f t="shared" si="19"/>
        <v>0</v>
      </c>
      <c r="BQ47" s="44">
        <f t="shared" si="20"/>
        <v>0</v>
      </c>
      <c r="BR47" s="44">
        <f t="shared" si="21"/>
        <v>0</v>
      </c>
      <c r="BS47" s="44">
        <f t="shared" si="22"/>
        <v>0</v>
      </c>
      <c r="BT47" s="44">
        <f t="shared" si="23"/>
        <v>0</v>
      </c>
      <c r="BU47" s="44">
        <f t="shared" si="24"/>
        <v>0</v>
      </c>
      <c r="BV47" s="44">
        <f t="shared" si="25"/>
        <v>0</v>
      </c>
      <c r="BW47" s="44">
        <f t="shared" si="26"/>
        <v>0</v>
      </c>
      <c r="BX47" s="44">
        <f t="shared" si="27"/>
        <v>0</v>
      </c>
      <c r="BY47" s="44">
        <f t="shared" si="28"/>
        <v>0</v>
      </c>
      <c r="CA47" s="44">
        <f t="shared" si="29"/>
        <v>0</v>
      </c>
    </row>
    <row r="48" spans="2:79" x14ac:dyDescent="0.25">
      <c r="B48" s="10"/>
      <c r="C48" s="11" t="s">
        <v>343</v>
      </c>
      <c r="D48" s="11"/>
      <c r="E48" s="91"/>
      <c r="F48" s="90"/>
      <c r="G48" s="105"/>
      <c r="H48" s="24"/>
      <c r="I48" s="24"/>
      <c r="J48" s="24"/>
      <c r="K48" s="24"/>
      <c r="L48" s="40"/>
      <c r="M48" s="24"/>
      <c r="N48" s="24"/>
      <c r="O48" s="24"/>
      <c r="P48" s="40"/>
      <c r="Q48" s="24"/>
      <c r="R48" s="24"/>
      <c r="S48" s="24"/>
      <c r="T48" s="24"/>
      <c r="U48" s="24"/>
      <c r="V48" s="24"/>
      <c r="W48" s="24"/>
      <c r="Y48" s="44"/>
      <c r="Z48" s="44"/>
      <c r="BH48" s="44">
        <f t="shared" si="33"/>
        <v>0</v>
      </c>
      <c r="BI48" s="44">
        <f t="shared" si="34"/>
        <v>0</v>
      </c>
      <c r="BJ48" s="44">
        <f t="shared" si="35"/>
        <v>0</v>
      </c>
      <c r="BK48" s="44">
        <f t="shared" si="36"/>
        <v>0</v>
      </c>
      <c r="BM48" s="44">
        <f t="shared" si="16"/>
        <v>0</v>
      </c>
      <c r="BN48" s="44">
        <f t="shared" si="17"/>
        <v>0</v>
      </c>
      <c r="BO48" s="44">
        <f t="shared" si="18"/>
        <v>0</v>
      </c>
      <c r="BP48" s="44">
        <f t="shared" si="19"/>
        <v>0</v>
      </c>
      <c r="BQ48" s="44">
        <f t="shared" si="20"/>
        <v>0</v>
      </c>
      <c r="BR48" s="44">
        <f t="shared" si="21"/>
        <v>0</v>
      </c>
      <c r="BS48" s="44">
        <f t="shared" si="22"/>
        <v>0</v>
      </c>
      <c r="BT48" s="44">
        <f t="shared" si="23"/>
        <v>0</v>
      </c>
      <c r="BU48" s="44">
        <f t="shared" si="24"/>
        <v>0</v>
      </c>
      <c r="BV48" s="44">
        <f t="shared" si="25"/>
        <v>0</v>
      </c>
      <c r="BW48" s="44">
        <f t="shared" si="26"/>
        <v>0</v>
      </c>
      <c r="BX48" s="44">
        <f t="shared" si="27"/>
        <v>0</v>
      </c>
      <c r="BY48" s="44">
        <f t="shared" si="28"/>
        <v>0</v>
      </c>
      <c r="CA48" s="44">
        <f t="shared" si="29"/>
        <v>0</v>
      </c>
    </row>
    <row r="49" spans="2:79" x14ac:dyDescent="0.25">
      <c r="B49" s="10"/>
      <c r="C49" s="11" t="s">
        <v>339</v>
      </c>
      <c r="D49" s="47" t="str">
        <f>INDEX(Alloc,$E49,D$1)</f>
        <v>SICD</v>
      </c>
      <c r="E49" s="91">
        <v>16</v>
      </c>
      <c r="F49" s="90"/>
      <c r="G49" s="105">
        <f>SUM('Function-Classif'!G49:Q49)</f>
        <v>13957512.705500001</v>
      </c>
      <c r="H49" s="21">
        <f>+'Function-Classif'!S49</f>
        <v>13957512.705500001</v>
      </c>
      <c r="I49" s="21">
        <f>+'Function-Classif'!T49</f>
        <v>0</v>
      </c>
      <c r="J49" s="21">
        <f>+'Function-Classif'!U49</f>
        <v>0</v>
      </c>
      <c r="K49" s="24"/>
      <c r="L49" s="47">
        <f t="shared" ref="L49:N50" si="98">INDEX(Alloc,$E49,L$1)*$G49</f>
        <v>11713257.478422889</v>
      </c>
      <c r="M49" s="47">
        <f t="shared" si="98"/>
        <v>0</v>
      </c>
      <c r="N49" s="47">
        <f t="shared" si="98"/>
        <v>0</v>
      </c>
      <c r="O49" s="47"/>
      <c r="P49" s="47">
        <f t="shared" ref="P49:V50" si="99">INDEX(Alloc,$E49,P$1)*$G49</f>
        <v>2143474.0410568481</v>
      </c>
      <c r="Q49" s="47">
        <f t="shared" si="99"/>
        <v>0</v>
      </c>
      <c r="R49" s="47">
        <f t="shared" si="99"/>
        <v>0</v>
      </c>
      <c r="S49" s="47"/>
      <c r="T49" s="47">
        <f t="shared" si="99"/>
        <v>0</v>
      </c>
      <c r="U49" s="47">
        <f t="shared" si="99"/>
        <v>0</v>
      </c>
      <c r="V49" s="47">
        <f t="shared" si="99"/>
        <v>0</v>
      </c>
      <c r="W49" s="24"/>
      <c r="X49" s="47">
        <f t="shared" ref="X49:Z50" si="100">INDEX(Alloc,$E49,X$1)*$G49</f>
        <v>0</v>
      </c>
      <c r="Y49" s="47">
        <f t="shared" si="100"/>
        <v>0</v>
      </c>
      <c r="Z49" s="47">
        <f t="shared" si="100"/>
        <v>0</v>
      </c>
      <c r="AB49" s="47">
        <f t="shared" ref="AB49:AD50" si="101">INDEX(Alloc,$E49,AB$1)*$G49</f>
        <v>0</v>
      </c>
      <c r="AC49" s="47">
        <f t="shared" si="101"/>
        <v>0</v>
      </c>
      <c r="AD49" s="47">
        <f t="shared" si="101"/>
        <v>0</v>
      </c>
      <c r="AF49" s="47">
        <f t="shared" ref="AF49:AH50" si="102">INDEX(Alloc,$E49,AF$1)*$G49</f>
        <v>0</v>
      </c>
      <c r="AG49" s="47">
        <f t="shared" si="102"/>
        <v>0</v>
      </c>
      <c r="AH49" s="47">
        <f t="shared" si="102"/>
        <v>0</v>
      </c>
      <c r="AJ49" s="47">
        <f t="shared" ref="AJ49:AL50" si="103">INDEX(Alloc,$E49,AJ$1)*$G49</f>
        <v>0</v>
      </c>
      <c r="AK49" s="47">
        <f t="shared" si="103"/>
        <v>0</v>
      </c>
      <c r="AL49" s="47">
        <f t="shared" si="103"/>
        <v>0</v>
      </c>
      <c r="AN49" s="47">
        <f t="shared" ref="AN49:AP50" si="104">INDEX(Alloc,$E49,AN$1)*$G49</f>
        <v>0</v>
      </c>
      <c r="AO49" s="47">
        <f t="shared" si="104"/>
        <v>0</v>
      </c>
      <c r="AP49" s="47">
        <f t="shared" si="104"/>
        <v>0</v>
      </c>
      <c r="AR49" s="47">
        <f t="shared" ref="AR49:AT50" si="105">INDEX(Alloc,$E49,AR$1)*$G49</f>
        <v>0</v>
      </c>
      <c r="AS49" s="47">
        <f t="shared" si="105"/>
        <v>0</v>
      </c>
      <c r="AT49" s="47">
        <f t="shared" si="105"/>
        <v>0</v>
      </c>
      <c r="AV49" s="47">
        <f t="shared" ref="AV49:AX50" si="106">INDEX(Alloc,$E49,AV$1)*$G49</f>
        <v>96298.285452853175</v>
      </c>
      <c r="AW49" s="47">
        <f t="shared" si="106"/>
        <v>0</v>
      </c>
      <c r="AX49" s="47">
        <f t="shared" si="106"/>
        <v>0</v>
      </c>
      <c r="AZ49" s="47">
        <f t="shared" ref="AZ49:BB50" si="107">INDEX(Alloc,$E49,AZ$1)*$G49</f>
        <v>3080.4288815168143</v>
      </c>
      <c r="BA49" s="47">
        <f t="shared" si="107"/>
        <v>0</v>
      </c>
      <c r="BB49" s="47">
        <f t="shared" si="107"/>
        <v>0</v>
      </c>
      <c r="BD49" s="47">
        <f t="shared" ref="BD49:BF50" si="108">INDEX(Alloc,$E49,BD$1)*$G49</f>
        <v>1402.4716858938341</v>
      </c>
      <c r="BE49" s="47">
        <f t="shared" si="108"/>
        <v>0</v>
      </c>
      <c r="BF49" s="47">
        <f t="shared" si="108"/>
        <v>0</v>
      </c>
      <c r="BH49" s="44">
        <f t="shared" si="33"/>
        <v>0</v>
      </c>
      <c r="BI49" s="44">
        <f t="shared" si="34"/>
        <v>0</v>
      </c>
      <c r="BJ49" s="44">
        <f t="shared" si="35"/>
        <v>0</v>
      </c>
      <c r="BK49" s="44">
        <f t="shared" si="36"/>
        <v>0</v>
      </c>
      <c r="BM49" s="44">
        <f t="shared" si="16"/>
        <v>13957512.705500001</v>
      </c>
      <c r="BN49" s="44">
        <f t="shared" si="17"/>
        <v>11713257.478422889</v>
      </c>
      <c r="BO49" s="44">
        <f t="shared" si="18"/>
        <v>2143474.0410568481</v>
      </c>
      <c r="BP49" s="44">
        <f t="shared" si="19"/>
        <v>0</v>
      </c>
      <c r="BQ49" s="44">
        <f t="shared" si="20"/>
        <v>0</v>
      </c>
      <c r="BR49" s="44">
        <f t="shared" si="21"/>
        <v>0</v>
      </c>
      <c r="BS49" s="44">
        <f t="shared" si="22"/>
        <v>0</v>
      </c>
      <c r="BT49" s="44">
        <f t="shared" si="23"/>
        <v>0</v>
      </c>
      <c r="BU49" s="44">
        <f t="shared" si="24"/>
        <v>0</v>
      </c>
      <c r="BV49" s="44">
        <f t="shared" si="25"/>
        <v>0</v>
      </c>
      <c r="BW49" s="44">
        <f t="shared" si="26"/>
        <v>96298.285452853175</v>
      </c>
      <c r="BX49" s="44">
        <f t="shared" si="27"/>
        <v>3080.4288815168143</v>
      </c>
      <c r="BY49" s="44">
        <f t="shared" si="28"/>
        <v>1402.4716858938341</v>
      </c>
      <c r="CA49" s="44">
        <f t="shared" si="29"/>
        <v>0</v>
      </c>
    </row>
    <row r="50" spans="2:79" x14ac:dyDescent="0.25">
      <c r="B50" s="10"/>
      <c r="C50" s="11" t="s">
        <v>340</v>
      </c>
      <c r="D50" s="47" t="str">
        <f>INDEX(Alloc,$E50,D$1)</f>
        <v>CUST07</v>
      </c>
      <c r="E50" s="91">
        <v>10</v>
      </c>
      <c r="F50" s="90"/>
      <c r="G50" s="105">
        <f>SUM('Function-Classif'!G50:Q50)</f>
        <v>25215972.294499997</v>
      </c>
      <c r="H50" s="21">
        <f>+'Function-Classif'!S50</f>
        <v>0</v>
      </c>
      <c r="I50" s="21">
        <f>+'Function-Classif'!T50</f>
        <v>0</v>
      </c>
      <c r="J50" s="21">
        <f>+'Function-Classif'!U50</f>
        <v>25215972.294499997</v>
      </c>
      <c r="K50" s="24"/>
      <c r="L50" s="47">
        <f t="shared" si="98"/>
        <v>0</v>
      </c>
      <c r="M50" s="47">
        <f t="shared" si="98"/>
        <v>0</v>
      </c>
      <c r="N50" s="47">
        <f t="shared" si="98"/>
        <v>21909160.765461445</v>
      </c>
      <c r="O50" s="47"/>
      <c r="P50" s="47">
        <f t="shared" si="99"/>
        <v>0</v>
      </c>
      <c r="Q50" s="47">
        <f t="shared" si="99"/>
        <v>0</v>
      </c>
      <c r="R50" s="47">
        <f t="shared" si="99"/>
        <v>2722000.0207278021</v>
      </c>
      <c r="S50" s="47"/>
      <c r="T50" s="47">
        <f t="shared" si="99"/>
        <v>0</v>
      </c>
      <c r="U50" s="47">
        <f t="shared" si="99"/>
        <v>0</v>
      </c>
      <c r="V50" s="47">
        <f t="shared" si="99"/>
        <v>0</v>
      </c>
      <c r="W50" s="24"/>
      <c r="X50" s="47">
        <f t="shared" si="100"/>
        <v>0</v>
      </c>
      <c r="Y50" s="47">
        <f t="shared" si="100"/>
        <v>0</v>
      </c>
      <c r="Z50" s="47">
        <f t="shared" si="100"/>
        <v>0</v>
      </c>
      <c r="AB50" s="47">
        <f t="shared" si="101"/>
        <v>0</v>
      </c>
      <c r="AC50" s="47">
        <f t="shared" si="101"/>
        <v>0</v>
      </c>
      <c r="AD50" s="47">
        <f t="shared" si="101"/>
        <v>0</v>
      </c>
      <c r="AF50" s="47">
        <f t="shared" si="102"/>
        <v>0</v>
      </c>
      <c r="AG50" s="47">
        <f t="shared" si="102"/>
        <v>0</v>
      </c>
      <c r="AH50" s="47">
        <f t="shared" si="102"/>
        <v>0</v>
      </c>
      <c r="AJ50" s="47">
        <f t="shared" si="103"/>
        <v>0</v>
      </c>
      <c r="AK50" s="47">
        <f t="shared" si="103"/>
        <v>0</v>
      </c>
      <c r="AL50" s="47">
        <f t="shared" si="103"/>
        <v>0</v>
      </c>
      <c r="AN50" s="47">
        <f t="shared" si="104"/>
        <v>0</v>
      </c>
      <c r="AO50" s="47">
        <f t="shared" si="104"/>
        <v>0</v>
      </c>
      <c r="AP50" s="47">
        <f t="shared" si="104"/>
        <v>0</v>
      </c>
      <c r="AR50" s="47">
        <f t="shared" si="105"/>
        <v>0</v>
      </c>
      <c r="AS50" s="47">
        <f t="shared" si="105"/>
        <v>0</v>
      </c>
      <c r="AT50" s="47">
        <f t="shared" si="105"/>
        <v>0</v>
      </c>
      <c r="AV50" s="47">
        <f t="shared" si="106"/>
        <v>0</v>
      </c>
      <c r="AW50" s="47">
        <f t="shared" si="106"/>
        <v>0</v>
      </c>
      <c r="AX50" s="47">
        <f t="shared" si="106"/>
        <v>577651.0422659968</v>
      </c>
      <c r="AZ50" s="47">
        <f t="shared" si="107"/>
        <v>0</v>
      </c>
      <c r="BA50" s="47">
        <f t="shared" si="107"/>
        <v>0</v>
      </c>
      <c r="BB50" s="47">
        <f t="shared" si="107"/>
        <v>1083.0957042487441</v>
      </c>
      <c r="BD50" s="47">
        <f t="shared" si="108"/>
        <v>0</v>
      </c>
      <c r="BE50" s="47">
        <f t="shared" si="108"/>
        <v>0</v>
      </c>
      <c r="BF50" s="47">
        <f t="shared" si="108"/>
        <v>6077.3703405068418</v>
      </c>
      <c r="BH50" s="44">
        <f t="shared" si="33"/>
        <v>0</v>
      </c>
      <c r="BI50" s="44">
        <f t="shared" si="34"/>
        <v>0</v>
      </c>
      <c r="BJ50" s="44">
        <f t="shared" si="35"/>
        <v>0</v>
      </c>
      <c r="BK50" s="44">
        <f t="shared" si="36"/>
        <v>0</v>
      </c>
      <c r="BM50" s="44">
        <f t="shared" si="16"/>
        <v>25215972.294499997</v>
      </c>
      <c r="BN50" s="44">
        <f t="shared" si="17"/>
        <v>21909160.765461445</v>
      </c>
      <c r="BO50" s="44">
        <f t="shared" si="18"/>
        <v>2722000.0207278021</v>
      </c>
      <c r="BP50" s="44">
        <f t="shared" si="19"/>
        <v>0</v>
      </c>
      <c r="BQ50" s="44">
        <f t="shared" si="20"/>
        <v>0</v>
      </c>
      <c r="BR50" s="44">
        <f t="shared" si="21"/>
        <v>0</v>
      </c>
      <c r="BS50" s="44">
        <f t="shared" si="22"/>
        <v>0</v>
      </c>
      <c r="BT50" s="44">
        <f t="shared" si="23"/>
        <v>0</v>
      </c>
      <c r="BU50" s="44">
        <f t="shared" si="24"/>
        <v>0</v>
      </c>
      <c r="BV50" s="44">
        <f t="shared" si="25"/>
        <v>0</v>
      </c>
      <c r="BW50" s="44">
        <f t="shared" si="26"/>
        <v>577651.0422659968</v>
      </c>
      <c r="BX50" s="44">
        <f t="shared" si="27"/>
        <v>1083.0957042487441</v>
      </c>
      <c r="BY50" s="44">
        <f t="shared" si="28"/>
        <v>6077.3703405068418</v>
      </c>
      <c r="CA50" s="44">
        <f t="shared" si="29"/>
        <v>0</v>
      </c>
    </row>
    <row r="51" spans="2:79" x14ac:dyDescent="0.25">
      <c r="B51" s="10"/>
      <c r="C51" s="11"/>
      <c r="D51" s="11"/>
      <c r="E51" s="91"/>
      <c r="F51" s="91"/>
      <c r="G51" s="105"/>
      <c r="H51" s="23"/>
      <c r="I51" s="23"/>
      <c r="J51" s="23"/>
      <c r="K51" s="24"/>
      <c r="L51" s="40"/>
      <c r="M51" s="24"/>
      <c r="N51" s="24"/>
      <c r="O51" s="24"/>
      <c r="P51" s="40"/>
      <c r="Q51" s="24"/>
      <c r="R51" s="24"/>
      <c r="S51" s="24"/>
      <c r="T51" s="24"/>
      <c r="U51" s="24"/>
      <c r="V51" s="24"/>
      <c r="W51" s="24"/>
      <c r="Y51" s="44"/>
      <c r="Z51" s="44"/>
      <c r="BH51" s="44">
        <f t="shared" si="33"/>
        <v>0</v>
      </c>
      <c r="BI51" s="44">
        <f t="shared" si="34"/>
        <v>0</v>
      </c>
      <c r="BJ51" s="44">
        <f t="shared" si="35"/>
        <v>0</v>
      </c>
      <c r="BK51" s="44">
        <f t="shared" si="36"/>
        <v>0</v>
      </c>
      <c r="BM51" s="44">
        <f t="shared" si="16"/>
        <v>0</v>
      </c>
      <c r="BN51" s="44">
        <f t="shared" si="17"/>
        <v>0</v>
      </c>
      <c r="BO51" s="44">
        <f t="shared" si="18"/>
        <v>0</v>
      </c>
      <c r="BP51" s="44">
        <f t="shared" si="19"/>
        <v>0</v>
      </c>
      <c r="BQ51" s="44">
        <f t="shared" si="20"/>
        <v>0</v>
      </c>
      <c r="BR51" s="44">
        <f t="shared" si="21"/>
        <v>0</v>
      </c>
      <c r="BS51" s="44">
        <f t="shared" si="22"/>
        <v>0</v>
      </c>
      <c r="BT51" s="44">
        <f t="shared" si="23"/>
        <v>0</v>
      </c>
      <c r="BU51" s="44">
        <f t="shared" si="24"/>
        <v>0</v>
      </c>
      <c r="BV51" s="44">
        <f t="shared" si="25"/>
        <v>0</v>
      </c>
      <c r="BW51" s="44">
        <f t="shared" si="26"/>
        <v>0</v>
      </c>
      <c r="BX51" s="44">
        <f t="shared" si="27"/>
        <v>0</v>
      </c>
      <c r="BY51" s="44">
        <f t="shared" si="28"/>
        <v>0</v>
      </c>
      <c r="CA51" s="44">
        <f t="shared" si="29"/>
        <v>0</v>
      </c>
    </row>
    <row r="52" spans="2:79" x14ac:dyDescent="0.25">
      <c r="B52" s="10"/>
      <c r="C52" s="11" t="s">
        <v>22</v>
      </c>
      <c r="D52" s="39"/>
      <c r="E52" s="91"/>
      <c r="F52" s="91"/>
      <c r="G52" s="105"/>
      <c r="H52" s="21"/>
      <c r="I52" s="21"/>
      <c r="J52" s="21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24"/>
      <c r="X52" s="47"/>
      <c r="Y52" s="47"/>
      <c r="Z52" s="47"/>
      <c r="AB52" s="47"/>
      <c r="AC52" s="47"/>
      <c r="AD52" s="47"/>
      <c r="AF52" s="47"/>
      <c r="AG52" s="47"/>
      <c r="AH52" s="47"/>
      <c r="AJ52" s="47"/>
      <c r="AK52" s="47"/>
      <c r="AL52" s="47"/>
      <c r="AN52" s="47"/>
      <c r="AO52" s="47"/>
      <c r="AP52" s="47"/>
      <c r="AR52" s="47"/>
      <c r="AS52" s="47"/>
      <c r="AT52" s="47"/>
      <c r="AV52" s="47"/>
      <c r="AW52" s="47"/>
      <c r="AX52" s="47"/>
      <c r="AZ52" s="47"/>
      <c r="BA52" s="47"/>
      <c r="BB52" s="47"/>
      <c r="BD52" s="47"/>
      <c r="BE52" s="47"/>
      <c r="BF52" s="47"/>
      <c r="BH52" s="44">
        <f t="shared" si="33"/>
        <v>0</v>
      </c>
      <c r="BI52" s="44">
        <f t="shared" si="34"/>
        <v>0</v>
      </c>
      <c r="BJ52" s="44">
        <f t="shared" si="35"/>
        <v>0</v>
      </c>
      <c r="BK52" s="44">
        <f t="shared" si="36"/>
        <v>0</v>
      </c>
      <c r="BM52" s="44">
        <f t="shared" si="16"/>
        <v>0</v>
      </c>
      <c r="BN52" s="44">
        <f t="shared" si="17"/>
        <v>0</v>
      </c>
      <c r="BO52" s="44">
        <f t="shared" si="18"/>
        <v>0</v>
      </c>
      <c r="BP52" s="44">
        <f t="shared" si="19"/>
        <v>0</v>
      </c>
      <c r="BQ52" s="44">
        <f t="shared" si="20"/>
        <v>0</v>
      </c>
      <c r="BR52" s="44">
        <f t="shared" si="21"/>
        <v>0</v>
      </c>
      <c r="BS52" s="44">
        <f t="shared" si="22"/>
        <v>0</v>
      </c>
      <c r="BT52" s="44">
        <f t="shared" si="23"/>
        <v>0</v>
      </c>
      <c r="BU52" s="44">
        <f t="shared" si="24"/>
        <v>0</v>
      </c>
      <c r="BV52" s="44">
        <f t="shared" si="25"/>
        <v>0</v>
      </c>
      <c r="BW52" s="44">
        <f t="shared" si="26"/>
        <v>0</v>
      </c>
      <c r="BX52" s="44">
        <f t="shared" si="27"/>
        <v>0</v>
      </c>
      <c r="BY52" s="44">
        <f t="shared" si="28"/>
        <v>0</v>
      </c>
      <c r="CA52" s="44">
        <f t="shared" si="29"/>
        <v>0</v>
      </c>
    </row>
    <row r="53" spans="2:79" x14ac:dyDescent="0.25">
      <c r="B53" s="10"/>
      <c r="C53" s="11" t="s">
        <v>339</v>
      </c>
      <c r="D53" s="47" t="str">
        <f>INDEX(Alloc,$E53,D$1)</f>
        <v>SICDT</v>
      </c>
      <c r="E53" s="91">
        <v>15</v>
      </c>
      <c r="F53" s="91"/>
      <c r="G53" s="105">
        <f>SUM('Function-Classif'!G53:Q53)</f>
        <v>0</v>
      </c>
      <c r="H53" s="21">
        <f>+'Function-Classif'!S53</f>
        <v>0</v>
      </c>
      <c r="I53" s="21">
        <f>+'Function-Classif'!T53</f>
        <v>0</v>
      </c>
      <c r="J53" s="21">
        <f>+'Function-Classif'!U53</f>
        <v>0</v>
      </c>
      <c r="K53" s="47"/>
      <c r="L53" s="47">
        <f t="shared" ref="L53:N54" si="109">INDEX(Alloc,$E53,L$1)*$G53</f>
        <v>0</v>
      </c>
      <c r="M53" s="47">
        <f t="shared" si="109"/>
        <v>0</v>
      </c>
      <c r="N53" s="47">
        <f t="shared" si="109"/>
        <v>0</v>
      </c>
      <c r="O53" s="47"/>
      <c r="P53" s="47">
        <f t="shared" ref="P53:V54" si="110">INDEX(Alloc,$E53,P$1)*$G53</f>
        <v>0</v>
      </c>
      <c r="Q53" s="47">
        <f t="shared" si="110"/>
        <v>0</v>
      </c>
      <c r="R53" s="47">
        <f t="shared" si="110"/>
        <v>0</v>
      </c>
      <c r="S53" s="47"/>
      <c r="T53" s="47">
        <f t="shared" si="110"/>
        <v>0</v>
      </c>
      <c r="U53" s="47">
        <f t="shared" si="110"/>
        <v>0</v>
      </c>
      <c r="V53" s="47">
        <f t="shared" si="110"/>
        <v>0</v>
      </c>
      <c r="W53" s="24"/>
      <c r="X53" s="47">
        <f t="shared" ref="X53:Z54" si="111">INDEX(Alloc,$E53,X$1)*$G53</f>
        <v>0</v>
      </c>
      <c r="Y53" s="47">
        <f t="shared" si="111"/>
        <v>0</v>
      </c>
      <c r="Z53" s="47">
        <f t="shared" si="111"/>
        <v>0</v>
      </c>
      <c r="AB53" s="47">
        <f t="shared" ref="AB53:AD54" si="112">INDEX(Alloc,$E53,AB$1)*$G53</f>
        <v>0</v>
      </c>
      <c r="AC53" s="47">
        <f t="shared" si="112"/>
        <v>0</v>
      </c>
      <c r="AD53" s="47">
        <f t="shared" si="112"/>
        <v>0</v>
      </c>
      <c r="AF53" s="47">
        <f t="shared" ref="AF53:AH54" si="113">INDEX(Alloc,$E53,AF$1)*$G53</f>
        <v>0</v>
      </c>
      <c r="AG53" s="47">
        <f t="shared" si="113"/>
        <v>0</v>
      </c>
      <c r="AH53" s="47">
        <f t="shared" si="113"/>
        <v>0</v>
      </c>
      <c r="AJ53" s="47">
        <f t="shared" ref="AJ53:AL54" si="114">INDEX(Alloc,$E53,AJ$1)*$G53</f>
        <v>0</v>
      </c>
      <c r="AK53" s="47">
        <f t="shared" si="114"/>
        <v>0</v>
      </c>
      <c r="AL53" s="47">
        <f t="shared" si="114"/>
        <v>0</v>
      </c>
      <c r="AN53" s="47">
        <f t="shared" ref="AN53:AP54" si="115">INDEX(Alloc,$E53,AN$1)*$G53</f>
        <v>0</v>
      </c>
      <c r="AO53" s="47">
        <f t="shared" si="115"/>
        <v>0</v>
      </c>
      <c r="AP53" s="47">
        <f t="shared" si="115"/>
        <v>0</v>
      </c>
      <c r="AR53" s="47">
        <f t="shared" ref="AR53:AT54" si="116">INDEX(Alloc,$E53,AR$1)*$G53</f>
        <v>0</v>
      </c>
      <c r="AS53" s="47">
        <f t="shared" si="116"/>
        <v>0</v>
      </c>
      <c r="AT53" s="47">
        <f t="shared" si="116"/>
        <v>0</v>
      </c>
      <c r="AV53" s="47">
        <f t="shared" ref="AV53:AX54" si="117">INDEX(Alloc,$E53,AV$1)*$G53</f>
        <v>0</v>
      </c>
      <c r="AW53" s="47">
        <f t="shared" si="117"/>
        <v>0</v>
      </c>
      <c r="AX53" s="47">
        <f t="shared" si="117"/>
        <v>0</v>
      </c>
      <c r="AZ53" s="47">
        <f t="shared" ref="AZ53:BB54" si="118">INDEX(Alloc,$E53,AZ$1)*$G53</f>
        <v>0</v>
      </c>
      <c r="BA53" s="47">
        <f t="shared" si="118"/>
        <v>0</v>
      </c>
      <c r="BB53" s="47">
        <f t="shared" si="118"/>
        <v>0</v>
      </c>
      <c r="BD53" s="47">
        <f t="shared" ref="BD53:BF54" si="119">INDEX(Alloc,$E53,BD$1)*$G53</f>
        <v>0</v>
      </c>
      <c r="BE53" s="47">
        <f t="shared" si="119"/>
        <v>0</v>
      </c>
      <c r="BF53" s="47">
        <f t="shared" si="119"/>
        <v>0</v>
      </c>
      <c r="BH53" s="44">
        <f t="shared" si="33"/>
        <v>0</v>
      </c>
      <c r="BI53" s="44">
        <f t="shared" si="34"/>
        <v>0</v>
      </c>
      <c r="BJ53" s="44">
        <f t="shared" si="35"/>
        <v>0</v>
      </c>
      <c r="BK53" s="44">
        <f t="shared" si="36"/>
        <v>0</v>
      </c>
      <c r="BM53" s="44">
        <f t="shared" si="16"/>
        <v>0</v>
      </c>
      <c r="BN53" s="44">
        <f t="shared" si="17"/>
        <v>0</v>
      </c>
      <c r="BO53" s="44">
        <f t="shared" si="18"/>
        <v>0</v>
      </c>
      <c r="BP53" s="44">
        <f t="shared" si="19"/>
        <v>0</v>
      </c>
      <c r="BQ53" s="44">
        <f t="shared" si="20"/>
        <v>0</v>
      </c>
      <c r="BR53" s="44">
        <f t="shared" si="21"/>
        <v>0</v>
      </c>
      <c r="BS53" s="44">
        <f t="shared" si="22"/>
        <v>0</v>
      </c>
      <c r="BT53" s="44">
        <f t="shared" si="23"/>
        <v>0</v>
      </c>
      <c r="BU53" s="44">
        <f t="shared" si="24"/>
        <v>0</v>
      </c>
      <c r="BV53" s="44">
        <f t="shared" si="25"/>
        <v>0</v>
      </c>
      <c r="BW53" s="44">
        <f t="shared" si="26"/>
        <v>0</v>
      </c>
      <c r="BX53" s="44">
        <f t="shared" si="27"/>
        <v>0</v>
      </c>
      <c r="BY53" s="44">
        <f t="shared" si="28"/>
        <v>0</v>
      </c>
      <c r="CA53" s="44">
        <f t="shared" si="29"/>
        <v>0</v>
      </c>
    </row>
    <row r="54" spans="2:79" x14ac:dyDescent="0.25">
      <c r="B54" s="10"/>
      <c r="C54" s="11" t="s">
        <v>340</v>
      </c>
      <c r="D54" s="47" t="str">
        <f>INDEX(Alloc,$E54,D$1)</f>
        <v>CUST09</v>
      </c>
      <c r="E54" s="91">
        <v>12</v>
      </c>
      <c r="F54" s="91"/>
      <c r="G54" s="105">
        <f>SUM('Function-Classif'!G54:Q54)</f>
        <v>0</v>
      </c>
      <c r="H54" s="21">
        <f>+'Function-Classif'!S54</f>
        <v>0</v>
      </c>
      <c r="I54" s="21">
        <f>+'Function-Classif'!T54</f>
        <v>0</v>
      </c>
      <c r="J54" s="21">
        <f>+'Function-Classif'!U54</f>
        <v>0</v>
      </c>
      <c r="K54" s="47"/>
      <c r="L54" s="47">
        <f t="shared" si="109"/>
        <v>0</v>
      </c>
      <c r="M54" s="47">
        <f t="shared" si="109"/>
        <v>0</v>
      </c>
      <c r="N54" s="47">
        <f t="shared" si="109"/>
        <v>0</v>
      </c>
      <c r="O54" s="47"/>
      <c r="P54" s="47">
        <f t="shared" si="110"/>
        <v>0</v>
      </c>
      <c r="Q54" s="47">
        <f t="shared" si="110"/>
        <v>0</v>
      </c>
      <c r="R54" s="47">
        <f t="shared" si="110"/>
        <v>0</v>
      </c>
      <c r="S54" s="47"/>
      <c r="T54" s="47">
        <f t="shared" si="110"/>
        <v>0</v>
      </c>
      <c r="U54" s="47">
        <f t="shared" si="110"/>
        <v>0</v>
      </c>
      <c r="V54" s="47">
        <f t="shared" si="110"/>
        <v>0</v>
      </c>
      <c r="W54" s="24"/>
      <c r="X54" s="47">
        <f t="shared" si="111"/>
        <v>0</v>
      </c>
      <c r="Y54" s="47">
        <f t="shared" si="111"/>
        <v>0</v>
      </c>
      <c r="Z54" s="47">
        <f t="shared" si="111"/>
        <v>0</v>
      </c>
      <c r="AB54" s="47">
        <f t="shared" si="112"/>
        <v>0</v>
      </c>
      <c r="AC54" s="47">
        <f t="shared" si="112"/>
        <v>0</v>
      </c>
      <c r="AD54" s="47">
        <f t="shared" si="112"/>
        <v>0</v>
      </c>
      <c r="AF54" s="47">
        <f t="shared" si="113"/>
        <v>0</v>
      </c>
      <c r="AG54" s="47">
        <f t="shared" si="113"/>
        <v>0</v>
      </c>
      <c r="AH54" s="47">
        <f t="shared" si="113"/>
        <v>0</v>
      </c>
      <c r="AJ54" s="47">
        <f t="shared" si="114"/>
        <v>0</v>
      </c>
      <c r="AK54" s="47">
        <f t="shared" si="114"/>
        <v>0</v>
      </c>
      <c r="AL54" s="47">
        <f t="shared" si="114"/>
        <v>0</v>
      </c>
      <c r="AN54" s="47">
        <f t="shared" si="115"/>
        <v>0</v>
      </c>
      <c r="AO54" s="47">
        <f t="shared" si="115"/>
        <v>0</v>
      </c>
      <c r="AP54" s="47">
        <f t="shared" si="115"/>
        <v>0</v>
      </c>
      <c r="AR54" s="47">
        <f t="shared" si="116"/>
        <v>0</v>
      </c>
      <c r="AS54" s="47">
        <f t="shared" si="116"/>
        <v>0</v>
      </c>
      <c r="AT54" s="47">
        <f t="shared" si="116"/>
        <v>0</v>
      </c>
      <c r="AV54" s="47">
        <f t="shared" si="117"/>
        <v>0</v>
      </c>
      <c r="AW54" s="47">
        <f t="shared" si="117"/>
        <v>0</v>
      </c>
      <c r="AX54" s="47">
        <f t="shared" si="117"/>
        <v>0</v>
      </c>
      <c r="AZ54" s="47">
        <f t="shared" si="118"/>
        <v>0</v>
      </c>
      <c r="BA54" s="47">
        <f t="shared" si="118"/>
        <v>0</v>
      </c>
      <c r="BB54" s="47">
        <f t="shared" si="118"/>
        <v>0</v>
      </c>
      <c r="BD54" s="47">
        <f t="shared" si="119"/>
        <v>0</v>
      </c>
      <c r="BE54" s="47">
        <f t="shared" si="119"/>
        <v>0</v>
      </c>
      <c r="BF54" s="47">
        <f t="shared" si="119"/>
        <v>0</v>
      </c>
      <c r="BH54" s="44">
        <f t="shared" si="33"/>
        <v>0</v>
      </c>
      <c r="BI54" s="44">
        <f t="shared" si="34"/>
        <v>0</v>
      </c>
      <c r="BJ54" s="44">
        <f t="shared" si="35"/>
        <v>0</v>
      </c>
      <c r="BK54" s="44">
        <f t="shared" si="36"/>
        <v>0</v>
      </c>
      <c r="BM54" s="44">
        <f t="shared" si="16"/>
        <v>0</v>
      </c>
      <c r="BN54" s="44">
        <f t="shared" si="17"/>
        <v>0</v>
      </c>
      <c r="BO54" s="44">
        <f t="shared" si="18"/>
        <v>0</v>
      </c>
      <c r="BP54" s="44">
        <f t="shared" si="19"/>
        <v>0</v>
      </c>
      <c r="BQ54" s="44">
        <f t="shared" si="20"/>
        <v>0</v>
      </c>
      <c r="BR54" s="44">
        <f t="shared" si="21"/>
        <v>0</v>
      </c>
      <c r="BS54" s="44">
        <f t="shared" si="22"/>
        <v>0</v>
      </c>
      <c r="BT54" s="44">
        <f t="shared" si="23"/>
        <v>0</v>
      </c>
      <c r="BU54" s="44">
        <f t="shared" si="24"/>
        <v>0</v>
      </c>
      <c r="BV54" s="44">
        <f t="shared" si="25"/>
        <v>0</v>
      </c>
      <c r="BW54" s="44">
        <f t="shared" si="26"/>
        <v>0</v>
      </c>
      <c r="BX54" s="44">
        <f t="shared" si="27"/>
        <v>0</v>
      </c>
      <c r="BY54" s="44">
        <f t="shared" si="28"/>
        <v>0</v>
      </c>
      <c r="CA54" s="44">
        <f t="shared" si="29"/>
        <v>0</v>
      </c>
    </row>
    <row r="55" spans="2:79" x14ac:dyDescent="0.25">
      <c r="B55" s="10"/>
      <c r="C55" s="11" t="s">
        <v>23</v>
      </c>
      <c r="D55" s="39"/>
      <c r="E55" s="91"/>
      <c r="F55" s="91"/>
      <c r="G55" s="105"/>
      <c r="H55" s="21"/>
      <c r="I55" s="21"/>
      <c r="J55" s="21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24"/>
      <c r="X55" s="47"/>
      <c r="Y55" s="47"/>
      <c r="Z55" s="47"/>
      <c r="AB55" s="47"/>
      <c r="AC55" s="47"/>
      <c r="AD55" s="47"/>
      <c r="AF55" s="47"/>
      <c r="AG55" s="47"/>
      <c r="AH55" s="47"/>
      <c r="AJ55" s="47"/>
      <c r="AK55" s="47"/>
      <c r="AL55" s="47"/>
      <c r="AN55" s="47"/>
      <c r="AO55" s="47"/>
      <c r="AP55" s="47"/>
      <c r="AR55" s="47"/>
      <c r="AS55" s="47"/>
      <c r="AT55" s="47"/>
      <c r="AV55" s="47"/>
      <c r="AW55" s="47"/>
      <c r="AX55" s="47"/>
      <c r="AZ55" s="47"/>
      <c r="BA55" s="47"/>
      <c r="BB55" s="47"/>
      <c r="BD55" s="47"/>
      <c r="BE55" s="47"/>
      <c r="BF55" s="47"/>
      <c r="BH55" s="44">
        <f t="shared" si="33"/>
        <v>0</v>
      </c>
      <c r="BI55" s="44">
        <f t="shared" si="34"/>
        <v>0</v>
      </c>
      <c r="BJ55" s="44">
        <f t="shared" si="35"/>
        <v>0</v>
      </c>
      <c r="BK55" s="44">
        <f t="shared" si="36"/>
        <v>0</v>
      </c>
      <c r="BM55" s="44">
        <f t="shared" si="16"/>
        <v>0</v>
      </c>
      <c r="BN55" s="44">
        <f t="shared" si="17"/>
        <v>0</v>
      </c>
      <c r="BO55" s="44">
        <f t="shared" si="18"/>
        <v>0</v>
      </c>
      <c r="BP55" s="44">
        <f t="shared" si="19"/>
        <v>0</v>
      </c>
      <c r="BQ55" s="44">
        <f t="shared" si="20"/>
        <v>0</v>
      </c>
      <c r="BR55" s="44">
        <f t="shared" si="21"/>
        <v>0</v>
      </c>
      <c r="BS55" s="44">
        <f t="shared" si="22"/>
        <v>0</v>
      </c>
      <c r="BT55" s="44">
        <f t="shared" si="23"/>
        <v>0</v>
      </c>
      <c r="BU55" s="44">
        <f t="shared" si="24"/>
        <v>0</v>
      </c>
      <c r="BV55" s="44">
        <f t="shared" si="25"/>
        <v>0</v>
      </c>
      <c r="BW55" s="44">
        <f t="shared" si="26"/>
        <v>0</v>
      </c>
      <c r="BX55" s="44">
        <f t="shared" si="27"/>
        <v>0</v>
      </c>
      <c r="BY55" s="44">
        <f t="shared" si="28"/>
        <v>0</v>
      </c>
      <c r="CA55" s="44">
        <f t="shared" si="29"/>
        <v>0</v>
      </c>
    </row>
    <row r="56" spans="2:79" x14ac:dyDescent="0.25">
      <c r="B56" s="10"/>
      <c r="C56" s="11" t="s">
        <v>339</v>
      </c>
      <c r="D56" s="47" t="str">
        <f t="shared" ref="D56:D61" si="120">INDEX(Alloc,$E56,D$1)</f>
        <v>SICDT</v>
      </c>
      <c r="E56" s="91">
        <v>15</v>
      </c>
      <c r="F56" s="91"/>
      <c r="G56" s="105">
        <f>SUM('Function-Classif'!G56:Q56)</f>
        <v>99214198.142562509</v>
      </c>
      <c r="H56" s="21">
        <f>+'Function-Classif'!S56</f>
        <v>99214198.142562509</v>
      </c>
      <c r="I56" s="21">
        <f>+'Function-Classif'!T56</f>
        <v>0</v>
      </c>
      <c r="J56" s="21">
        <f>+'Function-Classif'!U56</f>
        <v>0</v>
      </c>
      <c r="K56" s="47"/>
      <c r="L56" s="47">
        <f t="shared" ref="L56:N57" si="121">INDEX(Alloc,$E56,L$1)*$G56</f>
        <v>68834886.008599579</v>
      </c>
      <c r="M56" s="47">
        <f t="shared" si="121"/>
        <v>0</v>
      </c>
      <c r="N56" s="47">
        <f t="shared" si="121"/>
        <v>0</v>
      </c>
      <c r="O56" s="47"/>
      <c r="P56" s="47">
        <f t="shared" ref="P56:V57" si="122">INDEX(Alloc,$E56,P$1)*$G56</f>
        <v>12596478.097603166</v>
      </c>
      <c r="Q56" s="47">
        <f t="shared" si="122"/>
        <v>0</v>
      </c>
      <c r="R56" s="47">
        <f t="shared" si="122"/>
        <v>0</v>
      </c>
      <c r="S56" s="47"/>
      <c r="T56" s="47">
        <f t="shared" si="122"/>
        <v>0</v>
      </c>
      <c r="U56" s="47">
        <f t="shared" si="122"/>
        <v>0</v>
      </c>
      <c r="V56" s="47">
        <f t="shared" si="122"/>
        <v>0</v>
      </c>
      <c r="W56" s="24"/>
      <c r="X56" s="47">
        <f t="shared" ref="X56:Z57" si="123">INDEX(Alloc,$E56,X$1)*$G56</f>
        <v>11093811.181175273</v>
      </c>
      <c r="Y56" s="47">
        <f t="shared" si="123"/>
        <v>0</v>
      </c>
      <c r="Z56" s="47">
        <f t="shared" si="123"/>
        <v>0</v>
      </c>
      <c r="AB56" s="47">
        <f t="shared" ref="AB56:AD57" si="124">INDEX(Alloc,$E56,AB$1)*$G56</f>
        <v>0</v>
      </c>
      <c r="AC56" s="47">
        <f t="shared" si="124"/>
        <v>0</v>
      </c>
      <c r="AD56" s="47">
        <f t="shared" si="124"/>
        <v>0</v>
      </c>
      <c r="AF56" s="47">
        <f t="shared" ref="AF56:AH57" si="125">INDEX(Alloc,$E56,AF$1)*$G56</f>
        <v>6096765.6232150393</v>
      </c>
      <c r="AG56" s="47">
        <f t="shared" si="125"/>
        <v>0</v>
      </c>
      <c r="AH56" s="47">
        <f t="shared" si="125"/>
        <v>0</v>
      </c>
      <c r="AJ56" s="47">
        <f t="shared" ref="AJ56:AL57" si="126">INDEX(Alloc,$E56,AJ$1)*$G56</f>
        <v>0</v>
      </c>
      <c r="AK56" s="47">
        <f t="shared" si="126"/>
        <v>0</v>
      </c>
      <c r="AL56" s="47">
        <f t="shared" si="126"/>
        <v>0</v>
      </c>
      <c r="AN56" s="47">
        <f t="shared" ref="AN56:AP57" si="127">INDEX(Alloc,$E56,AN$1)*$G56</f>
        <v>0</v>
      </c>
      <c r="AO56" s="47">
        <f t="shared" si="127"/>
        <v>0</v>
      </c>
      <c r="AP56" s="47">
        <f t="shared" si="127"/>
        <v>0</v>
      </c>
      <c r="AR56" s="47">
        <f t="shared" ref="AR56:AT57" si="128">INDEX(Alloc,$E56,AR$1)*$G56</f>
        <v>0</v>
      </c>
      <c r="AS56" s="47">
        <f t="shared" si="128"/>
        <v>0</v>
      </c>
      <c r="AT56" s="47">
        <f t="shared" si="128"/>
        <v>0</v>
      </c>
      <c r="AV56" s="47">
        <f t="shared" ref="AV56:AX57" si="129">INDEX(Alloc,$E56,AV$1)*$G56</f>
        <v>565912.72873335984</v>
      </c>
      <c r="AW56" s="47">
        <f t="shared" si="129"/>
        <v>0</v>
      </c>
      <c r="AX56" s="47">
        <f t="shared" si="129"/>
        <v>0</v>
      </c>
      <c r="AZ56" s="47">
        <f t="shared" ref="AZ56:BB57" si="130">INDEX(Alloc,$E56,AZ$1)*$G56</f>
        <v>18102.647475086298</v>
      </c>
      <c r="BA56" s="47">
        <f t="shared" si="130"/>
        <v>0</v>
      </c>
      <c r="BB56" s="47">
        <f t="shared" si="130"/>
        <v>0</v>
      </c>
      <c r="BD56" s="47">
        <f t="shared" ref="BD56:BF57" si="131">INDEX(Alloc,$E56,BD$1)*$G56</f>
        <v>8241.8557610149001</v>
      </c>
      <c r="BE56" s="47">
        <f t="shared" si="131"/>
        <v>0</v>
      </c>
      <c r="BF56" s="47">
        <f t="shared" si="131"/>
        <v>0</v>
      </c>
      <c r="BH56" s="44">
        <f t="shared" si="33"/>
        <v>0</v>
      </c>
      <c r="BI56" s="44">
        <f t="shared" si="34"/>
        <v>0</v>
      </c>
      <c r="BJ56" s="44">
        <f t="shared" si="35"/>
        <v>0</v>
      </c>
      <c r="BK56" s="44">
        <f t="shared" si="36"/>
        <v>0</v>
      </c>
      <c r="BM56" s="44">
        <f t="shared" si="16"/>
        <v>99214198.142562509</v>
      </c>
      <c r="BN56" s="44">
        <f t="shared" si="17"/>
        <v>68834886.008599579</v>
      </c>
      <c r="BO56" s="44">
        <f t="shared" si="18"/>
        <v>12596478.097603166</v>
      </c>
      <c r="BP56" s="44">
        <f t="shared" si="19"/>
        <v>0</v>
      </c>
      <c r="BQ56" s="44">
        <f t="shared" si="20"/>
        <v>11093811.181175273</v>
      </c>
      <c r="BR56" s="44">
        <f t="shared" si="21"/>
        <v>0</v>
      </c>
      <c r="BS56" s="44">
        <f t="shared" si="22"/>
        <v>6096765.6232150393</v>
      </c>
      <c r="BT56" s="44">
        <f t="shared" si="23"/>
        <v>0</v>
      </c>
      <c r="BU56" s="44">
        <f t="shared" si="24"/>
        <v>0</v>
      </c>
      <c r="BV56" s="44">
        <f t="shared" si="25"/>
        <v>0</v>
      </c>
      <c r="BW56" s="44">
        <f t="shared" si="26"/>
        <v>565912.72873335984</v>
      </c>
      <c r="BX56" s="44">
        <f t="shared" si="27"/>
        <v>18102.647475086298</v>
      </c>
      <c r="BY56" s="44">
        <f t="shared" si="28"/>
        <v>8241.8557610149001</v>
      </c>
      <c r="CA56" s="44">
        <f t="shared" si="29"/>
        <v>0</v>
      </c>
    </row>
    <row r="57" spans="2:79" x14ac:dyDescent="0.25">
      <c r="B57" s="10"/>
      <c r="C57" s="11" t="s">
        <v>340</v>
      </c>
      <c r="D57" s="47" t="str">
        <f t="shared" si="120"/>
        <v>CUST09</v>
      </c>
      <c r="E57" s="91">
        <v>12</v>
      </c>
      <c r="F57" s="91"/>
      <c r="G57" s="105">
        <f>SUM('Function-Classif'!G57:Q57)</f>
        <v>69385676.857437491</v>
      </c>
      <c r="H57" s="21">
        <f>+'Function-Classif'!S57</f>
        <v>0</v>
      </c>
      <c r="I57" s="21">
        <f>+'Function-Classif'!T57</f>
        <v>0</v>
      </c>
      <c r="J57" s="21">
        <f>+'Function-Classif'!U57</f>
        <v>69385676.857437491</v>
      </c>
      <c r="K57" s="47"/>
      <c r="L57" s="47">
        <f t="shared" si="121"/>
        <v>0</v>
      </c>
      <c r="M57" s="47">
        <f t="shared" si="121"/>
        <v>0</v>
      </c>
      <c r="N57" s="47">
        <f t="shared" si="121"/>
        <v>59843780.073868528</v>
      </c>
      <c r="O57" s="47"/>
      <c r="P57" s="47">
        <f t="shared" si="122"/>
        <v>0</v>
      </c>
      <c r="Q57" s="47">
        <f t="shared" si="122"/>
        <v>0</v>
      </c>
      <c r="R57" s="47">
        <f t="shared" si="122"/>
        <v>7435007.3170440458</v>
      </c>
      <c r="S57" s="47"/>
      <c r="T57" s="47">
        <f t="shared" si="122"/>
        <v>0</v>
      </c>
      <c r="U57" s="47">
        <f t="shared" si="122"/>
        <v>0</v>
      </c>
      <c r="V57" s="47">
        <f t="shared" si="122"/>
        <v>0</v>
      </c>
      <c r="W57" s="24"/>
      <c r="X57" s="47">
        <f t="shared" si="123"/>
        <v>0</v>
      </c>
      <c r="Y57" s="47">
        <f t="shared" si="123"/>
        <v>0</v>
      </c>
      <c r="Z57" s="47">
        <f t="shared" si="123"/>
        <v>464143.52550638607</v>
      </c>
      <c r="AB57" s="47">
        <f t="shared" si="124"/>
        <v>0</v>
      </c>
      <c r="AC57" s="47">
        <f t="shared" si="124"/>
        <v>0</v>
      </c>
      <c r="AD57" s="47">
        <f t="shared" si="124"/>
        <v>0</v>
      </c>
      <c r="AF57" s="47">
        <f t="shared" si="125"/>
        <v>0</v>
      </c>
      <c r="AG57" s="47">
        <f t="shared" si="125"/>
        <v>0</v>
      </c>
      <c r="AH57" s="47">
        <f t="shared" si="125"/>
        <v>45362.469206714784</v>
      </c>
      <c r="AJ57" s="47">
        <f t="shared" si="126"/>
        <v>0</v>
      </c>
      <c r="AK57" s="47">
        <f t="shared" si="126"/>
        <v>0</v>
      </c>
      <c r="AL57" s="47">
        <f t="shared" si="126"/>
        <v>0</v>
      </c>
      <c r="AN57" s="47">
        <f t="shared" si="127"/>
        <v>0</v>
      </c>
      <c r="AO57" s="47">
        <f t="shared" si="127"/>
        <v>0</v>
      </c>
      <c r="AP57" s="47">
        <f t="shared" si="127"/>
        <v>0</v>
      </c>
      <c r="AR57" s="47">
        <f t="shared" si="128"/>
        <v>0</v>
      </c>
      <c r="AS57" s="47">
        <f t="shared" si="128"/>
        <v>0</v>
      </c>
      <c r="AT57" s="47">
        <f t="shared" si="128"/>
        <v>0</v>
      </c>
      <c r="AV57" s="47">
        <f t="shared" si="129"/>
        <v>0</v>
      </c>
      <c r="AW57" s="47">
        <f t="shared" si="129"/>
        <v>0</v>
      </c>
      <c r="AX57" s="47">
        <f t="shared" si="129"/>
        <v>1577825.0158857317</v>
      </c>
      <c r="AZ57" s="47">
        <f t="shared" si="130"/>
        <v>0</v>
      </c>
      <c r="BA57" s="47">
        <f t="shared" si="130"/>
        <v>0</v>
      </c>
      <c r="BB57" s="47">
        <f t="shared" si="130"/>
        <v>2958.4219047857468</v>
      </c>
      <c r="BD57" s="47">
        <f t="shared" si="131"/>
        <v>0</v>
      </c>
      <c r="BE57" s="47">
        <f t="shared" si="131"/>
        <v>0</v>
      </c>
      <c r="BF57" s="47">
        <f t="shared" si="131"/>
        <v>16600.034021297801</v>
      </c>
      <c r="BH57" s="44">
        <f t="shared" si="33"/>
        <v>0</v>
      </c>
      <c r="BI57" s="44">
        <f t="shared" si="34"/>
        <v>0</v>
      </c>
      <c r="BJ57" s="44">
        <f t="shared" si="35"/>
        <v>0</v>
      </c>
      <c r="BK57" s="44">
        <f t="shared" si="36"/>
        <v>0</v>
      </c>
      <c r="BM57" s="44">
        <f t="shared" si="16"/>
        <v>69385676.857437491</v>
      </c>
      <c r="BN57" s="44">
        <f t="shared" si="17"/>
        <v>59843780.073868528</v>
      </c>
      <c r="BO57" s="44">
        <f t="shared" si="18"/>
        <v>7435007.3170440458</v>
      </c>
      <c r="BP57" s="44">
        <f t="shared" si="19"/>
        <v>0</v>
      </c>
      <c r="BQ57" s="44">
        <f t="shared" si="20"/>
        <v>464143.52550638607</v>
      </c>
      <c r="BR57" s="44">
        <f t="shared" si="21"/>
        <v>0</v>
      </c>
      <c r="BS57" s="44">
        <f t="shared" si="22"/>
        <v>45362.469206714784</v>
      </c>
      <c r="BT57" s="44">
        <f t="shared" si="23"/>
        <v>0</v>
      </c>
      <c r="BU57" s="44">
        <f t="shared" si="24"/>
        <v>0</v>
      </c>
      <c r="BV57" s="44">
        <f t="shared" si="25"/>
        <v>0</v>
      </c>
      <c r="BW57" s="44">
        <f t="shared" si="26"/>
        <v>1577825.0158857317</v>
      </c>
      <c r="BX57" s="44">
        <f t="shared" si="27"/>
        <v>2958.4219047857468</v>
      </c>
      <c r="BY57" s="44">
        <f t="shared" si="28"/>
        <v>16600.034021297801</v>
      </c>
      <c r="CA57" s="44">
        <f t="shared" si="29"/>
        <v>0</v>
      </c>
    </row>
    <row r="58" spans="2:79" x14ac:dyDescent="0.25">
      <c r="B58" s="10"/>
      <c r="C58" s="11" t="s">
        <v>24</v>
      </c>
      <c r="D58" s="47" t="str">
        <f t="shared" si="120"/>
        <v>C02</v>
      </c>
      <c r="E58" s="91">
        <v>20</v>
      </c>
      <c r="F58" s="91"/>
      <c r="G58" s="105">
        <f>+'Function-Classif'!F58</f>
        <v>34458226</v>
      </c>
      <c r="H58" s="21">
        <f>+'Function-Classif'!S58</f>
        <v>0</v>
      </c>
      <c r="I58" s="21">
        <f>+'Function-Classif'!T58</f>
        <v>0</v>
      </c>
      <c r="J58" s="21">
        <f>+'Function-Classif'!U58</f>
        <v>34458226</v>
      </c>
      <c r="K58" s="47"/>
      <c r="L58" s="47">
        <f t="shared" ref="L58:N61" si="132">INDEX(Alloc,$E58,L$1)*$G58</f>
        <v>0</v>
      </c>
      <c r="M58" s="47">
        <f t="shared" si="132"/>
        <v>0</v>
      </c>
      <c r="N58" s="47">
        <f t="shared" si="132"/>
        <v>26485178.293442</v>
      </c>
      <c r="O58" s="47"/>
      <c r="P58" s="47">
        <f t="shared" ref="P58:V61" si="133">INDEX(Alloc,$E58,P$1)*$G58</f>
        <v>0</v>
      </c>
      <c r="Q58" s="47">
        <f t="shared" si="133"/>
        <v>0</v>
      </c>
      <c r="R58" s="47">
        <f t="shared" si="133"/>
        <v>6665461.4045359995</v>
      </c>
      <c r="S58" s="47"/>
      <c r="T58" s="47">
        <f t="shared" si="133"/>
        <v>0</v>
      </c>
      <c r="U58" s="47">
        <f t="shared" si="133"/>
        <v>0</v>
      </c>
      <c r="V58" s="47">
        <f t="shared" si="133"/>
        <v>0</v>
      </c>
      <c r="W58" s="24"/>
      <c r="X58" s="47">
        <f t="shared" ref="X58:Z61" si="134">INDEX(Alloc,$E58,X$1)*$G58</f>
        <v>0</v>
      </c>
      <c r="Y58" s="47">
        <f t="shared" si="134"/>
        <v>0</v>
      </c>
      <c r="Z58" s="47">
        <f t="shared" si="134"/>
        <v>1162827.2945959999</v>
      </c>
      <c r="AB58" s="47">
        <f t="shared" ref="AB58:AD61" si="135">INDEX(Alloc,$E58,AB$1)*$G58</f>
        <v>0</v>
      </c>
      <c r="AC58" s="47">
        <f t="shared" si="135"/>
        <v>0</v>
      </c>
      <c r="AD58" s="47">
        <f t="shared" si="135"/>
        <v>0</v>
      </c>
      <c r="AF58" s="47">
        <f t="shared" ref="AF58:AH61" si="136">INDEX(Alloc,$E58,AF$1)*$G58</f>
        <v>0</v>
      </c>
      <c r="AG58" s="47">
        <f t="shared" si="136"/>
        <v>0</v>
      </c>
      <c r="AH58" s="47">
        <f t="shared" si="136"/>
        <v>144759.007426</v>
      </c>
      <c r="AJ58" s="47">
        <f t="shared" ref="AJ58:AL61" si="137">INDEX(Alloc,$E58,AJ$1)*$G58</f>
        <v>0</v>
      </c>
      <c r="AK58" s="47">
        <f t="shared" si="137"/>
        <v>0</v>
      </c>
      <c r="AL58" s="47">
        <f t="shared" si="137"/>
        <v>0</v>
      </c>
      <c r="AN58" s="47">
        <f t="shared" ref="AN58:AP61" si="138">INDEX(Alloc,$E58,AN$1)*$G58</f>
        <v>0</v>
      </c>
      <c r="AO58" s="47">
        <f t="shared" si="138"/>
        <v>0</v>
      </c>
      <c r="AP58" s="47">
        <f t="shared" si="138"/>
        <v>0</v>
      </c>
      <c r="AR58" s="47">
        <f t="shared" ref="AR58:AT61" si="139">INDEX(Alloc,$E58,AR$1)*$G58</f>
        <v>0</v>
      </c>
      <c r="AS58" s="47">
        <f t="shared" si="139"/>
        <v>0</v>
      </c>
      <c r="AT58" s="47">
        <f t="shared" si="139"/>
        <v>0</v>
      </c>
      <c r="AV58" s="47">
        <f t="shared" ref="AV58:AX61" si="140">INDEX(Alloc,$E58,AV$1)*$G58</f>
        <v>0</v>
      </c>
      <c r="AW58" s="47">
        <f t="shared" si="140"/>
        <v>0</v>
      </c>
      <c r="AX58" s="47">
        <f t="shared" si="140"/>
        <v>0</v>
      </c>
      <c r="AZ58" s="47">
        <f t="shared" ref="AZ58:BB61" si="141">INDEX(Alloc,$E58,AZ$1)*$G58</f>
        <v>0</v>
      </c>
      <c r="BA58" s="47">
        <f t="shared" si="141"/>
        <v>0</v>
      </c>
      <c r="BB58" s="47">
        <f t="shared" si="141"/>
        <v>0</v>
      </c>
      <c r="BD58" s="47">
        <f t="shared" ref="BD58:BF61" si="142">INDEX(Alloc,$E58,BD$1)*$G58</f>
        <v>0</v>
      </c>
      <c r="BE58" s="47">
        <f t="shared" si="142"/>
        <v>0</v>
      </c>
      <c r="BF58" s="47">
        <f t="shared" si="142"/>
        <v>0</v>
      </c>
      <c r="BH58" s="44">
        <f t="shared" si="33"/>
        <v>0</v>
      </c>
      <c r="BI58" s="44">
        <f t="shared" si="34"/>
        <v>0</v>
      </c>
      <c r="BJ58" s="44">
        <f t="shared" si="35"/>
        <v>0</v>
      </c>
      <c r="BK58" s="44">
        <f t="shared" si="36"/>
        <v>0</v>
      </c>
      <c r="BM58" s="44">
        <f t="shared" si="16"/>
        <v>34458226</v>
      </c>
      <c r="BN58" s="44">
        <f t="shared" si="17"/>
        <v>26485178.293442</v>
      </c>
      <c r="BO58" s="44">
        <f t="shared" si="18"/>
        <v>6665461.4045359995</v>
      </c>
      <c r="BP58" s="44">
        <f t="shared" si="19"/>
        <v>0</v>
      </c>
      <c r="BQ58" s="44">
        <f t="shared" si="20"/>
        <v>1162827.2945959999</v>
      </c>
      <c r="BR58" s="44">
        <f t="shared" si="21"/>
        <v>0</v>
      </c>
      <c r="BS58" s="44">
        <f t="shared" si="22"/>
        <v>144759.007426</v>
      </c>
      <c r="BT58" s="44">
        <f t="shared" si="23"/>
        <v>0</v>
      </c>
      <c r="BU58" s="44">
        <f t="shared" si="24"/>
        <v>0</v>
      </c>
      <c r="BV58" s="44">
        <f t="shared" si="25"/>
        <v>0</v>
      </c>
      <c r="BW58" s="44">
        <f t="shared" si="26"/>
        <v>0</v>
      </c>
      <c r="BX58" s="44">
        <f t="shared" si="27"/>
        <v>0</v>
      </c>
      <c r="BY58" s="44">
        <f t="shared" si="28"/>
        <v>0</v>
      </c>
      <c r="CA58" s="44">
        <f t="shared" si="29"/>
        <v>0</v>
      </c>
    </row>
    <row r="59" spans="2:79" x14ac:dyDescent="0.25">
      <c r="B59" s="10"/>
      <c r="C59" s="11" t="s">
        <v>25</v>
      </c>
      <c r="D59" s="47" t="str">
        <f t="shared" si="120"/>
        <v>C03</v>
      </c>
      <c r="E59" s="91">
        <v>21</v>
      </c>
      <c r="F59" s="91"/>
      <c r="G59" s="105">
        <f>+'Function-Classif'!F59</f>
        <v>39970580</v>
      </c>
      <c r="H59" s="21">
        <f>+'Function-Classif'!S59</f>
        <v>0</v>
      </c>
      <c r="I59" s="21">
        <f>+'Function-Classif'!T59</f>
        <v>0</v>
      </c>
      <c r="J59" s="21">
        <f>+'Function-Classif'!U59</f>
        <v>39970580</v>
      </c>
      <c r="K59" s="47"/>
      <c r="L59" s="47">
        <f t="shared" si="132"/>
        <v>0</v>
      </c>
      <c r="M59" s="47">
        <f t="shared" si="132"/>
        <v>0</v>
      </c>
      <c r="N59" s="47">
        <f t="shared" si="132"/>
        <v>27976208.353600003</v>
      </c>
      <c r="O59" s="47"/>
      <c r="P59" s="47">
        <f t="shared" si="133"/>
        <v>0</v>
      </c>
      <c r="Q59" s="47">
        <f t="shared" si="133"/>
        <v>0</v>
      </c>
      <c r="R59" s="47">
        <f t="shared" si="133"/>
        <v>8225145.9524000017</v>
      </c>
      <c r="S59" s="47"/>
      <c r="T59" s="47">
        <f t="shared" si="133"/>
        <v>0</v>
      </c>
      <c r="U59" s="47">
        <f t="shared" si="133"/>
        <v>0</v>
      </c>
      <c r="V59" s="47">
        <f t="shared" si="133"/>
        <v>320204.31638000009</v>
      </c>
      <c r="W59" s="24"/>
      <c r="X59" s="47">
        <f t="shared" si="134"/>
        <v>0</v>
      </c>
      <c r="Y59" s="47">
        <f t="shared" si="134"/>
        <v>0</v>
      </c>
      <c r="Z59" s="47">
        <f t="shared" si="134"/>
        <v>2212651.3970600008</v>
      </c>
      <c r="AB59" s="47">
        <f t="shared" si="135"/>
        <v>0</v>
      </c>
      <c r="AC59" s="47">
        <f t="shared" si="135"/>
        <v>0</v>
      </c>
      <c r="AD59" s="47">
        <f t="shared" si="135"/>
        <v>501390.95552000013</v>
      </c>
      <c r="AF59" s="47">
        <f t="shared" si="136"/>
        <v>0</v>
      </c>
      <c r="AG59" s="47">
        <f t="shared" si="136"/>
        <v>0</v>
      </c>
      <c r="AH59" s="47">
        <f t="shared" si="136"/>
        <v>233108.42256000004</v>
      </c>
      <c r="AJ59" s="47">
        <f t="shared" si="137"/>
        <v>0</v>
      </c>
      <c r="AK59" s="47">
        <f t="shared" si="137"/>
        <v>0</v>
      </c>
      <c r="AL59" s="47">
        <f t="shared" si="137"/>
        <v>410138.12138000003</v>
      </c>
      <c r="AN59" s="47">
        <f t="shared" si="138"/>
        <v>0</v>
      </c>
      <c r="AO59" s="47">
        <f t="shared" si="138"/>
        <v>0</v>
      </c>
      <c r="AP59" s="47">
        <f t="shared" si="138"/>
        <v>4756.4990200000011</v>
      </c>
      <c r="AR59" s="47">
        <f t="shared" si="139"/>
        <v>0</v>
      </c>
      <c r="AS59" s="47">
        <f t="shared" si="139"/>
        <v>0</v>
      </c>
      <c r="AT59" s="47">
        <f t="shared" si="139"/>
        <v>4756.4990200000011</v>
      </c>
      <c r="AV59" s="47">
        <f t="shared" si="140"/>
        <v>0</v>
      </c>
      <c r="AW59" s="47">
        <f t="shared" si="140"/>
        <v>0</v>
      </c>
      <c r="AX59" s="47">
        <f t="shared" si="140"/>
        <v>0</v>
      </c>
      <c r="AZ59" s="47">
        <f t="shared" si="141"/>
        <v>0</v>
      </c>
      <c r="BA59" s="47">
        <f t="shared" si="141"/>
        <v>0</v>
      </c>
      <c r="BB59" s="47">
        <f t="shared" si="141"/>
        <v>12670.673860000003</v>
      </c>
      <c r="BD59" s="47">
        <f t="shared" si="142"/>
        <v>0</v>
      </c>
      <c r="BE59" s="47">
        <f t="shared" si="142"/>
        <v>0</v>
      </c>
      <c r="BF59" s="47">
        <f t="shared" si="142"/>
        <v>69548.809200000018</v>
      </c>
      <c r="BH59" s="44">
        <f t="shared" si="33"/>
        <v>0</v>
      </c>
      <c r="BI59" s="44">
        <f t="shared" si="34"/>
        <v>0</v>
      </c>
      <c r="BJ59" s="44">
        <f t="shared" si="35"/>
        <v>0</v>
      </c>
      <c r="BK59" s="44">
        <f t="shared" si="36"/>
        <v>0</v>
      </c>
      <c r="BM59" s="44">
        <f t="shared" si="16"/>
        <v>39970580</v>
      </c>
      <c r="BN59" s="44">
        <f t="shared" si="17"/>
        <v>27976208.353600003</v>
      </c>
      <c r="BO59" s="44">
        <f t="shared" si="18"/>
        <v>8225145.9524000017</v>
      </c>
      <c r="BP59" s="44">
        <f t="shared" si="19"/>
        <v>320204.31638000009</v>
      </c>
      <c r="BQ59" s="44">
        <f t="shared" si="20"/>
        <v>2212651.3970600008</v>
      </c>
      <c r="BR59" s="44">
        <f t="shared" si="21"/>
        <v>501390.95552000013</v>
      </c>
      <c r="BS59" s="44">
        <f t="shared" si="22"/>
        <v>233108.42256000004</v>
      </c>
      <c r="BT59" s="44">
        <f t="shared" si="23"/>
        <v>410138.12138000003</v>
      </c>
      <c r="BU59" s="44">
        <f t="shared" si="24"/>
        <v>4756.4990200000011</v>
      </c>
      <c r="BV59" s="44">
        <f t="shared" si="25"/>
        <v>4756.4990200000011</v>
      </c>
      <c r="BW59" s="44">
        <f t="shared" si="26"/>
        <v>0</v>
      </c>
      <c r="BX59" s="44">
        <f t="shared" si="27"/>
        <v>12670.673860000003</v>
      </c>
      <c r="BY59" s="44">
        <f t="shared" si="28"/>
        <v>69548.809200000018</v>
      </c>
      <c r="CA59" s="44">
        <f t="shared" si="29"/>
        <v>0</v>
      </c>
    </row>
    <row r="60" spans="2:79" x14ac:dyDescent="0.25">
      <c r="B60" s="10"/>
      <c r="C60" s="11" t="s">
        <v>26</v>
      </c>
      <c r="D60" s="47" t="str">
        <f t="shared" si="120"/>
        <v>C04</v>
      </c>
      <c r="E60" s="91">
        <v>22</v>
      </c>
      <c r="F60" s="91"/>
      <c r="G60" s="105">
        <f>+'Function-Classif'!F60</f>
        <v>0</v>
      </c>
      <c r="H60" s="21">
        <f>+'Function-Classif'!S60</f>
        <v>0</v>
      </c>
      <c r="I60" s="21">
        <f>+'Function-Classif'!T60</f>
        <v>0</v>
      </c>
      <c r="J60" s="21">
        <f>+'Function-Classif'!U60</f>
        <v>0</v>
      </c>
      <c r="K60" s="47"/>
      <c r="L60" s="47">
        <f t="shared" si="132"/>
        <v>0</v>
      </c>
      <c r="M60" s="47">
        <f t="shared" si="132"/>
        <v>0</v>
      </c>
      <c r="N60" s="47">
        <f t="shared" si="132"/>
        <v>0</v>
      </c>
      <c r="O60" s="47"/>
      <c r="P60" s="47">
        <f t="shared" si="133"/>
        <v>0</v>
      </c>
      <c r="Q60" s="47">
        <f t="shared" si="133"/>
        <v>0</v>
      </c>
      <c r="R60" s="47">
        <f t="shared" si="133"/>
        <v>0</v>
      </c>
      <c r="S60" s="47"/>
      <c r="T60" s="47">
        <f t="shared" si="133"/>
        <v>0</v>
      </c>
      <c r="U60" s="47">
        <f t="shared" si="133"/>
        <v>0</v>
      </c>
      <c r="V60" s="47">
        <f t="shared" si="133"/>
        <v>0</v>
      </c>
      <c r="W60" s="24"/>
      <c r="X60" s="47">
        <f t="shared" si="134"/>
        <v>0</v>
      </c>
      <c r="Y60" s="47">
        <f t="shared" si="134"/>
        <v>0</v>
      </c>
      <c r="Z60" s="47">
        <f t="shared" si="134"/>
        <v>0</v>
      </c>
      <c r="AB60" s="47">
        <f t="shared" si="135"/>
        <v>0</v>
      </c>
      <c r="AC60" s="47">
        <f t="shared" si="135"/>
        <v>0</v>
      </c>
      <c r="AD60" s="47">
        <f t="shared" si="135"/>
        <v>0</v>
      </c>
      <c r="AF60" s="47">
        <f t="shared" si="136"/>
        <v>0</v>
      </c>
      <c r="AG60" s="47">
        <f t="shared" si="136"/>
        <v>0</v>
      </c>
      <c r="AH60" s="47">
        <f t="shared" si="136"/>
        <v>0</v>
      </c>
      <c r="AJ60" s="47">
        <f t="shared" si="137"/>
        <v>0</v>
      </c>
      <c r="AK60" s="47">
        <f t="shared" si="137"/>
        <v>0</v>
      </c>
      <c r="AL60" s="47">
        <f t="shared" si="137"/>
        <v>0</v>
      </c>
      <c r="AN60" s="47">
        <f t="shared" si="138"/>
        <v>0</v>
      </c>
      <c r="AO60" s="47">
        <f t="shared" si="138"/>
        <v>0</v>
      </c>
      <c r="AP60" s="47">
        <f t="shared" si="138"/>
        <v>0</v>
      </c>
      <c r="AR60" s="47">
        <f t="shared" si="139"/>
        <v>0</v>
      </c>
      <c r="AS60" s="47">
        <f t="shared" si="139"/>
        <v>0</v>
      </c>
      <c r="AT60" s="47">
        <f t="shared" si="139"/>
        <v>0</v>
      </c>
      <c r="AV60" s="47">
        <f t="shared" si="140"/>
        <v>0</v>
      </c>
      <c r="AW60" s="47">
        <f t="shared" si="140"/>
        <v>0</v>
      </c>
      <c r="AX60" s="47">
        <f t="shared" si="140"/>
        <v>0</v>
      </c>
      <c r="AZ60" s="47">
        <f t="shared" si="141"/>
        <v>0</v>
      </c>
      <c r="BA60" s="47">
        <f t="shared" si="141"/>
        <v>0</v>
      </c>
      <c r="BB60" s="47">
        <f t="shared" si="141"/>
        <v>0</v>
      </c>
      <c r="BD60" s="47">
        <f t="shared" si="142"/>
        <v>0</v>
      </c>
      <c r="BE60" s="47">
        <f t="shared" si="142"/>
        <v>0</v>
      </c>
      <c r="BF60" s="47">
        <f t="shared" si="142"/>
        <v>0</v>
      </c>
      <c r="BH60" s="44">
        <f t="shared" si="33"/>
        <v>0</v>
      </c>
      <c r="BI60" s="44">
        <f t="shared" si="34"/>
        <v>0</v>
      </c>
      <c r="BJ60" s="44">
        <f t="shared" si="35"/>
        <v>0</v>
      </c>
      <c r="BK60" s="44">
        <f t="shared" si="36"/>
        <v>0</v>
      </c>
      <c r="BM60" s="44">
        <f t="shared" si="16"/>
        <v>0</v>
      </c>
      <c r="BN60" s="44">
        <f t="shared" si="17"/>
        <v>0</v>
      </c>
      <c r="BO60" s="44">
        <f t="shared" si="18"/>
        <v>0</v>
      </c>
      <c r="BP60" s="44">
        <f t="shared" si="19"/>
        <v>0</v>
      </c>
      <c r="BQ60" s="44">
        <f t="shared" si="20"/>
        <v>0</v>
      </c>
      <c r="BR60" s="44">
        <f t="shared" si="21"/>
        <v>0</v>
      </c>
      <c r="BS60" s="44">
        <f t="shared" si="22"/>
        <v>0</v>
      </c>
      <c r="BT60" s="44">
        <f t="shared" si="23"/>
        <v>0</v>
      </c>
      <c r="BU60" s="44">
        <f t="shared" si="24"/>
        <v>0</v>
      </c>
      <c r="BV60" s="44">
        <f t="shared" si="25"/>
        <v>0</v>
      </c>
      <c r="BW60" s="44">
        <f t="shared" si="26"/>
        <v>0</v>
      </c>
      <c r="BX60" s="44">
        <f t="shared" si="27"/>
        <v>0</v>
      </c>
      <c r="BY60" s="44">
        <f t="shared" si="28"/>
        <v>0</v>
      </c>
      <c r="CA60" s="44">
        <f t="shared" si="29"/>
        <v>0</v>
      </c>
    </row>
    <row r="61" spans="2:79" x14ac:dyDescent="0.25">
      <c r="B61" s="61"/>
      <c r="C61" s="62" t="s">
        <v>27</v>
      </c>
      <c r="D61" s="47" t="str">
        <f t="shared" si="120"/>
        <v>C04</v>
      </c>
      <c r="E61" s="92">
        <v>22</v>
      </c>
      <c r="F61" s="92"/>
      <c r="G61" s="105">
        <f>+'Function-Classif'!F61</f>
        <v>109522342</v>
      </c>
      <c r="H61" s="31">
        <f>+'Function-Classif'!S61</f>
        <v>0</v>
      </c>
      <c r="I61" s="31">
        <f>+'Function-Classif'!T61</f>
        <v>0</v>
      </c>
      <c r="J61" s="31">
        <f>+'Function-Classif'!U61</f>
        <v>109522342</v>
      </c>
      <c r="K61" s="65"/>
      <c r="L61" s="47">
        <f t="shared" si="132"/>
        <v>0</v>
      </c>
      <c r="M61" s="47">
        <f t="shared" si="132"/>
        <v>0</v>
      </c>
      <c r="N61" s="47">
        <f t="shared" si="132"/>
        <v>0</v>
      </c>
      <c r="O61" s="47"/>
      <c r="P61" s="47">
        <f t="shared" si="133"/>
        <v>0</v>
      </c>
      <c r="Q61" s="47">
        <f t="shared" si="133"/>
        <v>0</v>
      </c>
      <c r="R61" s="47">
        <f t="shared" si="133"/>
        <v>0</v>
      </c>
      <c r="S61" s="47"/>
      <c r="T61" s="47">
        <f t="shared" si="133"/>
        <v>0</v>
      </c>
      <c r="U61" s="47">
        <f t="shared" si="133"/>
        <v>0</v>
      </c>
      <c r="V61" s="47">
        <f t="shared" si="133"/>
        <v>0</v>
      </c>
      <c r="W61" s="24"/>
      <c r="X61" s="47">
        <f t="shared" si="134"/>
        <v>0</v>
      </c>
      <c r="Y61" s="47">
        <f t="shared" si="134"/>
        <v>0</v>
      </c>
      <c r="Z61" s="47">
        <f t="shared" si="134"/>
        <v>0</v>
      </c>
      <c r="AB61" s="47">
        <f t="shared" si="135"/>
        <v>0</v>
      </c>
      <c r="AC61" s="47">
        <f t="shared" si="135"/>
        <v>0</v>
      </c>
      <c r="AD61" s="47">
        <f t="shared" si="135"/>
        <v>0</v>
      </c>
      <c r="AF61" s="47">
        <f t="shared" si="136"/>
        <v>0</v>
      </c>
      <c r="AG61" s="47">
        <f t="shared" si="136"/>
        <v>0</v>
      </c>
      <c r="AH61" s="47">
        <f t="shared" si="136"/>
        <v>0</v>
      </c>
      <c r="AJ61" s="47">
        <f t="shared" si="137"/>
        <v>0</v>
      </c>
      <c r="AK61" s="47">
        <f t="shared" si="137"/>
        <v>0</v>
      </c>
      <c r="AL61" s="47">
        <f t="shared" si="137"/>
        <v>0</v>
      </c>
      <c r="AN61" s="47">
        <f t="shared" si="138"/>
        <v>0</v>
      </c>
      <c r="AO61" s="47">
        <f t="shared" si="138"/>
        <v>0</v>
      </c>
      <c r="AP61" s="47">
        <f t="shared" si="138"/>
        <v>0</v>
      </c>
      <c r="AR61" s="47">
        <f t="shared" si="139"/>
        <v>0</v>
      </c>
      <c r="AS61" s="47">
        <f t="shared" si="139"/>
        <v>0</v>
      </c>
      <c r="AT61" s="47">
        <f t="shared" si="139"/>
        <v>0</v>
      </c>
      <c r="AV61" s="47">
        <f t="shared" si="140"/>
        <v>0</v>
      </c>
      <c r="AW61" s="47">
        <f t="shared" si="140"/>
        <v>0</v>
      </c>
      <c r="AX61" s="47">
        <f t="shared" si="140"/>
        <v>109522342</v>
      </c>
      <c r="AZ61" s="47">
        <f t="shared" si="141"/>
        <v>0</v>
      </c>
      <c r="BA61" s="47">
        <f t="shared" si="141"/>
        <v>0</v>
      </c>
      <c r="BB61" s="47">
        <f t="shared" si="141"/>
        <v>0</v>
      </c>
      <c r="BD61" s="47">
        <f t="shared" si="142"/>
        <v>0</v>
      </c>
      <c r="BE61" s="47">
        <f t="shared" si="142"/>
        <v>0</v>
      </c>
      <c r="BF61" s="47">
        <f t="shared" si="142"/>
        <v>0</v>
      </c>
      <c r="BH61" s="44">
        <f t="shared" si="33"/>
        <v>0</v>
      </c>
      <c r="BI61" s="44">
        <f t="shared" si="34"/>
        <v>0</v>
      </c>
      <c r="BJ61" s="44">
        <f t="shared" si="35"/>
        <v>0</v>
      </c>
      <c r="BK61" s="44">
        <f t="shared" si="36"/>
        <v>0</v>
      </c>
      <c r="BM61" s="44">
        <f t="shared" si="16"/>
        <v>109522342</v>
      </c>
      <c r="BN61" s="44">
        <f t="shared" si="17"/>
        <v>0</v>
      </c>
      <c r="BO61" s="44">
        <f t="shared" si="18"/>
        <v>0</v>
      </c>
      <c r="BP61" s="44">
        <f t="shared" si="19"/>
        <v>0</v>
      </c>
      <c r="BQ61" s="44">
        <f t="shared" si="20"/>
        <v>0</v>
      </c>
      <c r="BR61" s="44">
        <f t="shared" si="21"/>
        <v>0</v>
      </c>
      <c r="BS61" s="44">
        <f t="shared" si="22"/>
        <v>0</v>
      </c>
      <c r="BT61" s="44">
        <f t="shared" si="23"/>
        <v>0</v>
      </c>
      <c r="BU61" s="44">
        <f t="shared" si="24"/>
        <v>0</v>
      </c>
      <c r="BV61" s="44">
        <f t="shared" si="25"/>
        <v>0</v>
      </c>
      <c r="BW61" s="44">
        <f t="shared" si="26"/>
        <v>109522342</v>
      </c>
      <c r="BX61" s="44">
        <f t="shared" si="27"/>
        <v>0</v>
      </c>
      <c r="BY61" s="44">
        <f t="shared" si="28"/>
        <v>0</v>
      </c>
      <c r="CA61" s="44">
        <f t="shared" si="29"/>
        <v>0</v>
      </c>
    </row>
    <row r="62" spans="2:79" x14ac:dyDescent="0.25">
      <c r="B62" s="6"/>
      <c r="C62" s="6" t="s">
        <v>28</v>
      </c>
      <c r="D62" s="6"/>
      <c r="E62" s="93"/>
      <c r="F62" s="93"/>
      <c r="G62" s="105">
        <f>+'Function-Classif'!F62</f>
        <v>1362654761</v>
      </c>
      <c r="H62" s="21">
        <f>SUM(H35:H61)</f>
        <v>1000245183.6218625</v>
      </c>
      <c r="I62" s="21">
        <f>SUM(I35:I61)</f>
        <v>0</v>
      </c>
      <c r="J62" s="21">
        <f>SUM(J35:J61)</f>
        <v>362409577.37813747</v>
      </c>
      <c r="K62" s="21"/>
      <c r="L62" s="21">
        <f>SUM(L35:L61)</f>
        <v>526944449.35194772</v>
      </c>
      <c r="M62" s="21">
        <f>SUM(M35:M61)</f>
        <v>0</v>
      </c>
      <c r="N62" s="21">
        <f>SUM(N35:N61)</f>
        <v>209074166.39294127</v>
      </c>
      <c r="O62" s="21"/>
      <c r="P62" s="21">
        <f>SUM(P35:P61)</f>
        <v>138146421.8569825</v>
      </c>
      <c r="Q62" s="21">
        <f>SUM(Q35:Q61)</f>
        <v>0</v>
      </c>
      <c r="R62" s="21">
        <f>SUM(R35:R61)</f>
        <v>34099740.658681475</v>
      </c>
      <c r="S62" s="21"/>
      <c r="T62" s="21">
        <f t="shared" ref="T62:V62" si="143">SUM(T35:T61)</f>
        <v>10175973.438260123</v>
      </c>
      <c r="U62" s="21">
        <f t="shared" si="143"/>
        <v>0</v>
      </c>
      <c r="V62" s="21">
        <f t="shared" si="143"/>
        <v>320204.31638000009</v>
      </c>
      <c r="W62" s="21"/>
      <c r="X62" s="21">
        <f t="shared" ref="X62:BF62" si="144">SUM(X35:X61)</f>
        <v>129201190.75607871</v>
      </c>
      <c r="Y62" s="21">
        <f t="shared" si="144"/>
        <v>0</v>
      </c>
      <c r="Z62" s="21">
        <f t="shared" si="144"/>
        <v>3839622.2171623865</v>
      </c>
      <c r="AA62" s="21"/>
      <c r="AB62" s="21">
        <f t="shared" si="144"/>
        <v>107441489.66218343</v>
      </c>
      <c r="AC62" s="21">
        <f t="shared" si="144"/>
        <v>0</v>
      </c>
      <c r="AD62" s="21">
        <f t="shared" si="144"/>
        <v>501390.95552000013</v>
      </c>
      <c r="AE62" s="21"/>
      <c r="AF62" s="21">
        <f t="shared" si="144"/>
        <v>69890014.553820267</v>
      </c>
      <c r="AG62" s="21">
        <f t="shared" si="144"/>
        <v>0</v>
      </c>
      <c r="AH62" s="21">
        <f t="shared" si="144"/>
        <v>423229.89919271483</v>
      </c>
      <c r="AI62" s="21"/>
      <c r="AJ62" s="21">
        <f t="shared" si="144"/>
        <v>0</v>
      </c>
      <c r="AK62" s="21">
        <f t="shared" si="144"/>
        <v>0</v>
      </c>
      <c r="AL62" s="21">
        <f t="shared" si="144"/>
        <v>410138.12138000003</v>
      </c>
      <c r="AM62" s="21"/>
      <c r="AN62" s="21">
        <f t="shared" si="144"/>
        <v>6661077.8988410365</v>
      </c>
      <c r="AO62" s="21">
        <f t="shared" si="144"/>
        <v>0</v>
      </c>
      <c r="AP62" s="21">
        <f t="shared" si="144"/>
        <v>4756.4990200000011</v>
      </c>
      <c r="AQ62" s="21"/>
      <c r="AR62" s="21">
        <f t="shared" si="144"/>
        <v>3486317.0784089281</v>
      </c>
      <c r="AS62" s="21">
        <f t="shared" si="144"/>
        <v>0</v>
      </c>
      <c r="AT62" s="21">
        <f t="shared" si="144"/>
        <v>4756.4990200000011</v>
      </c>
      <c r="AU62" s="21"/>
      <c r="AV62" s="21">
        <f t="shared" si="144"/>
        <v>7929130.2767597176</v>
      </c>
      <c r="AW62" s="21">
        <f t="shared" si="144"/>
        <v>0</v>
      </c>
      <c r="AX62" s="21">
        <f t="shared" si="144"/>
        <v>113598820.98173523</v>
      </c>
      <c r="AY62" s="21"/>
      <c r="AZ62" s="21">
        <f t="shared" si="144"/>
        <v>253640.25740415059</v>
      </c>
      <c r="BA62" s="21">
        <f t="shared" si="144"/>
        <v>0</v>
      </c>
      <c r="BB62" s="21">
        <f t="shared" si="144"/>
        <v>20314.071950753558</v>
      </c>
      <c r="BC62" s="21"/>
      <c r="BD62" s="21">
        <f t="shared" si="144"/>
        <v>115478.49117587344</v>
      </c>
      <c r="BE62" s="21">
        <f t="shared" si="144"/>
        <v>0</v>
      </c>
      <c r="BF62" s="21">
        <f t="shared" si="144"/>
        <v>112436.76515367275</v>
      </c>
      <c r="BH62" s="44">
        <f t="shared" si="33"/>
        <v>0</v>
      </c>
      <c r="BI62" s="44">
        <f t="shared" si="34"/>
        <v>0</v>
      </c>
      <c r="BJ62" s="44">
        <f t="shared" si="35"/>
        <v>0</v>
      </c>
      <c r="BK62" s="44">
        <f t="shared" si="36"/>
        <v>0</v>
      </c>
      <c r="BM62" s="44">
        <f t="shared" si="16"/>
        <v>1362654761</v>
      </c>
      <c r="BN62" s="44">
        <f t="shared" si="17"/>
        <v>736018615.74488902</v>
      </c>
      <c r="BO62" s="44">
        <f t="shared" si="18"/>
        <v>172246162.51566398</v>
      </c>
      <c r="BP62" s="44">
        <f t="shared" si="19"/>
        <v>10496177.754640123</v>
      </c>
      <c r="BQ62" s="44">
        <f t="shared" si="20"/>
        <v>133040812.97324109</v>
      </c>
      <c r="BR62" s="44">
        <f t="shared" si="21"/>
        <v>107942880.61770344</v>
      </c>
      <c r="BS62" s="44">
        <f t="shared" si="22"/>
        <v>70313244.453012988</v>
      </c>
      <c r="BT62" s="44">
        <f t="shared" si="23"/>
        <v>410138.12138000003</v>
      </c>
      <c r="BU62" s="44">
        <f t="shared" si="24"/>
        <v>6665834.3978610365</v>
      </c>
      <c r="BV62" s="44">
        <f t="shared" si="25"/>
        <v>3491073.5774289281</v>
      </c>
      <c r="BW62" s="44">
        <f t="shared" si="26"/>
        <v>121527951.25849494</v>
      </c>
      <c r="BX62" s="44">
        <f t="shared" si="27"/>
        <v>273954.32935490413</v>
      </c>
      <c r="BY62" s="44">
        <f t="shared" si="28"/>
        <v>227915.25632954619</v>
      </c>
      <c r="CA62" s="44">
        <f t="shared" si="29"/>
        <v>0</v>
      </c>
    </row>
    <row r="63" spans="2:79" x14ac:dyDescent="0.25">
      <c r="B63" s="30"/>
      <c r="C63" s="30"/>
      <c r="D63" s="30"/>
      <c r="E63" s="94"/>
      <c r="F63" s="94"/>
      <c r="G63" s="105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H63" s="44">
        <f t="shared" si="33"/>
        <v>0</v>
      </c>
      <c r="BI63" s="44">
        <f t="shared" si="34"/>
        <v>0</v>
      </c>
      <c r="BJ63" s="44">
        <f t="shared" si="35"/>
        <v>0</v>
      </c>
      <c r="BK63" s="44">
        <f t="shared" si="36"/>
        <v>0</v>
      </c>
      <c r="BM63" s="44">
        <f t="shared" si="16"/>
        <v>0</v>
      </c>
      <c r="BN63" s="44">
        <f t="shared" si="17"/>
        <v>0</v>
      </c>
      <c r="BO63" s="44">
        <f t="shared" si="18"/>
        <v>0</v>
      </c>
      <c r="BP63" s="44">
        <f t="shared" si="19"/>
        <v>0</v>
      </c>
      <c r="BQ63" s="44">
        <f t="shared" si="20"/>
        <v>0</v>
      </c>
      <c r="BR63" s="44">
        <f t="shared" si="21"/>
        <v>0</v>
      </c>
      <c r="BS63" s="44">
        <f t="shared" si="22"/>
        <v>0</v>
      </c>
      <c r="BT63" s="44">
        <f t="shared" si="23"/>
        <v>0</v>
      </c>
      <c r="BU63" s="44">
        <f t="shared" si="24"/>
        <v>0</v>
      </c>
      <c r="BV63" s="44">
        <f t="shared" si="25"/>
        <v>0</v>
      </c>
      <c r="BW63" s="44">
        <f t="shared" si="26"/>
        <v>0</v>
      </c>
      <c r="BX63" s="44">
        <f t="shared" si="27"/>
        <v>0</v>
      </c>
      <c r="BY63" s="44">
        <f t="shared" si="28"/>
        <v>0</v>
      </c>
      <c r="CA63" s="44">
        <f t="shared" si="29"/>
        <v>0</v>
      </c>
    </row>
    <row r="64" spans="2:79" x14ac:dyDescent="0.25">
      <c r="B64" s="9" t="s">
        <v>29</v>
      </c>
      <c r="E64" s="95"/>
      <c r="F64" s="95"/>
      <c r="G64" s="105">
        <f>+'Function-Classif'!F64</f>
        <v>4110427911.48</v>
      </c>
      <c r="H64" s="22">
        <f>H62+H32+H27</f>
        <v>1820348039.3010623</v>
      </c>
      <c r="I64" s="22">
        <f>I62+I32+I27</f>
        <v>1927670294.8008001</v>
      </c>
      <c r="J64" s="22">
        <f>J62+J32+J27</f>
        <v>362409577.37813747</v>
      </c>
      <c r="K64" s="22"/>
      <c r="L64" s="22">
        <f>L62+L32+L27</f>
        <v>892564747.49755955</v>
      </c>
      <c r="M64" s="22">
        <f>M62+M32+M27</f>
        <v>697388765.05834019</v>
      </c>
      <c r="N64" s="22">
        <f>N62+N32+N27</f>
        <v>209074166.39294127</v>
      </c>
      <c r="O64" s="22"/>
      <c r="P64" s="22">
        <f>P62+P32+P27</f>
        <v>247151456.2137737</v>
      </c>
      <c r="Q64" s="22">
        <f>Q62+Q32+Q27</f>
        <v>226626381.77937278</v>
      </c>
      <c r="R64" s="22">
        <f>R62+R32+R27</f>
        <v>34099740.658681475</v>
      </c>
      <c r="S64" s="22"/>
      <c r="T64" s="22">
        <f t="shared" ref="T64:V64" si="145">T62+T32+T27</f>
        <v>19805620.128767006</v>
      </c>
      <c r="U64" s="22">
        <f t="shared" si="145"/>
        <v>26991581.666399788</v>
      </c>
      <c r="V64" s="22">
        <f t="shared" si="145"/>
        <v>320204.31638000009</v>
      </c>
      <c r="W64" s="22"/>
      <c r="X64" s="22">
        <f t="shared" ref="X64:BF64" si="146">X62+X32+X27</f>
        <v>245646788.40775648</v>
      </c>
      <c r="Y64" s="22">
        <f t="shared" si="146"/>
        <v>312732552.88058698</v>
      </c>
      <c r="Z64" s="22">
        <f t="shared" si="146"/>
        <v>3839622.2171623865</v>
      </c>
      <c r="AA64" s="22"/>
      <c r="AB64" s="22">
        <f t="shared" si="146"/>
        <v>202308831.3723146</v>
      </c>
      <c r="AC64" s="22">
        <f t="shared" si="146"/>
        <v>301873731.60595852</v>
      </c>
      <c r="AD64" s="22">
        <f t="shared" si="146"/>
        <v>501390.95552000013</v>
      </c>
      <c r="AE64" s="22"/>
      <c r="AF64" s="22">
        <f t="shared" si="146"/>
        <v>129492089.19628763</v>
      </c>
      <c r="AG64" s="22">
        <f t="shared" si="146"/>
        <v>132768176.26566404</v>
      </c>
      <c r="AH64" s="22">
        <f t="shared" si="146"/>
        <v>423229.89919271483</v>
      </c>
      <c r="AI64" s="22"/>
      <c r="AJ64" s="22">
        <f t="shared" si="146"/>
        <v>52276767.349368066</v>
      </c>
      <c r="AK64" s="22">
        <f t="shared" si="146"/>
        <v>183817987.93321684</v>
      </c>
      <c r="AL64" s="22">
        <f t="shared" si="146"/>
        <v>410138.12138000003</v>
      </c>
      <c r="AM64" s="22"/>
      <c r="AN64" s="22">
        <f t="shared" si="146"/>
        <v>12968474.857136395</v>
      </c>
      <c r="AO64" s="22">
        <f t="shared" si="146"/>
        <v>17941568.322162502</v>
      </c>
      <c r="AP64" s="22">
        <f t="shared" si="146"/>
        <v>4756.4990200000011</v>
      </c>
      <c r="AQ64" s="22"/>
      <c r="AR64" s="22">
        <f t="shared" si="146"/>
        <v>6230260.5437404048</v>
      </c>
      <c r="AS64" s="22">
        <f t="shared" si="146"/>
        <v>9478463.5883443151</v>
      </c>
      <c r="AT64" s="22">
        <f t="shared" si="146"/>
        <v>4756.4990200000011</v>
      </c>
      <c r="AU64" s="22"/>
      <c r="AV64" s="22">
        <f t="shared" si="146"/>
        <v>11321378.572644856</v>
      </c>
      <c r="AW64" s="22">
        <f t="shared" si="146"/>
        <v>16978983.817327388</v>
      </c>
      <c r="AX64" s="22">
        <f t="shared" si="146"/>
        <v>113598820.98173523</v>
      </c>
      <c r="AY64" s="22"/>
      <c r="AZ64" s="22">
        <f t="shared" si="146"/>
        <v>362152.88122481876</v>
      </c>
      <c r="BA64" s="22">
        <f t="shared" si="146"/>
        <v>553457.06128684001</v>
      </c>
      <c r="BB64" s="22">
        <f t="shared" si="146"/>
        <v>20314.071950753558</v>
      </c>
      <c r="BC64" s="22"/>
      <c r="BD64" s="22">
        <f t="shared" si="146"/>
        <v>219472.28048894799</v>
      </c>
      <c r="BE64" s="22">
        <f t="shared" si="146"/>
        <v>518644.82213986752</v>
      </c>
      <c r="BF64" s="22">
        <f t="shared" si="146"/>
        <v>112436.76515367275</v>
      </c>
      <c r="BH64" s="44">
        <f t="shared" si="33"/>
        <v>0</v>
      </c>
      <c r="BI64" s="44">
        <f t="shared" si="34"/>
        <v>0</v>
      </c>
      <c r="BJ64" s="44">
        <f t="shared" si="35"/>
        <v>0</v>
      </c>
      <c r="BK64" s="44">
        <f t="shared" si="36"/>
        <v>0</v>
      </c>
      <c r="BM64" s="44">
        <f t="shared" si="16"/>
        <v>4110427911.48</v>
      </c>
      <c r="BN64" s="44">
        <f t="shared" si="17"/>
        <v>1799027678.9488409</v>
      </c>
      <c r="BO64" s="44">
        <f t="shared" si="18"/>
        <v>507877578.65182793</v>
      </c>
      <c r="BP64" s="44">
        <f t="shared" si="19"/>
        <v>47117406.111546792</v>
      </c>
      <c r="BQ64" s="44">
        <f t="shared" si="20"/>
        <v>562218963.5055058</v>
      </c>
      <c r="BR64" s="44">
        <f t="shared" si="21"/>
        <v>504683953.93379313</v>
      </c>
      <c r="BS64" s="44">
        <f t="shared" si="22"/>
        <v>262683495.36114439</v>
      </c>
      <c r="BT64" s="44">
        <f t="shared" si="23"/>
        <v>236504893.40396491</v>
      </c>
      <c r="BU64" s="44">
        <f t="shared" si="24"/>
        <v>30914799.678318895</v>
      </c>
      <c r="BV64" s="44">
        <f t="shared" si="25"/>
        <v>15713480.631104721</v>
      </c>
      <c r="BW64" s="44">
        <f t="shared" si="26"/>
        <v>141899183.37170747</v>
      </c>
      <c r="BX64" s="44">
        <f t="shared" si="27"/>
        <v>935924.01446241233</v>
      </c>
      <c r="BY64" s="44">
        <f t="shared" si="28"/>
        <v>850553.86778248823</v>
      </c>
      <c r="CA64" s="44">
        <f t="shared" si="29"/>
        <v>0</v>
      </c>
    </row>
    <row r="65" spans="2:79" x14ac:dyDescent="0.25">
      <c r="B65" s="6"/>
      <c r="C65" s="6"/>
      <c r="D65" s="6"/>
      <c r="E65" s="93"/>
      <c r="F65" s="93"/>
      <c r="G65" s="105"/>
      <c r="H65" s="21"/>
      <c r="I65" s="21"/>
      <c r="J65" s="21"/>
      <c r="K65" s="24"/>
      <c r="L65" s="40"/>
      <c r="M65" s="24"/>
      <c r="N65" s="24"/>
      <c r="O65" s="24"/>
      <c r="P65" s="40"/>
      <c r="Q65" s="24"/>
      <c r="R65" s="24"/>
      <c r="S65" s="24"/>
      <c r="T65" s="24"/>
      <c r="U65" s="24"/>
      <c r="V65" s="24"/>
      <c r="W65" s="24"/>
      <c r="Y65" s="44"/>
      <c r="Z65" s="44"/>
      <c r="BH65" s="44">
        <f t="shared" si="33"/>
        <v>0</v>
      </c>
      <c r="BI65" s="44">
        <f t="shared" si="34"/>
        <v>0</v>
      </c>
      <c r="BJ65" s="44">
        <f t="shared" si="35"/>
        <v>0</v>
      </c>
      <c r="BK65" s="44">
        <f t="shared" si="36"/>
        <v>0</v>
      </c>
      <c r="BM65" s="44">
        <f t="shared" si="16"/>
        <v>0</v>
      </c>
      <c r="BN65" s="44">
        <f t="shared" si="17"/>
        <v>0</v>
      </c>
      <c r="BO65" s="44">
        <f t="shared" si="18"/>
        <v>0</v>
      </c>
      <c r="BP65" s="44">
        <f t="shared" si="19"/>
        <v>0</v>
      </c>
      <c r="BQ65" s="44">
        <f t="shared" si="20"/>
        <v>0</v>
      </c>
      <c r="BR65" s="44">
        <f t="shared" si="21"/>
        <v>0</v>
      </c>
      <c r="BS65" s="44">
        <f t="shared" si="22"/>
        <v>0</v>
      </c>
      <c r="BT65" s="44">
        <f t="shared" si="23"/>
        <v>0</v>
      </c>
      <c r="BU65" s="44">
        <f t="shared" si="24"/>
        <v>0</v>
      </c>
      <c r="BV65" s="44">
        <f t="shared" si="25"/>
        <v>0</v>
      </c>
      <c r="BW65" s="44">
        <f t="shared" si="26"/>
        <v>0</v>
      </c>
      <c r="BX65" s="44">
        <f t="shared" si="27"/>
        <v>0</v>
      </c>
      <c r="BY65" s="44">
        <f t="shared" si="28"/>
        <v>0</v>
      </c>
      <c r="CA65" s="44">
        <f t="shared" si="29"/>
        <v>0</v>
      </c>
    </row>
    <row r="66" spans="2:79" x14ac:dyDescent="0.25">
      <c r="B66" s="7" t="s">
        <v>30</v>
      </c>
      <c r="C66" s="6"/>
      <c r="D66" s="6"/>
      <c r="E66" s="93"/>
      <c r="F66" s="93"/>
      <c r="G66" s="105"/>
      <c r="H66" s="21"/>
      <c r="I66" s="21"/>
      <c r="J66" s="21"/>
      <c r="K66" s="24"/>
      <c r="L66" s="40"/>
      <c r="M66" s="24"/>
      <c r="N66" s="174"/>
      <c r="O66" s="24"/>
      <c r="P66" s="40"/>
      <c r="Q66" s="24"/>
      <c r="R66" s="24"/>
      <c r="S66" s="24"/>
      <c r="T66" s="24"/>
      <c r="U66" s="24"/>
      <c r="V66" s="24"/>
      <c r="W66" s="24"/>
      <c r="Y66" s="44"/>
      <c r="Z66" s="44"/>
      <c r="BH66" s="44">
        <f t="shared" si="33"/>
        <v>0</v>
      </c>
      <c r="BI66" s="44">
        <f t="shared" si="34"/>
        <v>0</v>
      </c>
      <c r="BJ66" s="44">
        <f t="shared" si="35"/>
        <v>0</v>
      </c>
      <c r="BK66" s="44">
        <f t="shared" si="36"/>
        <v>0</v>
      </c>
      <c r="BM66" s="44">
        <f t="shared" si="16"/>
        <v>0</v>
      </c>
      <c r="BN66" s="44">
        <f t="shared" si="17"/>
        <v>0</v>
      </c>
      <c r="BO66" s="44">
        <f t="shared" si="18"/>
        <v>0</v>
      </c>
      <c r="BP66" s="44">
        <f t="shared" si="19"/>
        <v>0</v>
      </c>
      <c r="BQ66" s="44">
        <f t="shared" si="20"/>
        <v>0</v>
      </c>
      <c r="BR66" s="44">
        <f t="shared" si="21"/>
        <v>0</v>
      </c>
      <c r="BS66" s="44">
        <f t="shared" si="22"/>
        <v>0</v>
      </c>
      <c r="BT66" s="44">
        <f t="shared" si="23"/>
        <v>0</v>
      </c>
      <c r="BU66" s="44">
        <f t="shared" si="24"/>
        <v>0</v>
      </c>
      <c r="BV66" s="44">
        <f t="shared" si="25"/>
        <v>0</v>
      </c>
      <c r="BW66" s="44">
        <f t="shared" si="26"/>
        <v>0</v>
      </c>
      <c r="BX66" s="44">
        <f t="shared" si="27"/>
        <v>0</v>
      </c>
      <c r="BY66" s="44">
        <f t="shared" si="28"/>
        <v>0</v>
      </c>
      <c r="CA66" s="44">
        <f t="shared" si="29"/>
        <v>0</v>
      </c>
    </row>
    <row r="67" spans="2:79" x14ac:dyDescent="0.25">
      <c r="B67" s="6"/>
      <c r="C67" s="6"/>
      <c r="D67" s="6"/>
      <c r="E67" s="93"/>
      <c r="F67" s="93"/>
      <c r="G67" s="105"/>
      <c r="H67" s="21"/>
      <c r="I67" s="21"/>
      <c r="J67" s="21"/>
      <c r="K67" s="24"/>
      <c r="L67" s="40"/>
      <c r="M67" s="24"/>
      <c r="N67" s="24"/>
      <c r="O67" s="24"/>
      <c r="P67" s="40"/>
      <c r="Q67" s="24"/>
      <c r="R67" s="24"/>
      <c r="S67" s="24"/>
      <c r="T67" s="24"/>
      <c r="U67" s="24"/>
      <c r="V67" s="24"/>
      <c r="W67" s="24"/>
      <c r="Y67" s="44"/>
      <c r="Z67" s="44"/>
      <c r="BH67" s="44">
        <f t="shared" si="33"/>
        <v>0</v>
      </c>
      <c r="BI67" s="44">
        <f t="shared" si="34"/>
        <v>0</v>
      </c>
      <c r="BJ67" s="44">
        <f t="shared" si="35"/>
        <v>0</v>
      </c>
      <c r="BK67" s="44">
        <f t="shared" si="36"/>
        <v>0</v>
      </c>
      <c r="BM67" s="44">
        <f t="shared" si="16"/>
        <v>0</v>
      </c>
      <c r="BN67" s="44">
        <f t="shared" si="17"/>
        <v>0</v>
      </c>
      <c r="BO67" s="44">
        <f t="shared" si="18"/>
        <v>0</v>
      </c>
      <c r="BP67" s="44">
        <f t="shared" si="19"/>
        <v>0</v>
      </c>
      <c r="BQ67" s="44">
        <f t="shared" si="20"/>
        <v>0</v>
      </c>
      <c r="BR67" s="44">
        <f t="shared" si="21"/>
        <v>0</v>
      </c>
      <c r="BS67" s="44">
        <f t="shared" si="22"/>
        <v>0</v>
      </c>
      <c r="BT67" s="44">
        <f t="shared" si="23"/>
        <v>0</v>
      </c>
      <c r="BU67" s="44">
        <f t="shared" si="24"/>
        <v>0</v>
      </c>
      <c r="BV67" s="44">
        <f t="shared" si="25"/>
        <v>0</v>
      </c>
      <c r="BW67" s="44">
        <f t="shared" si="26"/>
        <v>0</v>
      </c>
      <c r="BX67" s="44">
        <f t="shared" si="27"/>
        <v>0</v>
      </c>
      <c r="BY67" s="44">
        <f t="shared" si="28"/>
        <v>0</v>
      </c>
      <c r="CA67" s="44">
        <f t="shared" si="29"/>
        <v>0</v>
      </c>
    </row>
    <row r="68" spans="2:79" x14ac:dyDescent="0.25">
      <c r="B68" s="6"/>
      <c r="C68" s="6" t="s">
        <v>31</v>
      </c>
      <c r="D68" s="47" t="str">
        <f>INDEX(Alloc,$E68,D$1)</f>
        <v>PT&amp;D</v>
      </c>
      <c r="E68" s="93">
        <v>23</v>
      </c>
      <c r="F68" s="93"/>
      <c r="G68" s="105">
        <f>+'Function-Classif'!F68</f>
        <v>15832612</v>
      </c>
      <c r="H68" s="21">
        <f>+'Function-Classif'!S68</f>
        <v>7011645.7049935795</v>
      </c>
      <c r="I68" s="21">
        <f>+'Function-Classif'!T68</f>
        <v>7425031.2859805487</v>
      </c>
      <c r="J68" s="21">
        <f>+'Function-Classif'!U68</f>
        <v>1395935.0090258715</v>
      </c>
      <c r="K68" s="47"/>
      <c r="L68" s="47">
        <f t="shared" ref="L68:N70" si="147">INDEX(Alloc,$E68,L$1)*$G68</f>
        <v>3437995.1762537044</v>
      </c>
      <c r="M68" s="47">
        <f t="shared" si="147"/>
        <v>2686213.2041022126</v>
      </c>
      <c r="N68" s="47">
        <f t="shared" si="147"/>
        <v>805315.21948794171</v>
      </c>
      <c r="O68" s="47"/>
      <c r="P68" s="47">
        <f t="shared" ref="P68:V70" si="148">INDEX(Alloc,$E68,P$1)*$G68</f>
        <v>951981.93369087309</v>
      </c>
      <c r="Q68" s="47">
        <f t="shared" si="148"/>
        <v>872923.12356470746</v>
      </c>
      <c r="R68" s="47">
        <f t="shared" si="148"/>
        <v>131345.92669577707</v>
      </c>
      <c r="S68" s="47"/>
      <c r="T68" s="47">
        <f t="shared" si="148"/>
        <v>76287.6045198059</v>
      </c>
      <c r="U68" s="47">
        <f t="shared" si="148"/>
        <v>103966.60615233869</v>
      </c>
      <c r="V68" s="47">
        <f t="shared" si="148"/>
        <v>1233.3681093909274</v>
      </c>
      <c r="W68" s="24"/>
      <c r="X68" s="47">
        <f t="shared" ref="X68:Z70" si="149">INDEX(Alloc,$E68,X$1)*$G68</f>
        <v>946186.23015961132</v>
      </c>
      <c r="Y68" s="47">
        <f t="shared" si="149"/>
        <v>1204588.2511889194</v>
      </c>
      <c r="Z68" s="47">
        <f t="shared" si="149"/>
        <v>14789.518293491568</v>
      </c>
      <c r="AB68" s="47">
        <f t="shared" ref="AB68:AD70" si="150">INDEX(Alloc,$E68,AB$1)*$G68</f>
        <v>779256.39380401757</v>
      </c>
      <c r="AC68" s="47">
        <f t="shared" si="150"/>
        <v>1162762.0696523516</v>
      </c>
      <c r="AD68" s="47">
        <f t="shared" si="150"/>
        <v>1931.2657051803508</v>
      </c>
      <c r="AF68" s="47">
        <f t="shared" ref="AF68:AH70" si="151">INDEX(Alloc,$E68,AF$1)*$G68</f>
        <v>498779.70115671476</v>
      </c>
      <c r="AG68" s="47">
        <f t="shared" si="151"/>
        <v>511398.5857508927</v>
      </c>
      <c r="AH68" s="47">
        <f t="shared" si="151"/>
        <v>1630.2036977713751</v>
      </c>
      <c r="AJ68" s="47">
        <f t="shared" ref="AJ68:AL70" si="152">INDEX(Alloc,$E68,AJ$1)*$G68</f>
        <v>201360.48895181803</v>
      </c>
      <c r="AK68" s="47">
        <f t="shared" si="152"/>
        <v>708033.06717509485</v>
      </c>
      <c r="AL68" s="47">
        <f t="shared" si="152"/>
        <v>1579.7765785120837</v>
      </c>
      <c r="AN68" s="47">
        <f t="shared" ref="AN68:AP70" si="153">INDEX(Alloc,$E68,AN$1)*$G68</f>
        <v>49952.178962035789</v>
      </c>
      <c r="AO68" s="47">
        <f t="shared" si="153"/>
        <v>69107.619944613165</v>
      </c>
      <c r="AP68" s="47">
        <f t="shared" si="153"/>
        <v>18.321159033518953</v>
      </c>
      <c r="AR68" s="47">
        <f t="shared" ref="AR68:AT70" si="154">INDEX(Alloc,$E68,AR$1)*$G68</f>
        <v>23997.817252178516</v>
      </c>
      <c r="AS68" s="47">
        <f t="shared" si="154"/>
        <v>36509.297713568099</v>
      </c>
      <c r="AT68" s="47">
        <f t="shared" si="154"/>
        <v>18.321159033518953</v>
      </c>
      <c r="AV68" s="47">
        <f t="shared" ref="AV68:AX70" si="155">INDEX(Alloc,$E68,AV$1)*$G68</f>
        <v>43607.86713840218</v>
      </c>
      <c r="AW68" s="47">
        <f t="shared" si="155"/>
        <v>65399.921546667269</v>
      </c>
      <c r="AX68" s="47">
        <f t="shared" si="155"/>
        <v>437561.756341247</v>
      </c>
      <c r="AZ68" s="47">
        <f t="shared" ref="AZ68:BB70" si="156">INDEX(Alloc,$E68,AZ$1)*$G68</f>
        <v>1394.9462626751479</v>
      </c>
      <c r="BA68" s="47">
        <f t="shared" si="156"/>
        <v>2131.8147644778114</v>
      </c>
      <c r="BB68" s="47">
        <f t="shared" si="156"/>
        <v>78.246067383422357</v>
      </c>
      <c r="BD68" s="47">
        <f t="shared" ref="BD68:BF70" si="157">INDEX(Alloc,$E68,BD$1)*$G68</f>
        <v>845.36684174216316</v>
      </c>
      <c r="BE68" s="47">
        <f t="shared" si="157"/>
        <v>1997.7244247042152</v>
      </c>
      <c r="BF68" s="47">
        <f t="shared" si="157"/>
        <v>433.08573110877251</v>
      </c>
      <c r="BH68" s="44">
        <f t="shared" si="33"/>
        <v>0</v>
      </c>
      <c r="BI68" s="44">
        <f t="shared" si="34"/>
        <v>0</v>
      </c>
      <c r="BJ68" s="44">
        <f t="shared" si="35"/>
        <v>0</v>
      </c>
      <c r="BK68" s="44">
        <f t="shared" si="36"/>
        <v>0</v>
      </c>
      <c r="BM68" s="44">
        <f t="shared" si="16"/>
        <v>15832612</v>
      </c>
      <c r="BN68" s="44">
        <f t="shared" si="17"/>
        <v>6929523.5998438587</v>
      </c>
      <c r="BO68" s="44">
        <f t="shared" si="18"/>
        <v>1956250.9839513577</v>
      </c>
      <c r="BP68" s="44">
        <f t="shared" si="19"/>
        <v>181487.57878153553</v>
      </c>
      <c r="BQ68" s="44">
        <f t="shared" si="20"/>
        <v>2165563.9996420224</v>
      </c>
      <c r="BR68" s="44">
        <f t="shared" si="21"/>
        <v>1943949.7291615494</v>
      </c>
      <c r="BS68" s="44">
        <f t="shared" si="22"/>
        <v>1011808.4906053789</v>
      </c>
      <c r="BT68" s="44">
        <f t="shared" si="23"/>
        <v>910973.33270542487</v>
      </c>
      <c r="BU68" s="44">
        <f t="shared" si="24"/>
        <v>119078.12006568247</v>
      </c>
      <c r="BV68" s="44">
        <f t="shared" si="25"/>
        <v>60525.436124780135</v>
      </c>
      <c r="BW68" s="44">
        <f t="shared" si="26"/>
        <v>546569.54502631642</v>
      </c>
      <c r="BX68" s="44">
        <f t="shared" si="27"/>
        <v>3605.0070945363818</v>
      </c>
      <c r="BY68" s="44">
        <f t="shared" si="28"/>
        <v>3276.176997555151</v>
      </c>
      <c r="CA68" s="44">
        <f t="shared" si="29"/>
        <v>0</v>
      </c>
    </row>
    <row r="69" spans="2:79" x14ac:dyDescent="0.25">
      <c r="B69" s="6"/>
      <c r="C69" s="6"/>
      <c r="D69" s="6"/>
      <c r="E69" s="93"/>
      <c r="F69" s="93"/>
      <c r="G69" s="105"/>
      <c r="H69" s="21"/>
      <c r="I69" s="21"/>
      <c r="J69" s="21"/>
      <c r="K69" s="24"/>
      <c r="L69" s="40"/>
      <c r="M69" s="24"/>
      <c r="N69" s="24"/>
      <c r="O69" s="24"/>
      <c r="P69" s="40"/>
      <c r="Q69" s="24"/>
      <c r="R69" s="24"/>
      <c r="S69" s="24"/>
      <c r="T69" s="24"/>
      <c r="U69" s="24"/>
      <c r="V69" s="24"/>
      <c r="W69" s="24"/>
      <c r="Y69" s="44"/>
      <c r="Z69" s="44"/>
      <c r="BH69" s="44">
        <f t="shared" si="33"/>
        <v>0</v>
      </c>
      <c r="BI69" s="44">
        <f t="shared" si="34"/>
        <v>0</v>
      </c>
      <c r="BJ69" s="44">
        <f t="shared" si="35"/>
        <v>0</v>
      </c>
      <c r="BK69" s="44">
        <f t="shared" si="36"/>
        <v>0</v>
      </c>
      <c r="BM69" s="44">
        <f t="shared" si="16"/>
        <v>0</v>
      </c>
      <c r="BN69" s="44">
        <f t="shared" si="17"/>
        <v>0</v>
      </c>
      <c r="BO69" s="44">
        <f t="shared" si="18"/>
        <v>0</v>
      </c>
      <c r="BP69" s="44">
        <f t="shared" si="19"/>
        <v>0</v>
      </c>
      <c r="BQ69" s="44">
        <f t="shared" si="20"/>
        <v>0</v>
      </c>
      <c r="BR69" s="44">
        <f t="shared" si="21"/>
        <v>0</v>
      </c>
      <c r="BS69" s="44">
        <f t="shared" si="22"/>
        <v>0</v>
      </c>
      <c r="BT69" s="44">
        <f t="shared" si="23"/>
        <v>0</v>
      </c>
      <c r="BU69" s="44">
        <f t="shared" si="24"/>
        <v>0</v>
      </c>
      <c r="BV69" s="44">
        <f t="shared" si="25"/>
        <v>0</v>
      </c>
      <c r="BW69" s="44">
        <f t="shared" si="26"/>
        <v>0</v>
      </c>
      <c r="BX69" s="44">
        <f t="shared" si="27"/>
        <v>0</v>
      </c>
      <c r="BY69" s="44">
        <f t="shared" si="28"/>
        <v>0</v>
      </c>
      <c r="CA69" s="44">
        <f t="shared" si="29"/>
        <v>0</v>
      </c>
    </row>
    <row r="70" spans="2:79" x14ac:dyDescent="0.25">
      <c r="B70" s="6"/>
      <c r="C70" s="6" t="s">
        <v>32</v>
      </c>
      <c r="D70" s="6"/>
      <c r="E70" s="93">
        <v>23</v>
      </c>
      <c r="F70" s="93"/>
      <c r="G70" s="105">
        <f>+'Function-Classif'!F70</f>
        <v>202237020</v>
      </c>
      <c r="H70" s="21">
        <f>+'Function-Classif'!S70</f>
        <v>89562880.254609972</v>
      </c>
      <c r="I70" s="21">
        <f>+'Function-Classif'!T70</f>
        <v>94843238.796193197</v>
      </c>
      <c r="J70" s="21">
        <f>+'Function-Classif'!U70</f>
        <v>17830900.949196845</v>
      </c>
      <c r="K70" s="24"/>
      <c r="L70" s="47">
        <f t="shared" si="147"/>
        <v>43915046.943607531</v>
      </c>
      <c r="M70" s="47">
        <f t="shared" si="147"/>
        <v>34312200.253646284</v>
      </c>
      <c r="N70" s="47">
        <f t="shared" si="147"/>
        <v>10286650.752881916</v>
      </c>
      <c r="O70" s="47"/>
      <c r="P70" s="47">
        <f t="shared" si="148"/>
        <v>12160090.158432467</v>
      </c>
      <c r="Q70" s="47">
        <f t="shared" si="148"/>
        <v>11150236.688603133</v>
      </c>
      <c r="R70" s="47">
        <f t="shared" si="148"/>
        <v>1677740.1482517479</v>
      </c>
      <c r="S70" s="47"/>
      <c r="T70" s="47">
        <f t="shared" si="148"/>
        <v>974455.62368509232</v>
      </c>
      <c r="U70" s="47">
        <f t="shared" si="148"/>
        <v>1328011.8661256046</v>
      </c>
      <c r="V70" s="47">
        <f t="shared" si="148"/>
        <v>15754.361378037633</v>
      </c>
      <c r="W70" s="24"/>
      <c r="X70" s="47">
        <f t="shared" si="149"/>
        <v>12086059.050301613</v>
      </c>
      <c r="Y70" s="47">
        <f t="shared" si="149"/>
        <v>15386743.403265268</v>
      </c>
      <c r="Z70" s="47">
        <f t="shared" si="149"/>
        <v>188913.11849941249</v>
      </c>
      <c r="AB70" s="47">
        <f t="shared" si="150"/>
        <v>9953789.7410023678</v>
      </c>
      <c r="AC70" s="47">
        <f t="shared" si="150"/>
        <v>14852478.917283136</v>
      </c>
      <c r="AD70" s="47">
        <f t="shared" si="150"/>
        <v>24668.918877306707</v>
      </c>
      <c r="AF70" s="47">
        <f t="shared" si="151"/>
        <v>6371135.7543799179</v>
      </c>
      <c r="AG70" s="47">
        <f t="shared" si="151"/>
        <v>6532322.3997704862</v>
      </c>
      <c r="AH70" s="47">
        <f t="shared" si="151"/>
        <v>20823.319476929235</v>
      </c>
      <c r="AJ70" s="47">
        <f t="shared" si="152"/>
        <v>2572067.403114445</v>
      </c>
      <c r="AK70" s="47">
        <f t="shared" si="152"/>
        <v>9044022.3992699999</v>
      </c>
      <c r="AL70" s="47">
        <f t="shared" si="152"/>
        <v>20179.191374365761</v>
      </c>
      <c r="AN70" s="47">
        <f t="shared" si="153"/>
        <v>638061.47815589816</v>
      </c>
      <c r="AO70" s="47">
        <f t="shared" si="153"/>
        <v>882742.47590297356</v>
      </c>
      <c r="AP70" s="47">
        <f t="shared" si="153"/>
        <v>234.02434202802124</v>
      </c>
      <c r="AR70" s="47">
        <f t="shared" si="154"/>
        <v>306534.83124484902</v>
      </c>
      <c r="AS70" s="47">
        <f t="shared" si="154"/>
        <v>466349.55570722162</v>
      </c>
      <c r="AT70" s="47">
        <f t="shared" si="154"/>
        <v>234.02434202802124</v>
      </c>
      <c r="AV70" s="47">
        <f t="shared" si="155"/>
        <v>557022.75143396331</v>
      </c>
      <c r="AW70" s="47">
        <f t="shared" si="155"/>
        <v>835382.3893260177</v>
      </c>
      <c r="AX70" s="47">
        <f t="shared" si="155"/>
        <v>5589171.6204767665</v>
      </c>
      <c r="AZ70" s="47">
        <f t="shared" si="156"/>
        <v>17818.271250729769</v>
      </c>
      <c r="BA70" s="47">
        <f t="shared" si="156"/>
        <v>27230.62152726249</v>
      </c>
      <c r="BB70" s="47">
        <f t="shared" si="156"/>
        <v>999.47194400661976</v>
      </c>
      <c r="BD70" s="47">
        <f t="shared" si="157"/>
        <v>10798.248001071881</v>
      </c>
      <c r="BE70" s="47">
        <f t="shared" si="157"/>
        <v>25517.825765792459</v>
      </c>
      <c r="BF70" s="47">
        <f t="shared" si="157"/>
        <v>5531.997352297868</v>
      </c>
      <c r="BH70" s="44">
        <f t="shared" ref="BH70" si="158">+L70+P70+T70+X70+AB70+AF70+AJ70+AN70+AR70+AV70+AZ70+BD70-H70</f>
        <v>0</v>
      </c>
      <c r="BI70" s="44">
        <f t="shared" ref="BI70" si="159">+M70+Q70+U70+Y70+AC70+AG70+AK70+AO70+AS70+AW70+BA70+BE70-I70</f>
        <v>0</v>
      </c>
      <c r="BJ70" s="44">
        <f t="shared" ref="BJ70" si="160">+N70+R70+V70+Z70+AD70+AH70+AL70+AP70+AT70+AX70+BB70+BF70-J70</f>
        <v>0</v>
      </c>
      <c r="BK70" s="44">
        <f t="shared" ref="BK70" si="161">SUM(L70:BF70)-G70</f>
        <v>0</v>
      </c>
      <c r="BM70" s="44">
        <f t="shared" si="16"/>
        <v>202237020</v>
      </c>
      <c r="BN70" s="44">
        <f t="shared" si="17"/>
        <v>88513897.950135738</v>
      </c>
      <c r="BO70" s="44">
        <f t="shared" si="18"/>
        <v>24988066.995287351</v>
      </c>
      <c r="BP70" s="44">
        <f t="shared" si="19"/>
        <v>2318221.8511887346</v>
      </c>
      <c r="BQ70" s="44">
        <f t="shared" si="20"/>
        <v>27661715.572066292</v>
      </c>
      <c r="BR70" s="44">
        <f t="shared" si="21"/>
        <v>24830937.577162813</v>
      </c>
      <c r="BS70" s="44">
        <f t="shared" si="22"/>
        <v>12924281.473627333</v>
      </c>
      <c r="BT70" s="44">
        <f t="shared" si="23"/>
        <v>11636268.993758811</v>
      </c>
      <c r="BU70" s="44">
        <f t="shared" si="24"/>
        <v>1521037.9784008996</v>
      </c>
      <c r="BV70" s="44">
        <f t="shared" si="25"/>
        <v>773118.41129409871</v>
      </c>
      <c r="BW70" s="44">
        <f t="shared" si="26"/>
        <v>6981576.7612367477</v>
      </c>
      <c r="BX70" s="44">
        <f t="shared" si="27"/>
        <v>46048.364721998878</v>
      </c>
      <c r="BY70" s="44">
        <f t="shared" si="28"/>
        <v>41848.07111916221</v>
      </c>
      <c r="CA70" s="44">
        <f t="shared" si="29"/>
        <v>0</v>
      </c>
    </row>
    <row r="71" spans="2:79" x14ac:dyDescent="0.25">
      <c r="B71" s="8">
        <v>106</v>
      </c>
      <c r="C71" s="6" t="s">
        <v>33</v>
      </c>
      <c r="D71" s="6"/>
      <c r="E71" s="93"/>
      <c r="F71" s="93"/>
      <c r="G71" s="105">
        <f>+'Function-Classif'!F71</f>
        <v>0</v>
      </c>
      <c r="H71" s="21">
        <f>+'Function-Classif'!S71</f>
        <v>0</v>
      </c>
      <c r="I71" s="21">
        <f>+'Function-Classif'!T71</f>
        <v>0</v>
      </c>
      <c r="J71" s="21">
        <f>+'Function-Classif'!U71</f>
        <v>0</v>
      </c>
      <c r="K71" s="24"/>
      <c r="L71" s="40"/>
      <c r="M71" s="24"/>
      <c r="N71" s="24"/>
      <c r="O71" s="24"/>
      <c r="P71" s="40"/>
      <c r="Q71" s="24"/>
      <c r="R71" s="24"/>
      <c r="S71" s="24"/>
      <c r="T71" s="24"/>
      <c r="U71" s="24"/>
      <c r="V71" s="24"/>
      <c r="W71" s="24"/>
      <c r="Y71" s="44"/>
      <c r="Z71" s="44"/>
      <c r="BH71" s="44">
        <f t="shared" si="33"/>
        <v>0</v>
      </c>
      <c r="BI71" s="44">
        <f t="shared" si="34"/>
        <v>0</v>
      </c>
      <c r="BJ71" s="44">
        <f t="shared" si="35"/>
        <v>0</v>
      </c>
      <c r="BK71" s="44">
        <f t="shared" si="36"/>
        <v>0</v>
      </c>
      <c r="BM71" s="44">
        <f t="shared" si="16"/>
        <v>0</v>
      </c>
      <c r="BN71" s="44">
        <f t="shared" si="17"/>
        <v>0</v>
      </c>
      <c r="BO71" s="44">
        <f t="shared" si="18"/>
        <v>0</v>
      </c>
      <c r="BP71" s="44">
        <f t="shared" si="19"/>
        <v>0</v>
      </c>
      <c r="BQ71" s="44">
        <f t="shared" si="20"/>
        <v>0</v>
      </c>
      <c r="BR71" s="44">
        <f t="shared" si="21"/>
        <v>0</v>
      </c>
      <c r="BS71" s="44">
        <f t="shared" si="22"/>
        <v>0</v>
      </c>
      <c r="BT71" s="44">
        <f t="shared" si="23"/>
        <v>0</v>
      </c>
      <c r="BU71" s="44">
        <f t="shared" si="24"/>
        <v>0</v>
      </c>
      <c r="BV71" s="44">
        <f t="shared" si="25"/>
        <v>0</v>
      </c>
      <c r="BW71" s="44">
        <f t="shared" si="26"/>
        <v>0</v>
      </c>
      <c r="BX71" s="44">
        <f t="shared" si="27"/>
        <v>0</v>
      </c>
      <c r="BY71" s="44">
        <f t="shared" si="28"/>
        <v>0</v>
      </c>
      <c r="CA71" s="44">
        <f t="shared" si="29"/>
        <v>0</v>
      </c>
    </row>
    <row r="72" spans="2:79" x14ac:dyDescent="0.25">
      <c r="B72" s="8">
        <v>105</v>
      </c>
      <c r="C72" s="6" t="s">
        <v>34</v>
      </c>
      <c r="D72" s="47" t="str">
        <f>INDEX(Alloc,$E72,D$1)</f>
        <v>Prod</v>
      </c>
      <c r="E72" s="93">
        <v>24</v>
      </c>
      <c r="F72" s="93"/>
      <c r="G72" s="105">
        <f>+'Function-Classif'!F72</f>
        <v>211410</v>
      </c>
      <c r="H72" s="21">
        <f>+'Function-Classif'!S72</f>
        <v>34650.098999999995</v>
      </c>
      <c r="I72" s="21">
        <f>+'Function-Classif'!T72</f>
        <v>176759.90100000001</v>
      </c>
      <c r="J72" s="21">
        <f>+'Function-Classif'!U72</f>
        <v>0</v>
      </c>
      <c r="K72" s="47"/>
      <c r="L72" s="47">
        <f t="shared" ref="L72:N73" si="162">INDEX(Alloc,$E72,L$1)*$G72</f>
        <v>15505.968084211145</v>
      </c>
      <c r="M72" s="47">
        <f t="shared" si="162"/>
        <v>63947.849070819895</v>
      </c>
      <c r="N72" s="47">
        <f t="shared" si="162"/>
        <v>0</v>
      </c>
      <c r="O72" s="47"/>
      <c r="P72" s="47">
        <f t="shared" ref="P72:V73" si="163">INDEX(Alloc,$E72,P$1)*$G72</f>
        <v>4808.3334190444975</v>
      </c>
      <c r="Q72" s="47">
        <f t="shared" si="163"/>
        <v>20780.761583219632</v>
      </c>
      <c r="R72" s="47">
        <f t="shared" si="163"/>
        <v>0</v>
      </c>
      <c r="S72" s="47"/>
      <c r="T72" s="47">
        <f t="shared" si="163"/>
        <v>422.12619648571194</v>
      </c>
      <c r="U72" s="47">
        <f t="shared" si="163"/>
        <v>2475.0235120883394</v>
      </c>
      <c r="V72" s="47">
        <f t="shared" si="163"/>
        <v>0</v>
      </c>
      <c r="W72" s="24"/>
      <c r="X72" s="47">
        <f t="shared" ref="X72:Z73" si="164">INDEX(Alloc,$E72,X$1)*$G72</f>
        <v>5328.4658979315809</v>
      </c>
      <c r="Y72" s="47">
        <f t="shared" si="164"/>
        <v>28676.364021245729</v>
      </c>
      <c r="Z72" s="47">
        <f t="shared" si="164"/>
        <v>0</v>
      </c>
      <c r="AB72" s="47">
        <f t="shared" ref="AB72:AD73" si="165">INDEX(Alloc,$E72,AB$1)*$G72</f>
        <v>3832.8870760859709</v>
      </c>
      <c r="AC72" s="47">
        <f t="shared" si="165"/>
        <v>27680.652161880083</v>
      </c>
      <c r="AD72" s="47">
        <f t="shared" si="165"/>
        <v>0</v>
      </c>
      <c r="AF72" s="47">
        <f t="shared" ref="AF72:AH73" si="166">INDEX(Alloc,$E72,AF$1)*$G72</f>
        <v>2576.0501088097703</v>
      </c>
      <c r="AG72" s="47">
        <f t="shared" si="166"/>
        <v>12174.327609843906</v>
      </c>
      <c r="AH72" s="47">
        <f t="shared" si="166"/>
        <v>0</v>
      </c>
      <c r="AJ72" s="47">
        <f t="shared" ref="AJ72:AL73" si="167">INDEX(Alloc,$E72,AJ$1)*$G72</f>
        <v>1800.8704716263596</v>
      </c>
      <c r="AK72" s="47">
        <f t="shared" si="167"/>
        <v>16855.397645919627</v>
      </c>
      <c r="AL72" s="47">
        <f t="shared" si="167"/>
        <v>0</v>
      </c>
      <c r="AN72" s="47">
        <f t="shared" ref="AN72:AP73" si="168">INDEX(Alloc,$E72,AN$1)*$G72</f>
        <v>276.68020324100854</v>
      </c>
      <c r="AO72" s="47">
        <f t="shared" si="168"/>
        <v>1645.1723352088577</v>
      </c>
      <c r="AP72" s="47">
        <f t="shared" si="168"/>
        <v>0</v>
      </c>
      <c r="AR72" s="47">
        <f t="shared" ref="AR72:AT73" si="169">INDEX(Alloc,$E72,AR$1)*$G72</f>
        <v>93.711881419797393</v>
      </c>
      <c r="AS72" s="47">
        <f t="shared" si="169"/>
        <v>869.13840506162808</v>
      </c>
      <c r="AT72" s="47">
        <f t="shared" si="169"/>
        <v>0</v>
      </c>
      <c r="AV72" s="47">
        <f t="shared" ref="AV72:AX73" si="170">INDEX(Alloc,$E72,AV$1)*$G72</f>
        <v>0</v>
      </c>
      <c r="AW72" s="47">
        <f t="shared" si="170"/>
        <v>1556.9070637888967</v>
      </c>
      <c r="AX72" s="47">
        <f t="shared" si="170"/>
        <v>0</v>
      </c>
      <c r="AZ72" s="47">
        <f t="shared" ref="AZ72:BB73" si="171">INDEX(Alloc,$E72,AZ$1)*$G72</f>
        <v>0</v>
      </c>
      <c r="BA72" s="47">
        <f t="shared" si="171"/>
        <v>50.749869220204033</v>
      </c>
      <c r="BB72" s="47">
        <f t="shared" si="171"/>
        <v>0</v>
      </c>
      <c r="BD72" s="47">
        <f t="shared" ref="BD72:BF73" si="172">INDEX(Alloc,$E72,BD$1)*$G72</f>
        <v>5.0056611441478482</v>
      </c>
      <c r="BE72" s="47">
        <f t="shared" si="172"/>
        <v>47.557721703170756</v>
      </c>
      <c r="BF72" s="47">
        <f t="shared" si="172"/>
        <v>0</v>
      </c>
      <c r="BH72" s="44">
        <f t="shared" si="33"/>
        <v>0</v>
      </c>
      <c r="BI72" s="44">
        <f t="shared" si="34"/>
        <v>0</v>
      </c>
      <c r="BJ72" s="44">
        <f t="shared" si="35"/>
        <v>0</v>
      </c>
      <c r="BK72" s="44">
        <f t="shared" si="36"/>
        <v>0</v>
      </c>
      <c r="BM72" s="44">
        <f t="shared" si="16"/>
        <v>211410</v>
      </c>
      <c r="BN72" s="44">
        <f t="shared" si="17"/>
        <v>79453.817155031036</v>
      </c>
      <c r="BO72" s="44">
        <f t="shared" si="18"/>
        <v>25589.09500226413</v>
      </c>
      <c r="BP72" s="44">
        <f t="shared" si="19"/>
        <v>2897.1497085740511</v>
      </c>
      <c r="BQ72" s="44">
        <f t="shared" si="20"/>
        <v>34004.829919177311</v>
      </c>
      <c r="BR72" s="44">
        <f t="shared" si="21"/>
        <v>31513.539237966055</v>
      </c>
      <c r="BS72" s="44">
        <f t="shared" si="22"/>
        <v>14750.377718653675</v>
      </c>
      <c r="BT72" s="44">
        <f t="shared" si="23"/>
        <v>18656.268117545987</v>
      </c>
      <c r="BU72" s="44">
        <f t="shared" si="24"/>
        <v>1921.8525384498662</v>
      </c>
      <c r="BV72" s="44">
        <f t="shared" si="25"/>
        <v>962.85028648142543</v>
      </c>
      <c r="BW72" s="44">
        <f t="shared" si="26"/>
        <v>1556.9070637888967</v>
      </c>
      <c r="BX72" s="44">
        <f t="shared" si="27"/>
        <v>50.749869220204033</v>
      </c>
      <c r="BY72" s="44">
        <f t="shared" si="28"/>
        <v>52.563382847318607</v>
      </c>
      <c r="CA72" s="44">
        <f t="shared" si="29"/>
        <v>0</v>
      </c>
    </row>
    <row r="73" spans="2:79" x14ac:dyDescent="0.25">
      <c r="B73" s="8">
        <v>105</v>
      </c>
      <c r="C73" s="6" t="s">
        <v>35</v>
      </c>
      <c r="D73" s="47" t="str">
        <f>INDEX(Alloc,$E73,D$1)</f>
        <v>Dist</v>
      </c>
      <c r="E73" s="93">
        <v>26</v>
      </c>
      <c r="F73" s="93"/>
      <c r="G73" s="105">
        <f>+'Function-Classif'!F73</f>
        <v>2915340</v>
      </c>
      <c r="H73" s="21">
        <f>+'Function-Classif'!S73</f>
        <v>2139980.6297819563</v>
      </c>
      <c r="I73" s="21">
        <f>+'Function-Classif'!T73</f>
        <v>0</v>
      </c>
      <c r="J73" s="21">
        <f>+'Function-Classif'!U73</f>
        <v>775359.37021804403</v>
      </c>
      <c r="K73" s="47"/>
      <c r="L73" s="47">
        <f t="shared" si="162"/>
        <v>1127374.5008209802</v>
      </c>
      <c r="M73" s="47">
        <f t="shared" si="162"/>
        <v>0</v>
      </c>
      <c r="N73" s="47">
        <f t="shared" si="162"/>
        <v>447304.99441009719</v>
      </c>
      <c r="O73" s="47"/>
      <c r="P73" s="47">
        <f t="shared" si="163"/>
        <v>295558.20081748156</v>
      </c>
      <c r="Q73" s="47">
        <f t="shared" si="163"/>
        <v>0</v>
      </c>
      <c r="R73" s="47">
        <f t="shared" si="163"/>
        <v>72954.8971442521</v>
      </c>
      <c r="S73" s="47"/>
      <c r="T73" s="47">
        <f t="shared" si="163"/>
        <v>21771.048142617001</v>
      </c>
      <c r="U73" s="47">
        <f t="shared" si="163"/>
        <v>0</v>
      </c>
      <c r="V73" s="47">
        <f t="shared" si="163"/>
        <v>685.06306838146315</v>
      </c>
      <c r="W73" s="24"/>
      <c r="X73" s="47">
        <f t="shared" si="164"/>
        <v>276420.27183936612</v>
      </c>
      <c r="Y73" s="47">
        <f t="shared" si="164"/>
        <v>0</v>
      </c>
      <c r="Z73" s="47">
        <f t="shared" si="164"/>
        <v>8214.7030597592366</v>
      </c>
      <c r="AB73" s="47">
        <f t="shared" si="165"/>
        <v>229866.34724842812</v>
      </c>
      <c r="AC73" s="47">
        <f t="shared" si="165"/>
        <v>0</v>
      </c>
      <c r="AD73" s="47">
        <f t="shared" si="165"/>
        <v>1072.7039233275589</v>
      </c>
      <c r="AF73" s="47">
        <f t="shared" si="166"/>
        <v>149526.61588310727</v>
      </c>
      <c r="AG73" s="47">
        <f t="shared" si="166"/>
        <v>0</v>
      </c>
      <c r="AH73" s="47">
        <f t="shared" si="166"/>
        <v>905.48177691538478</v>
      </c>
      <c r="AJ73" s="47">
        <f t="shared" si="167"/>
        <v>0</v>
      </c>
      <c r="AK73" s="47">
        <f t="shared" si="167"/>
        <v>0</v>
      </c>
      <c r="AL73" s="47">
        <f t="shared" si="167"/>
        <v>877.47249340434303</v>
      </c>
      <c r="AN73" s="47">
        <f t="shared" si="168"/>
        <v>14251.083544709549</v>
      </c>
      <c r="AO73" s="47">
        <f t="shared" si="168"/>
        <v>0</v>
      </c>
      <c r="AP73" s="47">
        <f t="shared" si="168"/>
        <v>10.176320701210098</v>
      </c>
      <c r="AR73" s="47">
        <f t="shared" si="169"/>
        <v>7458.822236022469</v>
      </c>
      <c r="AS73" s="47">
        <f t="shared" si="169"/>
        <v>0</v>
      </c>
      <c r="AT73" s="47">
        <f t="shared" si="169"/>
        <v>10.176320701210098</v>
      </c>
      <c r="AV73" s="47">
        <f t="shared" si="170"/>
        <v>16964.025901971418</v>
      </c>
      <c r="AW73" s="47">
        <f t="shared" si="170"/>
        <v>0</v>
      </c>
      <c r="AX73" s="47">
        <f t="shared" si="170"/>
        <v>243039.68711623788</v>
      </c>
      <c r="AZ73" s="47">
        <f t="shared" si="171"/>
        <v>542.65218834884058</v>
      </c>
      <c r="BA73" s="47">
        <f t="shared" si="171"/>
        <v>0</v>
      </c>
      <c r="BB73" s="47">
        <f t="shared" si="171"/>
        <v>43.461064545394322</v>
      </c>
      <c r="BD73" s="47">
        <f t="shared" si="172"/>
        <v>247.06115892304933</v>
      </c>
      <c r="BE73" s="47">
        <f t="shared" si="172"/>
        <v>0</v>
      </c>
      <c r="BF73" s="47">
        <f t="shared" si="172"/>
        <v>240.55351972098549</v>
      </c>
      <c r="BH73" s="44">
        <f t="shared" si="33"/>
        <v>0</v>
      </c>
      <c r="BI73" s="44">
        <f t="shared" si="34"/>
        <v>0</v>
      </c>
      <c r="BJ73" s="44">
        <f t="shared" si="35"/>
        <v>0</v>
      </c>
      <c r="BK73" s="44">
        <f t="shared" si="36"/>
        <v>0</v>
      </c>
      <c r="BM73" s="44">
        <f t="shared" si="16"/>
        <v>2915340</v>
      </c>
      <c r="BN73" s="44">
        <f t="shared" si="17"/>
        <v>1574679.4952310773</v>
      </c>
      <c r="BO73" s="44">
        <f t="shared" si="18"/>
        <v>368513.09796173364</v>
      </c>
      <c r="BP73" s="44">
        <f t="shared" si="19"/>
        <v>22456.111210998464</v>
      </c>
      <c r="BQ73" s="44">
        <f t="shared" si="20"/>
        <v>284634.97489912534</v>
      </c>
      <c r="BR73" s="44">
        <f t="shared" si="21"/>
        <v>230939.05117175568</v>
      </c>
      <c r="BS73" s="44">
        <f t="shared" si="22"/>
        <v>150432.09766002264</v>
      </c>
      <c r="BT73" s="44">
        <f t="shared" si="23"/>
        <v>877.47249340434303</v>
      </c>
      <c r="BU73" s="44">
        <f t="shared" si="24"/>
        <v>14261.259865410759</v>
      </c>
      <c r="BV73" s="44">
        <f t="shared" si="25"/>
        <v>7468.998556723679</v>
      </c>
      <c r="BW73" s="44">
        <f t="shared" si="26"/>
        <v>260003.7130182093</v>
      </c>
      <c r="BX73" s="44">
        <f t="shared" si="27"/>
        <v>586.11325289423485</v>
      </c>
      <c r="BY73" s="44">
        <f t="shared" si="28"/>
        <v>487.61467864403483</v>
      </c>
      <c r="CA73" s="44">
        <f t="shared" si="29"/>
        <v>0</v>
      </c>
    </row>
    <row r="74" spans="2:79" x14ac:dyDescent="0.25">
      <c r="B74" s="6"/>
      <c r="C74" s="6"/>
      <c r="D74" s="6"/>
      <c r="E74" s="93"/>
      <c r="F74" s="93"/>
      <c r="G74" s="105"/>
      <c r="H74" s="21"/>
      <c r="I74" s="21"/>
      <c r="J74" s="21"/>
      <c r="K74" s="24"/>
      <c r="L74" s="40"/>
      <c r="M74" s="24"/>
      <c r="N74" s="24"/>
      <c r="O74" s="24"/>
      <c r="P74" s="40"/>
      <c r="Q74" s="24"/>
      <c r="R74" s="24"/>
      <c r="S74" s="24"/>
      <c r="T74" s="24"/>
      <c r="U74" s="24"/>
      <c r="V74" s="24"/>
      <c r="W74" s="24"/>
      <c r="Y74" s="44"/>
      <c r="Z74" s="44"/>
      <c r="BH74" s="44">
        <f t="shared" si="33"/>
        <v>0</v>
      </c>
      <c r="BI74" s="44">
        <f t="shared" si="34"/>
        <v>0</v>
      </c>
      <c r="BJ74" s="44">
        <f t="shared" si="35"/>
        <v>0</v>
      </c>
      <c r="BK74" s="44">
        <f t="shared" si="36"/>
        <v>0</v>
      </c>
      <c r="BM74" s="44">
        <f t="shared" si="16"/>
        <v>0</v>
      </c>
      <c r="BN74" s="44">
        <f t="shared" si="17"/>
        <v>0</v>
      </c>
      <c r="BO74" s="44">
        <f t="shared" si="18"/>
        <v>0</v>
      </c>
      <c r="BP74" s="44">
        <f t="shared" si="19"/>
        <v>0</v>
      </c>
      <c r="BQ74" s="44">
        <f t="shared" si="20"/>
        <v>0</v>
      </c>
      <c r="BR74" s="44">
        <f t="shared" si="21"/>
        <v>0</v>
      </c>
      <c r="BS74" s="44">
        <f t="shared" si="22"/>
        <v>0</v>
      </c>
      <c r="BT74" s="44">
        <f t="shared" si="23"/>
        <v>0</v>
      </c>
      <c r="BU74" s="44">
        <f t="shared" si="24"/>
        <v>0</v>
      </c>
      <c r="BV74" s="44">
        <f t="shared" si="25"/>
        <v>0</v>
      </c>
      <c r="BW74" s="44">
        <f t="shared" si="26"/>
        <v>0</v>
      </c>
      <c r="BX74" s="44">
        <f t="shared" si="27"/>
        <v>0</v>
      </c>
      <c r="BY74" s="44">
        <f t="shared" si="28"/>
        <v>0</v>
      </c>
      <c r="CA74" s="44">
        <f t="shared" si="29"/>
        <v>0</v>
      </c>
    </row>
    <row r="75" spans="2:79" x14ac:dyDescent="0.25">
      <c r="B75" s="69"/>
      <c r="C75" s="30" t="s">
        <v>36</v>
      </c>
      <c r="D75" s="30"/>
      <c r="E75" s="94"/>
      <c r="F75" s="94"/>
      <c r="G75" s="105">
        <f>+'Function-Classif'!F75</f>
        <v>0</v>
      </c>
      <c r="H75" s="31">
        <f>+'Function-Classif'!S75</f>
        <v>0</v>
      </c>
      <c r="I75" s="31">
        <f>+'Function-Classif'!T75</f>
        <v>0</v>
      </c>
      <c r="J75" s="31">
        <f>+'Function-Classif'!U75</f>
        <v>0</v>
      </c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Y75" s="44"/>
      <c r="Z75" s="44"/>
      <c r="BH75" s="44">
        <f t="shared" si="33"/>
        <v>0</v>
      </c>
      <c r="BI75" s="44">
        <f t="shared" si="34"/>
        <v>0</v>
      </c>
      <c r="BJ75" s="44">
        <f t="shared" si="35"/>
        <v>0</v>
      </c>
      <c r="BK75" s="44">
        <f t="shared" si="36"/>
        <v>0</v>
      </c>
      <c r="BM75" s="44">
        <f t="shared" si="16"/>
        <v>0</v>
      </c>
      <c r="BN75" s="44">
        <f t="shared" si="17"/>
        <v>0</v>
      </c>
      <c r="BO75" s="44">
        <f t="shared" si="18"/>
        <v>0</v>
      </c>
      <c r="BP75" s="44">
        <f t="shared" si="19"/>
        <v>0</v>
      </c>
      <c r="BQ75" s="44">
        <f t="shared" si="20"/>
        <v>0</v>
      </c>
      <c r="BR75" s="44">
        <f t="shared" si="21"/>
        <v>0</v>
      </c>
      <c r="BS75" s="44">
        <f t="shared" si="22"/>
        <v>0</v>
      </c>
      <c r="BT75" s="44">
        <f t="shared" si="23"/>
        <v>0</v>
      </c>
      <c r="BU75" s="44">
        <f t="shared" si="24"/>
        <v>0</v>
      </c>
      <c r="BV75" s="44">
        <f t="shared" si="25"/>
        <v>0</v>
      </c>
      <c r="BW75" s="44">
        <f t="shared" si="26"/>
        <v>0</v>
      </c>
      <c r="BX75" s="44">
        <f t="shared" si="27"/>
        <v>0</v>
      </c>
      <c r="BY75" s="44">
        <f t="shared" si="28"/>
        <v>0</v>
      </c>
      <c r="CA75" s="44">
        <f t="shared" si="29"/>
        <v>0</v>
      </c>
    </row>
    <row r="76" spans="2:79" x14ac:dyDescent="0.25">
      <c r="B76" s="6"/>
      <c r="C76" s="6" t="s">
        <v>37</v>
      </c>
      <c r="D76" s="6"/>
      <c r="E76" s="93"/>
      <c r="F76" s="93"/>
      <c r="G76" s="105">
        <f>+'Function-Classif'!F76</f>
        <v>4331626533.7399998</v>
      </c>
      <c r="H76" s="21">
        <f>+H19+H64+H68+H70+H71+H72+H73+H75</f>
        <v>1919098188.1131358</v>
      </c>
      <c r="I76" s="21">
        <f t="shared" ref="I76:BF76" si="173">+I19+I64+I68+I70+I71+I72+I73+I75</f>
        <v>2030116375.4002957</v>
      </c>
      <c r="J76" s="21">
        <f t="shared" si="173"/>
        <v>382411970.22656822</v>
      </c>
      <c r="K76" s="21"/>
      <c r="L76" s="21">
        <f t="shared" si="173"/>
        <v>941061156.55078769</v>
      </c>
      <c r="M76" s="21">
        <f t="shared" si="173"/>
        <v>734451506.45506454</v>
      </c>
      <c r="N76" s="21">
        <f t="shared" si="173"/>
        <v>220613551.30904767</v>
      </c>
      <c r="O76" s="21"/>
      <c r="P76" s="21">
        <f t="shared" si="173"/>
        <v>260564029.54229432</v>
      </c>
      <c r="Q76" s="21">
        <f t="shared" si="173"/>
        <v>238670445.86873558</v>
      </c>
      <c r="R76" s="21">
        <f t="shared" si="173"/>
        <v>35981800.215768941</v>
      </c>
      <c r="S76" s="21"/>
      <c r="T76" s="21">
        <f t="shared" ref="T76:V76" si="174">+T19+T64+T68+T70+T71+T72+T73+T75</f>
        <v>20878567.32574397</v>
      </c>
      <c r="U76" s="21">
        <f t="shared" si="174"/>
        <v>28426049.873106066</v>
      </c>
      <c r="V76" s="21">
        <f t="shared" si="174"/>
        <v>337877.28345314442</v>
      </c>
      <c r="W76" s="21"/>
      <c r="X76" s="21">
        <f t="shared" si="173"/>
        <v>258960916.30804369</v>
      </c>
      <c r="Y76" s="21">
        <f t="shared" si="173"/>
        <v>329352731.34414595</v>
      </c>
      <c r="Z76" s="21">
        <f t="shared" si="173"/>
        <v>4051541.6496808878</v>
      </c>
      <c r="AA76" s="21"/>
      <c r="AB76" s="21">
        <f t="shared" si="173"/>
        <v>213275687.00353801</v>
      </c>
      <c r="AC76" s="21">
        <f t="shared" si="173"/>
        <v>317916817.77187902</v>
      </c>
      <c r="AD76" s="21">
        <f t="shared" si="173"/>
        <v>529064.11729325226</v>
      </c>
      <c r="AE76" s="21"/>
      <c r="AF76" s="21">
        <f t="shared" si="173"/>
        <v>136514177.89342391</v>
      </c>
      <c r="AG76" s="21">
        <f t="shared" si="173"/>
        <v>139824143.9399316</v>
      </c>
      <c r="AH76" s="21">
        <f t="shared" si="173"/>
        <v>446589.1348125324</v>
      </c>
      <c r="AI76" s="21"/>
      <c r="AJ76" s="21">
        <f t="shared" si="173"/>
        <v>55052024.603720762</v>
      </c>
      <c r="AK76" s="21">
        <f t="shared" si="173"/>
        <v>193586998.98154524</v>
      </c>
      <c r="AL76" s="21">
        <f t="shared" si="173"/>
        <v>432774.78535922029</v>
      </c>
      <c r="AM76" s="21"/>
      <c r="AN76" s="21">
        <f t="shared" si="173"/>
        <v>13671023.346063342</v>
      </c>
      <c r="AO76" s="21">
        <f t="shared" si="173"/>
        <v>18895073.368835203</v>
      </c>
      <c r="AP76" s="21">
        <f t="shared" si="173"/>
        <v>5019.0234341435744</v>
      </c>
      <c r="AQ76" s="21"/>
      <c r="AR76" s="21">
        <f t="shared" si="173"/>
        <v>6568349.1219632607</v>
      </c>
      <c r="AS76" s="21">
        <f t="shared" si="173"/>
        <v>9982196.7461098935</v>
      </c>
      <c r="AT76" s="21">
        <f t="shared" si="173"/>
        <v>5019.0234341435744</v>
      </c>
      <c r="AU76" s="21"/>
      <c r="AV76" s="21">
        <f t="shared" si="173"/>
        <v>11938979.387482014</v>
      </c>
      <c r="AW76" s="21">
        <f t="shared" si="173"/>
        <v>17881332.289127234</v>
      </c>
      <c r="AX76" s="21">
        <f t="shared" si="173"/>
        <v>119868655.95914909</v>
      </c>
      <c r="AY76" s="21"/>
      <c r="AZ76" s="21">
        <f t="shared" si="173"/>
        <v>381908.94830665831</v>
      </c>
      <c r="BA76" s="21">
        <f t="shared" si="173"/>
        <v>582870.54909223819</v>
      </c>
      <c r="BB76" s="21">
        <f t="shared" si="173"/>
        <v>21435.262098237698</v>
      </c>
      <c r="BC76" s="21"/>
      <c r="BD76" s="21">
        <f t="shared" si="173"/>
        <v>231368.08176832215</v>
      </c>
      <c r="BE76" s="21">
        <f t="shared" si="173"/>
        <v>546208.21272318449</v>
      </c>
      <c r="BF76" s="21">
        <f t="shared" si="173"/>
        <v>118642.46303693786</v>
      </c>
      <c r="BH76" s="44">
        <f t="shared" si="33"/>
        <v>0</v>
      </c>
      <c r="BI76" s="44">
        <f t="shared" si="34"/>
        <v>0</v>
      </c>
      <c r="BJ76" s="44">
        <f t="shared" si="35"/>
        <v>0</v>
      </c>
      <c r="BK76" s="44">
        <f t="shared" si="36"/>
        <v>0</v>
      </c>
      <c r="BM76" s="44">
        <f t="shared" si="16"/>
        <v>4331626533.7399998</v>
      </c>
      <c r="BN76" s="44">
        <f t="shared" si="17"/>
        <v>1896126214.3148999</v>
      </c>
      <c r="BO76" s="44">
        <f t="shared" si="18"/>
        <v>535216275.62679887</v>
      </c>
      <c r="BP76" s="44">
        <f t="shared" si="19"/>
        <v>49642494.48230318</v>
      </c>
      <c r="BQ76" s="44">
        <f t="shared" si="20"/>
        <v>592365189.30187047</v>
      </c>
      <c r="BR76" s="44">
        <f t="shared" si="21"/>
        <v>531721568.89271027</v>
      </c>
      <c r="BS76" s="44">
        <f t="shared" si="22"/>
        <v>276784910.96816808</v>
      </c>
      <c r="BT76" s="44">
        <f t="shared" si="23"/>
        <v>249071798.37062523</v>
      </c>
      <c r="BU76" s="44">
        <f t="shared" si="24"/>
        <v>32571115.738332689</v>
      </c>
      <c r="BV76" s="44">
        <f t="shared" si="25"/>
        <v>16555564.891507298</v>
      </c>
      <c r="BW76" s="44">
        <f t="shared" si="26"/>
        <v>149688967.63575834</v>
      </c>
      <c r="BX76" s="44">
        <f t="shared" si="27"/>
        <v>986214.75949713425</v>
      </c>
      <c r="BY76" s="44">
        <f t="shared" si="28"/>
        <v>896218.75752844452</v>
      </c>
      <c r="CA76" s="44">
        <f t="shared" si="29"/>
        <v>0</v>
      </c>
    </row>
    <row r="77" spans="2:79" x14ac:dyDescent="0.25">
      <c r="B77" s="6"/>
      <c r="C77" s="6"/>
      <c r="D77" s="6"/>
      <c r="E77" s="93"/>
      <c r="F77" s="93"/>
      <c r="G77" s="105"/>
      <c r="H77" s="21"/>
      <c r="I77" s="21"/>
      <c r="J77" s="21"/>
      <c r="K77" s="24"/>
      <c r="L77" s="40"/>
      <c r="M77" s="24"/>
      <c r="N77" s="24"/>
      <c r="O77" s="24"/>
      <c r="P77" s="40"/>
      <c r="Q77" s="24"/>
      <c r="R77" s="24"/>
      <c r="S77" s="24"/>
      <c r="T77" s="24"/>
      <c r="U77" s="24"/>
      <c r="V77" s="24"/>
      <c r="W77" s="24"/>
      <c r="Y77" s="44"/>
      <c r="Z77" s="44"/>
      <c r="BH77" s="44">
        <f t="shared" ref="BH77:BH89" si="175">+L77+P77+T77+X77+AB77+AF77+AJ77+AN77+AR77+AV77+AZ77+BD77-H77</f>
        <v>0</v>
      </c>
      <c r="BI77" s="44">
        <f t="shared" ref="BI77:BI89" si="176">+M77+Q77+U77+Y77+AC77+AG77+AK77+AO77+AS77+AW77+BA77+BE77-I77</f>
        <v>0</v>
      </c>
      <c r="BJ77" s="44">
        <f t="shared" ref="BJ77:BJ89" si="177">+N77+R77+V77+Z77+AD77+AH77+AL77+AP77+AT77+AX77+BB77+BF77-J77</f>
        <v>0</v>
      </c>
      <c r="BK77" s="44">
        <f t="shared" ref="BK77:BK89" si="178">SUM(L77:BF77)-G77</f>
        <v>0</v>
      </c>
      <c r="BM77" s="44">
        <f t="shared" si="16"/>
        <v>0</v>
      </c>
      <c r="BN77" s="44">
        <f t="shared" si="17"/>
        <v>0</v>
      </c>
      <c r="BO77" s="44">
        <f t="shared" si="18"/>
        <v>0</v>
      </c>
      <c r="BP77" s="44">
        <f t="shared" si="19"/>
        <v>0</v>
      </c>
      <c r="BQ77" s="44">
        <f t="shared" si="20"/>
        <v>0</v>
      </c>
      <c r="BR77" s="44">
        <f t="shared" si="21"/>
        <v>0</v>
      </c>
      <c r="BS77" s="44">
        <f t="shared" si="22"/>
        <v>0</v>
      </c>
      <c r="BT77" s="44">
        <f t="shared" si="23"/>
        <v>0</v>
      </c>
      <c r="BU77" s="44">
        <f t="shared" si="24"/>
        <v>0</v>
      </c>
      <c r="BV77" s="44">
        <f t="shared" si="25"/>
        <v>0</v>
      </c>
      <c r="BW77" s="44">
        <f t="shared" si="26"/>
        <v>0</v>
      </c>
      <c r="BX77" s="44">
        <f t="shared" si="27"/>
        <v>0</v>
      </c>
      <c r="BY77" s="44">
        <f t="shared" si="28"/>
        <v>0</v>
      </c>
      <c r="CA77" s="44">
        <f t="shared" si="29"/>
        <v>0</v>
      </c>
    </row>
    <row r="78" spans="2:79" x14ac:dyDescent="0.25">
      <c r="B78" s="7" t="s">
        <v>38</v>
      </c>
      <c r="C78" s="6"/>
      <c r="D78" s="6"/>
      <c r="E78" s="93"/>
      <c r="F78" s="93"/>
      <c r="G78" s="105"/>
      <c r="H78" s="21"/>
      <c r="I78" s="21"/>
      <c r="J78" s="21"/>
      <c r="K78" s="24"/>
      <c r="L78" s="40"/>
      <c r="M78" s="24"/>
      <c r="N78" s="24"/>
      <c r="O78" s="24"/>
      <c r="P78" s="40"/>
      <c r="Q78" s="24"/>
      <c r="R78" s="24"/>
      <c r="S78" s="24"/>
      <c r="T78" s="24"/>
      <c r="U78" s="24"/>
      <c r="V78" s="24"/>
      <c r="W78" s="24"/>
      <c r="Y78" s="44"/>
      <c r="Z78" s="44"/>
      <c r="BH78" s="44">
        <f t="shared" si="175"/>
        <v>0</v>
      </c>
      <c r="BI78" s="44">
        <f t="shared" si="176"/>
        <v>0</v>
      </c>
      <c r="BJ78" s="44">
        <f t="shared" si="177"/>
        <v>0</v>
      </c>
      <c r="BK78" s="44">
        <f t="shared" si="178"/>
        <v>0</v>
      </c>
      <c r="BM78" s="44">
        <f t="shared" si="16"/>
        <v>0</v>
      </c>
      <c r="BN78" s="44">
        <f t="shared" si="17"/>
        <v>0</v>
      </c>
      <c r="BO78" s="44">
        <f t="shared" si="18"/>
        <v>0</v>
      </c>
      <c r="BP78" s="44">
        <f t="shared" si="19"/>
        <v>0</v>
      </c>
      <c r="BQ78" s="44">
        <f t="shared" si="20"/>
        <v>0</v>
      </c>
      <c r="BR78" s="44">
        <f t="shared" si="21"/>
        <v>0</v>
      </c>
      <c r="BS78" s="44">
        <f t="shared" si="22"/>
        <v>0</v>
      </c>
      <c r="BT78" s="44">
        <f t="shared" si="23"/>
        <v>0</v>
      </c>
      <c r="BU78" s="44">
        <f t="shared" si="24"/>
        <v>0</v>
      </c>
      <c r="BV78" s="44">
        <f t="shared" si="25"/>
        <v>0</v>
      </c>
      <c r="BW78" s="44">
        <f t="shared" si="26"/>
        <v>0</v>
      </c>
      <c r="BX78" s="44">
        <f t="shared" si="27"/>
        <v>0</v>
      </c>
      <c r="BY78" s="44">
        <f t="shared" si="28"/>
        <v>0</v>
      </c>
      <c r="CA78" s="44">
        <f t="shared" si="29"/>
        <v>0</v>
      </c>
    </row>
    <row r="79" spans="2:79" x14ac:dyDescent="0.25">
      <c r="B79" s="7"/>
      <c r="C79" s="6"/>
      <c r="D79" s="6"/>
      <c r="E79" s="93"/>
      <c r="F79" s="93"/>
      <c r="G79" s="105"/>
      <c r="H79" s="21"/>
      <c r="I79" s="21"/>
      <c r="J79" s="21"/>
      <c r="K79" s="24"/>
      <c r="L79" s="40"/>
      <c r="M79" s="24"/>
      <c r="N79" s="24"/>
      <c r="O79" s="24"/>
      <c r="P79" s="40"/>
      <c r="Q79" s="24"/>
      <c r="R79" s="24"/>
      <c r="S79" s="24"/>
      <c r="T79" s="24"/>
      <c r="U79" s="24"/>
      <c r="V79" s="24"/>
      <c r="W79" s="24"/>
      <c r="Y79" s="44"/>
      <c r="Z79" s="44"/>
      <c r="BH79" s="44">
        <f t="shared" si="175"/>
        <v>0</v>
      </c>
      <c r="BI79" s="44">
        <f t="shared" si="176"/>
        <v>0</v>
      </c>
      <c r="BJ79" s="44">
        <f t="shared" si="177"/>
        <v>0</v>
      </c>
      <c r="BK79" s="44">
        <f t="shared" si="178"/>
        <v>0</v>
      </c>
      <c r="BM79" s="44">
        <f t="shared" si="16"/>
        <v>0</v>
      </c>
      <c r="BN79" s="44">
        <f t="shared" si="17"/>
        <v>0</v>
      </c>
      <c r="BO79" s="44">
        <f t="shared" si="18"/>
        <v>0</v>
      </c>
      <c r="BP79" s="44">
        <f t="shared" si="19"/>
        <v>0</v>
      </c>
      <c r="BQ79" s="44">
        <f t="shared" si="20"/>
        <v>0</v>
      </c>
      <c r="BR79" s="44">
        <f t="shared" si="21"/>
        <v>0</v>
      </c>
      <c r="BS79" s="44">
        <f t="shared" si="22"/>
        <v>0</v>
      </c>
      <c r="BT79" s="44">
        <f t="shared" si="23"/>
        <v>0</v>
      </c>
      <c r="BU79" s="44">
        <f t="shared" si="24"/>
        <v>0</v>
      </c>
      <c r="BV79" s="44">
        <f t="shared" si="25"/>
        <v>0</v>
      </c>
      <c r="BW79" s="44">
        <f t="shared" si="26"/>
        <v>0</v>
      </c>
      <c r="BX79" s="44">
        <f t="shared" si="27"/>
        <v>0</v>
      </c>
      <c r="BY79" s="44">
        <f t="shared" si="28"/>
        <v>0</v>
      </c>
      <c r="CA79" s="44">
        <f t="shared" si="29"/>
        <v>0</v>
      </c>
    </row>
    <row r="80" spans="2:79" x14ac:dyDescent="0.25">
      <c r="B80" s="6"/>
      <c r="C80" s="6" t="s">
        <v>39</v>
      </c>
      <c r="D80" s="47" t="str">
        <f>INDEX(Alloc,$E80,D$1)</f>
        <v>Prod</v>
      </c>
      <c r="E80" s="93">
        <v>24</v>
      </c>
      <c r="F80" s="93"/>
      <c r="G80" s="105">
        <f>+'Function-Classif'!F80</f>
        <v>67084848</v>
      </c>
      <c r="H80" s="21">
        <f>+'Function-Classif'!S80</f>
        <v>10995206.587199999</v>
      </c>
      <c r="I80" s="21">
        <f>+'Function-Classif'!T80</f>
        <v>56089641.412800007</v>
      </c>
      <c r="J80" s="21">
        <f>+'Function-Classif'!U80</f>
        <v>0</v>
      </c>
      <c r="K80" s="47"/>
      <c r="L80" s="47">
        <f t="shared" ref="L80:N83" si="179">INDEX(Alloc,$E80,L$1)*$G80</f>
        <v>4920370.4272369128</v>
      </c>
      <c r="M80" s="47">
        <f t="shared" si="179"/>
        <v>20292000.070209041</v>
      </c>
      <c r="N80" s="47">
        <f t="shared" si="179"/>
        <v>0</v>
      </c>
      <c r="O80" s="47"/>
      <c r="P80" s="47">
        <f t="shared" ref="P80:V83" si="180">INDEX(Alloc,$E80,P$1)*$G80</f>
        <v>1525785.5188965537</v>
      </c>
      <c r="Q80" s="47">
        <f t="shared" si="180"/>
        <v>6594173.5591245843</v>
      </c>
      <c r="R80" s="47">
        <f t="shared" si="180"/>
        <v>0</v>
      </c>
      <c r="S80" s="47"/>
      <c r="T80" s="47">
        <f t="shared" si="180"/>
        <v>133949.53752453582</v>
      </c>
      <c r="U80" s="47">
        <f t="shared" si="180"/>
        <v>785377.11605350941</v>
      </c>
      <c r="V80" s="47">
        <f t="shared" si="180"/>
        <v>0</v>
      </c>
      <c r="W80" s="24"/>
      <c r="X80" s="47">
        <f t="shared" ref="X80:Z83" si="181">INDEX(Alloc,$E80,X$1)*$G80</f>
        <v>1690834.5150935322</v>
      </c>
      <c r="Y80" s="47">
        <f t="shared" si="181"/>
        <v>9099614.5951371193</v>
      </c>
      <c r="Z80" s="47">
        <f t="shared" si="181"/>
        <v>0</v>
      </c>
      <c r="AB80" s="47">
        <f t="shared" ref="AB80:AD83" si="182">INDEX(Alloc,$E80,AB$1)*$G80</f>
        <v>1216255.8388931071</v>
      </c>
      <c r="AC80" s="47">
        <f t="shared" si="182"/>
        <v>8783654.2397265825</v>
      </c>
      <c r="AD80" s="47">
        <f t="shared" si="182"/>
        <v>0</v>
      </c>
      <c r="AF80" s="47">
        <f t="shared" ref="AF80:AH83" si="183">INDEX(Alloc,$E80,AF$1)*$G80</f>
        <v>817434.98410617723</v>
      </c>
      <c r="AG80" s="47">
        <f t="shared" si="183"/>
        <v>3863170.6977370121</v>
      </c>
      <c r="AH80" s="47">
        <f t="shared" si="183"/>
        <v>0</v>
      </c>
      <c r="AJ80" s="47">
        <f t="shared" ref="AJ80:AL83" si="184">INDEX(Alloc,$E80,AJ$1)*$G80</f>
        <v>571454.15002479847</v>
      </c>
      <c r="AK80" s="47">
        <f t="shared" si="184"/>
        <v>5348572.863422147</v>
      </c>
      <c r="AL80" s="47">
        <f t="shared" si="184"/>
        <v>0</v>
      </c>
      <c r="AN80" s="47">
        <f t="shared" ref="AN80:AP83" si="185">INDEX(Alloc,$E80,AN$1)*$G80</f>
        <v>87796.458914110801</v>
      </c>
      <c r="AO80" s="47">
        <f t="shared" si="185"/>
        <v>522047.85034431325</v>
      </c>
      <c r="AP80" s="47">
        <f t="shared" si="185"/>
        <v>0</v>
      </c>
      <c r="AR80" s="47">
        <f t="shared" ref="AR80:AT83" si="186">INDEX(Alloc,$E80,AR$1)*$G80</f>
        <v>29736.754745949256</v>
      </c>
      <c r="AS80" s="47">
        <f t="shared" si="186"/>
        <v>275795.93110317271</v>
      </c>
      <c r="AT80" s="47">
        <f t="shared" si="186"/>
        <v>0</v>
      </c>
      <c r="AV80" s="47">
        <f t="shared" ref="AV80:AX83" si="187">INDEX(Alloc,$E80,AV$1)*$G80</f>
        <v>0</v>
      </c>
      <c r="AW80" s="47">
        <f t="shared" si="187"/>
        <v>494039.41972661857</v>
      </c>
      <c r="AX80" s="47">
        <f t="shared" si="187"/>
        <v>0</v>
      </c>
      <c r="AZ80" s="47">
        <f t="shared" ref="AZ80:BB83" si="188">INDEX(Alloc,$E80,AZ$1)*$G80</f>
        <v>0</v>
      </c>
      <c r="BA80" s="47">
        <f t="shared" si="188"/>
        <v>16104.002945259288</v>
      </c>
      <c r="BB80" s="47">
        <f t="shared" si="188"/>
        <v>0</v>
      </c>
      <c r="BD80" s="47">
        <f t="shared" ref="BD80:BF83" si="189">INDEX(Alloc,$E80,BD$1)*$G80</f>
        <v>1588.4017643189277</v>
      </c>
      <c r="BE80" s="47">
        <f t="shared" si="189"/>
        <v>15091.067270628217</v>
      </c>
      <c r="BF80" s="47">
        <f t="shared" si="189"/>
        <v>0</v>
      </c>
      <c r="BH80" s="44">
        <f t="shared" si="175"/>
        <v>0</v>
      </c>
      <c r="BI80" s="44">
        <f t="shared" si="176"/>
        <v>0</v>
      </c>
      <c r="BJ80" s="44">
        <f t="shared" si="177"/>
        <v>0</v>
      </c>
      <c r="BK80" s="44">
        <f t="shared" si="178"/>
        <v>0</v>
      </c>
      <c r="BM80" s="44">
        <f t="shared" si="16"/>
        <v>67084848</v>
      </c>
      <c r="BN80" s="44">
        <f t="shared" si="17"/>
        <v>25212370.497445956</v>
      </c>
      <c r="BO80" s="44">
        <f t="shared" si="18"/>
        <v>8119959.078021138</v>
      </c>
      <c r="BP80" s="44">
        <f t="shared" si="19"/>
        <v>919326.6535780452</v>
      </c>
      <c r="BQ80" s="44">
        <f t="shared" si="20"/>
        <v>10790449.110230651</v>
      </c>
      <c r="BR80" s="44">
        <f t="shared" si="21"/>
        <v>9999910.0786196887</v>
      </c>
      <c r="BS80" s="44">
        <f t="shared" si="22"/>
        <v>4680605.6818431895</v>
      </c>
      <c r="BT80" s="44">
        <f t="shared" si="23"/>
        <v>5920027.0134469457</v>
      </c>
      <c r="BU80" s="44">
        <f t="shared" si="24"/>
        <v>609844.30925842409</v>
      </c>
      <c r="BV80" s="44">
        <f t="shared" si="25"/>
        <v>305532.68584912195</v>
      </c>
      <c r="BW80" s="44">
        <f t="shared" si="26"/>
        <v>494039.41972661857</v>
      </c>
      <c r="BX80" s="44">
        <f t="shared" si="27"/>
        <v>16104.002945259288</v>
      </c>
      <c r="BY80" s="44">
        <f t="shared" si="28"/>
        <v>16679.469034947146</v>
      </c>
      <c r="CA80" s="44">
        <f t="shared" si="29"/>
        <v>0</v>
      </c>
    </row>
    <row r="81" spans="2:79" x14ac:dyDescent="0.25">
      <c r="B81" s="6"/>
      <c r="C81" s="6" t="s">
        <v>40</v>
      </c>
      <c r="D81" s="47" t="str">
        <f>INDEX(Alloc,$E81,D$1)</f>
        <v>Trans</v>
      </c>
      <c r="E81" s="93">
        <v>25</v>
      </c>
      <c r="F81" s="93"/>
      <c r="G81" s="105">
        <f>+'Function-Classif'!F81</f>
        <v>6861294</v>
      </c>
      <c r="H81" s="21">
        <f>+'Function-Classif'!S81</f>
        <v>6861294</v>
      </c>
      <c r="I81" s="21">
        <f>+'Function-Classif'!T81</f>
        <v>0</v>
      </c>
      <c r="J81" s="21">
        <f>+'Function-Classif'!U81</f>
        <v>0</v>
      </c>
      <c r="K81" s="47"/>
      <c r="L81" s="47">
        <f t="shared" si="179"/>
        <v>3049075.7391148712</v>
      </c>
      <c r="M81" s="47">
        <f t="shared" si="179"/>
        <v>0</v>
      </c>
      <c r="N81" s="47">
        <f t="shared" si="179"/>
        <v>0</v>
      </c>
      <c r="O81" s="47"/>
      <c r="P81" s="47">
        <f t="shared" si="180"/>
        <v>877667.96759106335</v>
      </c>
      <c r="Q81" s="47">
        <f t="shared" si="180"/>
        <v>0</v>
      </c>
      <c r="R81" s="47">
        <f t="shared" si="180"/>
        <v>0</v>
      </c>
      <c r="S81" s="47"/>
      <c r="T81" s="47">
        <f t="shared" si="180"/>
        <v>77982.426911176211</v>
      </c>
      <c r="U81" s="47">
        <f t="shared" si="180"/>
        <v>0</v>
      </c>
      <c r="V81" s="47">
        <f t="shared" si="180"/>
        <v>0</v>
      </c>
      <c r="W81" s="24"/>
      <c r="X81" s="47">
        <f t="shared" si="181"/>
        <v>905102.60775063711</v>
      </c>
      <c r="Y81" s="47">
        <f t="shared" si="181"/>
        <v>0</v>
      </c>
      <c r="Z81" s="47">
        <f t="shared" si="181"/>
        <v>0</v>
      </c>
      <c r="AB81" s="47">
        <f t="shared" si="182"/>
        <v>823365.76108847151</v>
      </c>
      <c r="AC81" s="47">
        <f t="shared" si="182"/>
        <v>0</v>
      </c>
      <c r="AD81" s="47">
        <f t="shared" si="182"/>
        <v>0</v>
      </c>
      <c r="AF81" s="47">
        <f t="shared" si="183"/>
        <v>488872.38182571071</v>
      </c>
      <c r="AG81" s="47">
        <f t="shared" si="183"/>
        <v>0</v>
      </c>
      <c r="AH81" s="47">
        <f t="shared" si="183"/>
        <v>0</v>
      </c>
      <c r="AJ81" s="47">
        <f t="shared" si="184"/>
        <v>506381.27476860624</v>
      </c>
      <c r="AK81" s="47">
        <f t="shared" si="184"/>
        <v>0</v>
      </c>
      <c r="AL81" s="47">
        <f t="shared" si="184"/>
        <v>0</v>
      </c>
      <c r="AN81" s="47">
        <f t="shared" si="185"/>
        <v>51046.420624780723</v>
      </c>
      <c r="AO81" s="47">
        <f t="shared" si="185"/>
        <v>0</v>
      </c>
      <c r="AP81" s="47">
        <f t="shared" si="185"/>
        <v>0</v>
      </c>
      <c r="AR81" s="47">
        <f t="shared" si="186"/>
        <v>26716.998467587782</v>
      </c>
      <c r="AS81" s="47">
        <f t="shared" si="186"/>
        <v>0</v>
      </c>
      <c r="AT81" s="47">
        <f t="shared" si="186"/>
        <v>0</v>
      </c>
      <c r="AV81" s="47">
        <f t="shared" si="187"/>
        <v>52632.271884183036</v>
      </c>
      <c r="AW81" s="47">
        <f t="shared" si="187"/>
        <v>0</v>
      </c>
      <c r="AX81" s="47">
        <f t="shared" si="187"/>
        <v>0</v>
      </c>
      <c r="AZ81" s="47">
        <f t="shared" si="188"/>
        <v>1683.6226070843211</v>
      </c>
      <c r="BA81" s="47">
        <f t="shared" si="188"/>
        <v>0</v>
      </c>
      <c r="BB81" s="47">
        <f t="shared" si="188"/>
        <v>0</v>
      </c>
      <c r="BD81" s="47">
        <f t="shared" si="189"/>
        <v>766.52736582700811</v>
      </c>
      <c r="BE81" s="47">
        <f t="shared" si="189"/>
        <v>0</v>
      </c>
      <c r="BF81" s="47">
        <f t="shared" si="189"/>
        <v>0</v>
      </c>
      <c r="BH81" s="44">
        <f t="shared" si="175"/>
        <v>0</v>
      </c>
      <c r="BI81" s="44">
        <f t="shared" si="176"/>
        <v>0</v>
      </c>
      <c r="BJ81" s="44">
        <f t="shared" si="177"/>
        <v>0</v>
      </c>
      <c r="BK81" s="44">
        <f t="shared" si="178"/>
        <v>0</v>
      </c>
      <c r="BM81" s="44">
        <f t="shared" ref="BM81:BM144" si="190">G81</f>
        <v>6861294</v>
      </c>
      <c r="BN81" s="44">
        <f t="shared" ref="BN81:BN144" si="191">SUM(L81:N81)</f>
        <v>3049075.7391148712</v>
      </c>
      <c r="BO81" s="44">
        <f t="shared" ref="BO81:BO144" si="192">SUM(P81:R81)</f>
        <v>877667.96759106335</v>
      </c>
      <c r="BP81" s="44">
        <f t="shared" ref="BP81:BP144" si="193">SUM(T81:V81)</f>
        <v>77982.426911176211</v>
      </c>
      <c r="BQ81" s="44">
        <f t="shared" ref="BQ81:BQ144" si="194">SUM(X81:Z81)</f>
        <v>905102.60775063711</v>
      </c>
      <c r="BR81" s="44">
        <f t="shared" ref="BR81:BR144" si="195">SUM(AB81:AD81)</f>
        <v>823365.76108847151</v>
      </c>
      <c r="BS81" s="44">
        <f t="shared" ref="BS81:BS144" si="196">SUM(AF81:AH81)</f>
        <v>488872.38182571071</v>
      </c>
      <c r="BT81" s="44">
        <f t="shared" ref="BT81:BT144" si="197">SUM(AJ81:AL81)</f>
        <v>506381.27476860624</v>
      </c>
      <c r="BU81" s="44">
        <f t="shared" ref="BU81:BU144" si="198">SUM(AN81:AP81)</f>
        <v>51046.420624780723</v>
      </c>
      <c r="BV81" s="44">
        <f t="shared" ref="BV81:BV144" si="199">SUM(AR81:AT81)</f>
        <v>26716.998467587782</v>
      </c>
      <c r="BW81" s="44">
        <f t="shared" ref="BW81:BW144" si="200">SUM(AV81:AX81)</f>
        <v>52632.271884183036</v>
      </c>
      <c r="BX81" s="44">
        <f t="shared" ref="BX81:BX144" si="201">SUM(AZ81:BB81)</f>
        <v>1683.6226070843211</v>
      </c>
      <c r="BY81" s="44">
        <f t="shared" ref="BY81:BY144" si="202">SUM(BD81:BF81)</f>
        <v>766.52736582700811</v>
      </c>
      <c r="CA81" s="44">
        <f t="shared" ref="CA81:CA144" si="203">SUM(BN81:BY81)-BM81</f>
        <v>0</v>
      </c>
    </row>
    <row r="82" spans="2:79" x14ac:dyDescent="0.25">
      <c r="B82" s="6"/>
      <c r="C82" s="6" t="s">
        <v>41</v>
      </c>
      <c r="D82" s="47" t="str">
        <f>INDEX(Alloc,$E82,D$1)</f>
        <v>Dist</v>
      </c>
      <c r="E82" s="93">
        <v>26</v>
      </c>
      <c r="F82" s="93"/>
      <c r="G82" s="105">
        <f>+'Function-Classif'!F82</f>
        <v>30927921</v>
      </c>
      <c r="H82" s="21">
        <f>+'Function-Classif'!S82</f>
        <v>22702378.405066505</v>
      </c>
      <c r="I82" s="21">
        <f>+'Function-Classif'!T82</f>
        <v>0</v>
      </c>
      <c r="J82" s="21">
        <f>+'Function-Classif'!U82</f>
        <v>8225542.5949334959</v>
      </c>
      <c r="K82" s="47"/>
      <c r="L82" s="47">
        <f t="shared" si="179"/>
        <v>11959959.901351374</v>
      </c>
      <c r="M82" s="47">
        <f t="shared" si="179"/>
        <v>0</v>
      </c>
      <c r="N82" s="47">
        <f t="shared" si="179"/>
        <v>4745317.3660776885</v>
      </c>
      <c r="O82" s="47"/>
      <c r="P82" s="47">
        <f t="shared" si="180"/>
        <v>3135483.5750839366</v>
      </c>
      <c r="Q82" s="47">
        <f t="shared" si="180"/>
        <v>0</v>
      </c>
      <c r="R82" s="47">
        <f t="shared" si="180"/>
        <v>773955.45474646334</v>
      </c>
      <c r="S82" s="47"/>
      <c r="T82" s="47">
        <f t="shared" si="180"/>
        <v>230962.17149356692</v>
      </c>
      <c r="U82" s="47">
        <f t="shared" si="180"/>
        <v>0</v>
      </c>
      <c r="V82" s="47">
        <f t="shared" si="180"/>
        <v>7267.6176565750447</v>
      </c>
      <c r="W82" s="24"/>
      <c r="X82" s="47">
        <f t="shared" si="181"/>
        <v>2932455.3329102057</v>
      </c>
      <c r="Y82" s="47">
        <f t="shared" si="181"/>
        <v>0</v>
      </c>
      <c r="Z82" s="47">
        <f t="shared" si="181"/>
        <v>87147.189442978153</v>
      </c>
      <c r="AB82" s="47">
        <f t="shared" si="182"/>
        <v>2438579.4549719593</v>
      </c>
      <c r="AC82" s="47">
        <f t="shared" si="182"/>
        <v>0</v>
      </c>
      <c r="AD82" s="47">
        <f t="shared" si="182"/>
        <v>11379.977017111141</v>
      </c>
      <c r="AF82" s="47">
        <f t="shared" si="183"/>
        <v>1586280.6271069881</v>
      </c>
      <c r="AG82" s="47">
        <f t="shared" si="183"/>
        <v>0</v>
      </c>
      <c r="AH82" s="47">
        <f t="shared" si="183"/>
        <v>9605.9700972712089</v>
      </c>
      <c r="AJ82" s="47">
        <f t="shared" si="184"/>
        <v>0</v>
      </c>
      <c r="AK82" s="47">
        <f t="shared" si="184"/>
        <v>0</v>
      </c>
      <c r="AL82" s="47">
        <f t="shared" si="184"/>
        <v>9308.8284576353162</v>
      </c>
      <c r="AN82" s="47">
        <f t="shared" si="185"/>
        <v>151185.24289968816</v>
      </c>
      <c r="AO82" s="47">
        <f t="shared" si="185"/>
        <v>0</v>
      </c>
      <c r="AP82" s="47">
        <f t="shared" si="185"/>
        <v>107.95737125607667</v>
      </c>
      <c r="AR82" s="47">
        <f t="shared" si="186"/>
        <v>79128.288593696197</v>
      </c>
      <c r="AS82" s="47">
        <f t="shared" si="186"/>
        <v>0</v>
      </c>
      <c r="AT82" s="47">
        <f t="shared" si="186"/>
        <v>107.95737125607667</v>
      </c>
      <c r="AV82" s="47">
        <f t="shared" si="187"/>
        <v>179965.9912525214</v>
      </c>
      <c r="AW82" s="47">
        <f t="shared" si="187"/>
        <v>0</v>
      </c>
      <c r="AX82" s="47">
        <f t="shared" si="187"/>
        <v>2578331.255701127</v>
      </c>
      <c r="AZ82" s="47">
        <f t="shared" si="188"/>
        <v>5756.8256229908211</v>
      </c>
      <c r="BA82" s="47">
        <f t="shared" si="188"/>
        <v>0</v>
      </c>
      <c r="BB82" s="47">
        <f t="shared" si="188"/>
        <v>461.0647028599945</v>
      </c>
      <c r="BD82" s="47">
        <f t="shared" si="189"/>
        <v>2620.9937795730566</v>
      </c>
      <c r="BE82" s="47">
        <f t="shared" si="189"/>
        <v>0</v>
      </c>
      <c r="BF82" s="47">
        <f t="shared" si="189"/>
        <v>2551.9562912739443</v>
      </c>
      <c r="BH82" s="44">
        <f t="shared" si="175"/>
        <v>0</v>
      </c>
      <c r="BI82" s="44">
        <f t="shared" si="176"/>
        <v>0</v>
      </c>
      <c r="BJ82" s="44">
        <f t="shared" si="177"/>
        <v>0</v>
      </c>
      <c r="BK82" s="44">
        <f t="shared" si="178"/>
        <v>0</v>
      </c>
      <c r="BM82" s="44">
        <f t="shared" si="190"/>
        <v>30927921</v>
      </c>
      <c r="BN82" s="44">
        <f t="shared" si="191"/>
        <v>16705277.267429061</v>
      </c>
      <c r="BO82" s="44">
        <f t="shared" si="192"/>
        <v>3909439.0298303999</v>
      </c>
      <c r="BP82" s="44">
        <f t="shared" si="193"/>
        <v>238229.78915014197</v>
      </c>
      <c r="BQ82" s="44">
        <f t="shared" si="194"/>
        <v>3019602.5223531839</v>
      </c>
      <c r="BR82" s="44">
        <f t="shared" si="195"/>
        <v>2449959.4319890705</v>
      </c>
      <c r="BS82" s="44">
        <f t="shared" si="196"/>
        <v>1595886.5972042594</v>
      </c>
      <c r="BT82" s="44">
        <f t="shared" si="197"/>
        <v>9308.8284576353162</v>
      </c>
      <c r="BU82" s="44">
        <f t="shared" si="198"/>
        <v>151293.20027094425</v>
      </c>
      <c r="BV82" s="44">
        <f t="shared" si="199"/>
        <v>79236.245964952279</v>
      </c>
      <c r="BW82" s="44">
        <f t="shared" si="200"/>
        <v>2758297.2469536485</v>
      </c>
      <c r="BX82" s="44">
        <f t="shared" si="201"/>
        <v>6217.8903258508153</v>
      </c>
      <c r="BY82" s="44">
        <f t="shared" si="202"/>
        <v>5172.9500708470005</v>
      </c>
      <c r="CA82" s="44">
        <f t="shared" si="203"/>
        <v>0</v>
      </c>
    </row>
    <row r="83" spans="2:79" x14ac:dyDescent="0.25">
      <c r="B83" s="6"/>
      <c r="C83" s="6" t="s">
        <v>42</v>
      </c>
      <c r="D83" s="47" t="str">
        <f>INDEX(Alloc,$E83,D$1)</f>
        <v>PT&amp;D</v>
      </c>
      <c r="E83" s="93">
        <v>23</v>
      </c>
      <c r="F83" s="93"/>
      <c r="G83" s="105">
        <f>+'Function-Classif'!F83</f>
        <v>18667667</v>
      </c>
      <c r="H83" s="21">
        <f>+'Function-Classif'!S83</f>
        <v>8267180.8759540366</v>
      </c>
      <c r="I83" s="21">
        <f>+'Function-Classif'!T83</f>
        <v>8754589.041357588</v>
      </c>
      <c r="J83" s="21">
        <f>+'Function-Classif'!U83</f>
        <v>1645897.0826883751</v>
      </c>
      <c r="K83" s="47"/>
      <c r="L83" s="47">
        <f t="shared" si="179"/>
        <v>4053617.2488727989</v>
      </c>
      <c r="M83" s="47">
        <f t="shared" si="179"/>
        <v>3167217.9919007136</v>
      </c>
      <c r="N83" s="47">
        <f t="shared" si="179"/>
        <v>949518.39579172444</v>
      </c>
      <c r="O83" s="47"/>
      <c r="P83" s="47">
        <f t="shared" si="180"/>
        <v>1122447.8770879561</v>
      </c>
      <c r="Q83" s="47">
        <f t="shared" si="180"/>
        <v>1029232.4593886222</v>
      </c>
      <c r="R83" s="47">
        <f t="shared" si="180"/>
        <v>154865.28826470178</v>
      </c>
      <c r="S83" s="47"/>
      <c r="T83" s="47">
        <f t="shared" si="180"/>
        <v>89947.988203300352</v>
      </c>
      <c r="U83" s="47">
        <f t="shared" si="180"/>
        <v>122583.30986523323</v>
      </c>
      <c r="V83" s="47">
        <f t="shared" si="180"/>
        <v>1454.2202609733256</v>
      </c>
      <c r="W83" s="24"/>
      <c r="X83" s="47">
        <f t="shared" si="181"/>
        <v>1115614.3701749896</v>
      </c>
      <c r="Y83" s="47">
        <f t="shared" si="181"/>
        <v>1420286.9586715761</v>
      </c>
      <c r="Z83" s="47">
        <f t="shared" si="181"/>
        <v>17437.792487639366</v>
      </c>
      <c r="AB83" s="47">
        <f t="shared" si="182"/>
        <v>918793.36569065566</v>
      </c>
      <c r="AC83" s="47">
        <f t="shared" si="182"/>
        <v>1370971.2027617998</v>
      </c>
      <c r="AD83" s="47">
        <f t="shared" si="182"/>
        <v>2277.0863754399443</v>
      </c>
      <c r="AF83" s="47">
        <f t="shared" si="183"/>
        <v>588093.32077063888</v>
      </c>
      <c r="AG83" s="47">
        <f t="shared" si="183"/>
        <v>602971.79663523682</v>
      </c>
      <c r="AH83" s="47">
        <f t="shared" si="183"/>
        <v>1922.1149215407208</v>
      </c>
      <c r="AJ83" s="47">
        <f t="shared" si="184"/>
        <v>237416.95651416949</v>
      </c>
      <c r="AK83" s="47">
        <f t="shared" si="184"/>
        <v>834816.48656667024</v>
      </c>
      <c r="AL83" s="47">
        <f t="shared" si="184"/>
        <v>1862.6581073333277</v>
      </c>
      <c r="AN83" s="47">
        <f t="shared" si="185"/>
        <v>58896.829075814509</v>
      </c>
      <c r="AO83" s="47">
        <f t="shared" si="185"/>
        <v>81482.324981411584</v>
      </c>
      <c r="AP83" s="47">
        <f t="shared" si="185"/>
        <v>21.601823874151258</v>
      </c>
      <c r="AR83" s="47">
        <f t="shared" si="186"/>
        <v>28294.968713344555</v>
      </c>
      <c r="AS83" s="47">
        <f t="shared" si="186"/>
        <v>43046.808203267443</v>
      </c>
      <c r="AT83" s="47">
        <f t="shared" si="186"/>
        <v>21.601823874151258</v>
      </c>
      <c r="AV83" s="47">
        <f t="shared" si="187"/>
        <v>51416.477730897139</v>
      </c>
      <c r="AW83" s="47">
        <f t="shared" si="187"/>
        <v>77110.71030221101</v>
      </c>
      <c r="AX83" s="47">
        <f t="shared" si="187"/>
        <v>515913.42978110863</v>
      </c>
      <c r="AZ83" s="47">
        <f t="shared" si="188"/>
        <v>1644.731287201012</v>
      </c>
      <c r="BA83" s="47">
        <f t="shared" si="188"/>
        <v>2513.5466042466783</v>
      </c>
      <c r="BB83" s="47">
        <f t="shared" si="188"/>
        <v>92.257141776308927</v>
      </c>
      <c r="BD83" s="47">
        <f t="shared" si="189"/>
        <v>996.74183226901539</v>
      </c>
      <c r="BE83" s="47">
        <f t="shared" si="189"/>
        <v>2355.4454765988621</v>
      </c>
      <c r="BF83" s="47">
        <f t="shared" si="189"/>
        <v>510.63590838896994</v>
      </c>
      <c r="BH83" s="44">
        <f t="shared" si="175"/>
        <v>0</v>
      </c>
      <c r="BI83" s="44">
        <f t="shared" si="176"/>
        <v>0</v>
      </c>
      <c r="BJ83" s="44">
        <f t="shared" si="177"/>
        <v>0</v>
      </c>
      <c r="BK83" s="44">
        <f t="shared" si="178"/>
        <v>0</v>
      </c>
      <c r="BM83" s="44">
        <f t="shared" si="190"/>
        <v>18667667</v>
      </c>
      <c r="BN83" s="44">
        <f t="shared" si="191"/>
        <v>8170353.6365652364</v>
      </c>
      <c r="BO83" s="44">
        <f t="shared" si="192"/>
        <v>2306545.62474128</v>
      </c>
      <c r="BP83" s="44">
        <f t="shared" si="193"/>
        <v>213985.51832950691</v>
      </c>
      <c r="BQ83" s="44">
        <f t="shared" si="194"/>
        <v>2553339.1213342049</v>
      </c>
      <c r="BR83" s="44">
        <f t="shared" si="195"/>
        <v>2292041.6548278956</v>
      </c>
      <c r="BS83" s="44">
        <f t="shared" si="196"/>
        <v>1192987.2323274163</v>
      </c>
      <c r="BT83" s="44">
        <f t="shared" si="197"/>
        <v>1074096.1011881731</v>
      </c>
      <c r="BU83" s="44">
        <f t="shared" si="198"/>
        <v>140400.75588110022</v>
      </c>
      <c r="BV83" s="44">
        <f t="shared" si="199"/>
        <v>71363.37874048615</v>
      </c>
      <c r="BW83" s="44">
        <f t="shared" si="200"/>
        <v>644440.61781421676</v>
      </c>
      <c r="BX83" s="44">
        <f t="shared" si="201"/>
        <v>4250.5350332239996</v>
      </c>
      <c r="BY83" s="44">
        <f t="shared" si="202"/>
        <v>3862.8232172568478</v>
      </c>
      <c r="CA83" s="44">
        <f t="shared" si="203"/>
        <v>0</v>
      </c>
    </row>
    <row r="84" spans="2:79" x14ac:dyDescent="0.25">
      <c r="B84" s="30"/>
      <c r="C84" s="30" t="s">
        <v>43</v>
      </c>
      <c r="D84" s="30"/>
      <c r="E84" s="94"/>
      <c r="F84" s="94"/>
      <c r="G84" s="105">
        <f>+'Function-Classif'!F84</f>
        <v>0</v>
      </c>
      <c r="H84" s="31">
        <f>+'Function-Classif'!S84</f>
        <v>0</v>
      </c>
      <c r="I84" s="31">
        <f>+'Function-Classif'!T84</f>
        <v>0</v>
      </c>
      <c r="J84" s="31">
        <f>+'Function-Classif'!U84</f>
        <v>0</v>
      </c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Y84" s="44"/>
      <c r="Z84" s="44"/>
      <c r="BH84" s="44">
        <f t="shared" si="175"/>
        <v>0</v>
      </c>
      <c r="BI84" s="44">
        <f t="shared" si="176"/>
        <v>0</v>
      </c>
      <c r="BJ84" s="44">
        <f t="shared" si="177"/>
        <v>0</v>
      </c>
      <c r="BK84" s="44">
        <f t="shared" si="178"/>
        <v>0</v>
      </c>
      <c r="BM84" s="44">
        <f t="shared" si="190"/>
        <v>0</v>
      </c>
      <c r="BN84" s="44">
        <f t="shared" si="191"/>
        <v>0</v>
      </c>
      <c r="BO84" s="44">
        <f t="shared" si="192"/>
        <v>0</v>
      </c>
      <c r="BP84" s="44">
        <f t="shared" si="193"/>
        <v>0</v>
      </c>
      <c r="BQ84" s="44">
        <f t="shared" si="194"/>
        <v>0</v>
      </c>
      <c r="BR84" s="44">
        <f t="shared" si="195"/>
        <v>0</v>
      </c>
      <c r="BS84" s="44">
        <f t="shared" si="196"/>
        <v>0</v>
      </c>
      <c r="BT84" s="44">
        <f t="shared" si="197"/>
        <v>0</v>
      </c>
      <c r="BU84" s="44">
        <f t="shared" si="198"/>
        <v>0</v>
      </c>
      <c r="BV84" s="44">
        <f t="shared" si="199"/>
        <v>0</v>
      </c>
      <c r="BW84" s="44">
        <f t="shared" si="200"/>
        <v>0</v>
      </c>
      <c r="BX84" s="44">
        <f t="shared" si="201"/>
        <v>0</v>
      </c>
      <c r="BY84" s="44">
        <f t="shared" si="202"/>
        <v>0</v>
      </c>
      <c r="CA84" s="44">
        <f t="shared" si="203"/>
        <v>0</v>
      </c>
    </row>
    <row r="85" spans="2:79" x14ac:dyDescent="0.25">
      <c r="B85" s="12" t="s">
        <v>44</v>
      </c>
      <c r="C85" s="6"/>
      <c r="D85" s="6"/>
      <c r="E85" s="93"/>
      <c r="F85" s="93"/>
      <c r="G85" s="105">
        <f>+'Function-Classif'!F85</f>
        <v>123541730</v>
      </c>
      <c r="H85" s="21">
        <f>SUM(H80:H84)</f>
        <v>48826059.868220545</v>
      </c>
      <c r="I85" s="21">
        <f t="shared" ref="I85:J85" si="204">SUM(I80:I84)</f>
        <v>64844230.454157591</v>
      </c>
      <c r="J85" s="21">
        <f t="shared" si="204"/>
        <v>9871439.6776218712</v>
      </c>
      <c r="K85" s="21"/>
      <c r="L85" s="21">
        <f t="shared" ref="L85:BF85" si="205">SUM(L80:L84)</f>
        <v>23983023.316575956</v>
      </c>
      <c r="M85" s="21">
        <f t="shared" si="205"/>
        <v>23459218.062109753</v>
      </c>
      <c r="N85" s="21">
        <f t="shared" si="205"/>
        <v>5694835.7618694128</v>
      </c>
      <c r="O85" s="21"/>
      <c r="P85" s="21">
        <f t="shared" si="205"/>
        <v>6661384.9386595096</v>
      </c>
      <c r="Q85" s="21">
        <f t="shared" si="205"/>
        <v>7623406.0185132064</v>
      </c>
      <c r="R85" s="21">
        <f t="shared" si="205"/>
        <v>928820.74301116518</v>
      </c>
      <c r="S85" s="21"/>
      <c r="T85" s="21">
        <f t="shared" ref="T85:V85" si="206">SUM(T80:T84)</f>
        <v>532842.12413257931</v>
      </c>
      <c r="U85" s="21">
        <f t="shared" si="206"/>
        <v>907960.42591874267</v>
      </c>
      <c r="V85" s="21">
        <f t="shared" si="206"/>
        <v>8721.8379175483697</v>
      </c>
      <c r="W85" s="21"/>
      <c r="X85" s="21">
        <f t="shared" si="205"/>
        <v>6644006.8259293642</v>
      </c>
      <c r="Y85" s="21">
        <f t="shared" si="205"/>
        <v>10519901.553808695</v>
      </c>
      <c r="Z85" s="21">
        <f t="shared" si="205"/>
        <v>104584.98193061752</v>
      </c>
      <c r="AA85" s="21"/>
      <c r="AB85" s="21">
        <f t="shared" si="205"/>
        <v>5396994.4206441939</v>
      </c>
      <c r="AC85" s="21">
        <f t="shared" si="205"/>
        <v>10154625.442488382</v>
      </c>
      <c r="AD85" s="21">
        <f t="shared" si="205"/>
        <v>13657.063392551085</v>
      </c>
      <c r="AE85" s="21"/>
      <c r="AF85" s="21">
        <f t="shared" si="205"/>
        <v>3480681.313809515</v>
      </c>
      <c r="AG85" s="21">
        <f t="shared" si="205"/>
        <v>4466142.4943722486</v>
      </c>
      <c r="AH85" s="21">
        <f t="shared" si="205"/>
        <v>11528.085018811929</v>
      </c>
      <c r="AI85" s="21"/>
      <c r="AJ85" s="21">
        <f t="shared" si="205"/>
        <v>1315252.3813075742</v>
      </c>
      <c r="AK85" s="21">
        <f t="shared" si="205"/>
        <v>6183389.3499888172</v>
      </c>
      <c r="AL85" s="21">
        <f t="shared" si="205"/>
        <v>11171.486564968644</v>
      </c>
      <c r="AM85" s="21"/>
      <c r="AN85" s="21">
        <f t="shared" si="205"/>
        <v>348924.9515143942</v>
      </c>
      <c r="AO85" s="21">
        <f t="shared" si="205"/>
        <v>603530.17532572488</v>
      </c>
      <c r="AP85" s="21">
        <f t="shared" si="205"/>
        <v>129.55919513022792</v>
      </c>
      <c r="AQ85" s="21"/>
      <c r="AR85" s="21">
        <f t="shared" si="205"/>
        <v>163877.01052057778</v>
      </c>
      <c r="AS85" s="21">
        <f t="shared" si="205"/>
        <v>318842.73930644017</v>
      </c>
      <c r="AT85" s="21">
        <f t="shared" si="205"/>
        <v>129.55919513022792</v>
      </c>
      <c r="AU85" s="21"/>
      <c r="AV85" s="21">
        <f t="shared" si="205"/>
        <v>284014.74086760159</v>
      </c>
      <c r="AW85" s="21">
        <f t="shared" si="205"/>
        <v>571150.13002882956</v>
      </c>
      <c r="AX85" s="21">
        <f t="shared" si="205"/>
        <v>3094244.6854822356</v>
      </c>
      <c r="AY85" s="21"/>
      <c r="AZ85" s="21">
        <f t="shared" si="205"/>
        <v>9085.179517276154</v>
      </c>
      <c r="BA85" s="21">
        <f t="shared" si="205"/>
        <v>18617.549549505966</v>
      </c>
      <c r="BB85" s="21">
        <f t="shared" si="205"/>
        <v>553.32184463630347</v>
      </c>
      <c r="BC85" s="21"/>
      <c r="BD85" s="21">
        <f t="shared" si="205"/>
        <v>5972.6647419880082</v>
      </c>
      <c r="BE85" s="21">
        <f t="shared" si="205"/>
        <v>17446.51274722708</v>
      </c>
      <c r="BF85" s="21">
        <f t="shared" si="205"/>
        <v>3062.592199662914</v>
      </c>
      <c r="BH85" s="44">
        <f t="shared" si="175"/>
        <v>0</v>
      </c>
      <c r="BI85" s="44">
        <f t="shared" si="176"/>
        <v>0</v>
      </c>
      <c r="BJ85" s="44">
        <f t="shared" si="177"/>
        <v>0</v>
      </c>
      <c r="BK85" s="44">
        <f t="shared" si="178"/>
        <v>0</v>
      </c>
      <c r="BM85" s="44">
        <f t="shared" si="190"/>
        <v>123541730</v>
      </c>
      <c r="BN85" s="44">
        <f t="shared" si="191"/>
        <v>53137077.140555128</v>
      </c>
      <c r="BO85" s="44">
        <f t="shared" si="192"/>
        <v>15213611.700183881</v>
      </c>
      <c r="BP85" s="44">
        <f t="shared" si="193"/>
        <v>1449524.3879688703</v>
      </c>
      <c r="BQ85" s="44">
        <f t="shared" si="194"/>
        <v>17268493.361668676</v>
      </c>
      <c r="BR85" s="44">
        <f t="shared" si="195"/>
        <v>15565276.926525127</v>
      </c>
      <c r="BS85" s="44">
        <f t="shared" si="196"/>
        <v>7958351.8932005754</v>
      </c>
      <c r="BT85" s="44">
        <f t="shared" si="197"/>
        <v>7509813.2178613599</v>
      </c>
      <c r="BU85" s="44">
        <f t="shared" si="198"/>
        <v>952584.68603524927</v>
      </c>
      <c r="BV85" s="44">
        <f t="shared" si="199"/>
        <v>482849.3090221482</v>
      </c>
      <c r="BW85" s="44">
        <f t="shared" si="200"/>
        <v>3949409.5563786668</v>
      </c>
      <c r="BX85" s="44">
        <f t="shared" si="201"/>
        <v>28256.050911418424</v>
      </c>
      <c r="BY85" s="44">
        <f t="shared" si="202"/>
        <v>26481.769688878001</v>
      </c>
      <c r="CA85" s="44">
        <f t="shared" si="203"/>
        <v>0</v>
      </c>
    </row>
    <row r="86" spans="2:79" ht="15.75" thickBot="1" x14ac:dyDescent="0.3">
      <c r="B86" s="33"/>
      <c r="C86" s="33"/>
      <c r="D86" s="33"/>
      <c r="E86" s="96"/>
      <c r="F86" s="96"/>
      <c r="G86" s="105"/>
      <c r="H86" s="34"/>
      <c r="I86" s="34"/>
      <c r="J86" s="34"/>
      <c r="K86" s="35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H86" s="44">
        <f t="shared" si="175"/>
        <v>0</v>
      </c>
      <c r="BI86" s="44">
        <f t="shared" si="176"/>
        <v>0</v>
      </c>
      <c r="BJ86" s="44">
        <f t="shared" si="177"/>
        <v>0</v>
      </c>
      <c r="BK86" s="44">
        <f t="shared" si="178"/>
        <v>0</v>
      </c>
      <c r="BM86" s="44">
        <f t="shared" si="190"/>
        <v>0</v>
      </c>
      <c r="BN86" s="44">
        <f t="shared" si="191"/>
        <v>0</v>
      </c>
      <c r="BO86" s="44">
        <f t="shared" si="192"/>
        <v>0</v>
      </c>
      <c r="BP86" s="44">
        <f t="shared" si="193"/>
        <v>0</v>
      </c>
      <c r="BQ86" s="44">
        <f t="shared" si="194"/>
        <v>0</v>
      </c>
      <c r="BR86" s="44">
        <f t="shared" si="195"/>
        <v>0</v>
      </c>
      <c r="BS86" s="44">
        <f t="shared" si="196"/>
        <v>0</v>
      </c>
      <c r="BT86" s="44">
        <f t="shared" si="197"/>
        <v>0</v>
      </c>
      <c r="BU86" s="44">
        <f t="shared" si="198"/>
        <v>0</v>
      </c>
      <c r="BV86" s="44">
        <f t="shared" si="199"/>
        <v>0</v>
      </c>
      <c r="BW86" s="44">
        <f t="shared" si="200"/>
        <v>0</v>
      </c>
      <c r="BX86" s="44">
        <f t="shared" si="201"/>
        <v>0</v>
      </c>
      <c r="BY86" s="44">
        <f t="shared" si="202"/>
        <v>0</v>
      </c>
      <c r="CA86" s="44">
        <f t="shared" si="203"/>
        <v>0</v>
      </c>
    </row>
    <row r="87" spans="2:79" ht="15.75" thickTop="1" x14ac:dyDescent="0.25">
      <c r="B87" s="9" t="s">
        <v>234</v>
      </c>
      <c r="C87" s="6"/>
      <c r="D87" s="6"/>
      <c r="E87" s="93"/>
      <c r="F87" s="93"/>
      <c r="G87" s="105">
        <f>+'Function-Classif'!F87</f>
        <v>4455168263.7399998</v>
      </c>
      <c r="H87" s="21">
        <f>H76+H85</f>
        <v>1967924247.9813564</v>
      </c>
      <c r="I87" s="21">
        <f t="shared" ref="I87:J87" si="207">I76+I85</f>
        <v>2094960605.8544533</v>
      </c>
      <c r="J87" s="21">
        <f t="shared" si="207"/>
        <v>392283409.90419006</v>
      </c>
      <c r="K87" s="21"/>
      <c r="L87" s="21">
        <f t="shared" ref="L87:BF87" si="208">L76+L85</f>
        <v>965044179.86736369</v>
      </c>
      <c r="M87" s="21">
        <f t="shared" si="208"/>
        <v>757910724.51717424</v>
      </c>
      <c r="N87" s="21">
        <f t="shared" si="208"/>
        <v>226308387.07091707</v>
      </c>
      <c r="O87" s="21"/>
      <c r="P87" s="21">
        <f t="shared" si="208"/>
        <v>267225414.48095384</v>
      </c>
      <c r="Q87" s="21">
        <f t="shared" si="208"/>
        <v>246293851.88724878</v>
      </c>
      <c r="R87" s="21">
        <f t="shared" si="208"/>
        <v>36910620.958780102</v>
      </c>
      <c r="S87" s="21"/>
      <c r="T87" s="21">
        <f t="shared" ref="T87:V87" si="209">T76+T85</f>
        <v>21411409.449876551</v>
      </c>
      <c r="U87" s="21">
        <f t="shared" si="209"/>
        <v>29334010.299024809</v>
      </c>
      <c r="V87" s="21">
        <f t="shared" si="209"/>
        <v>346599.1213706928</v>
      </c>
      <c r="W87" s="21"/>
      <c r="X87" s="21">
        <f t="shared" si="208"/>
        <v>265604923.13397306</v>
      </c>
      <c r="Y87" s="21">
        <f t="shared" si="208"/>
        <v>339872632.89795464</v>
      </c>
      <c r="Z87" s="21">
        <f t="shared" si="208"/>
        <v>4156126.6316115055</v>
      </c>
      <c r="AA87" s="21"/>
      <c r="AB87" s="21">
        <f t="shared" si="208"/>
        <v>218672681.42418221</v>
      </c>
      <c r="AC87" s="21">
        <f t="shared" si="208"/>
        <v>328071443.21436739</v>
      </c>
      <c r="AD87" s="21">
        <f t="shared" si="208"/>
        <v>542721.18068580329</v>
      </c>
      <c r="AE87" s="21"/>
      <c r="AF87" s="21">
        <f t="shared" si="208"/>
        <v>139994859.20723343</v>
      </c>
      <c r="AG87" s="21">
        <f t="shared" si="208"/>
        <v>144290286.43430385</v>
      </c>
      <c r="AH87" s="21">
        <f t="shared" si="208"/>
        <v>458117.21983134432</v>
      </c>
      <c r="AI87" s="21"/>
      <c r="AJ87" s="21">
        <f t="shared" si="208"/>
        <v>56367276.985028334</v>
      </c>
      <c r="AK87" s="21">
        <f t="shared" si="208"/>
        <v>199770388.33153406</v>
      </c>
      <c r="AL87" s="21">
        <f t="shared" si="208"/>
        <v>443946.27192418894</v>
      </c>
      <c r="AM87" s="21"/>
      <c r="AN87" s="21">
        <f t="shared" si="208"/>
        <v>14019948.297577737</v>
      </c>
      <c r="AO87" s="21">
        <f t="shared" si="208"/>
        <v>19498603.544160929</v>
      </c>
      <c r="AP87" s="21">
        <f t="shared" si="208"/>
        <v>5148.582629273802</v>
      </c>
      <c r="AQ87" s="21"/>
      <c r="AR87" s="21">
        <f t="shared" si="208"/>
        <v>6732226.1324838381</v>
      </c>
      <c r="AS87" s="21">
        <f t="shared" si="208"/>
        <v>10301039.485416334</v>
      </c>
      <c r="AT87" s="21">
        <f t="shared" si="208"/>
        <v>5148.582629273802</v>
      </c>
      <c r="AU87" s="21"/>
      <c r="AV87" s="21">
        <f t="shared" si="208"/>
        <v>12222994.128349615</v>
      </c>
      <c r="AW87" s="21">
        <f t="shared" si="208"/>
        <v>18452482.419156063</v>
      </c>
      <c r="AX87" s="21">
        <f t="shared" si="208"/>
        <v>122962900.64463133</v>
      </c>
      <c r="AY87" s="21"/>
      <c r="AZ87" s="21">
        <f t="shared" si="208"/>
        <v>390994.12782393448</v>
      </c>
      <c r="BA87" s="21">
        <f t="shared" si="208"/>
        <v>601488.09864174412</v>
      </c>
      <c r="BB87" s="21">
        <f t="shared" si="208"/>
        <v>21988.583942874</v>
      </c>
      <c r="BC87" s="21"/>
      <c r="BD87" s="21">
        <f t="shared" si="208"/>
        <v>237340.74651031016</v>
      </c>
      <c r="BE87" s="21">
        <f t="shared" si="208"/>
        <v>563654.72547041159</v>
      </c>
      <c r="BF87" s="21">
        <f t="shared" si="208"/>
        <v>121705.05523660078</v>
      </c>
      <c r="BH87" s="44">
        <f t="shared" si="175"/>
        <v>0</v>
      </c>
      <c r="BI87" s="44">
        <f t="shared" si="176"/>
        <v>0</v>
      </c>
      <c r="BJ87" s="44">
        <f t="shared" si="177"/>
        <v>0</v>
      </c>
      <c r="BK87" s="44">
        <f t="shared" si="178"/>
        <v>0</v>
      </c>
      <c r="BM87" s="44">
        <f t="shared" si="190"/>
        <v>4455168263.7399998</v>
      </c>
      <c r="BN87" s="44">
        <f t="shared" si="191"/>
        <v>1949263291.4554551</v>
      </c>
      <c r="BO87" s="44">
        <f t="shared" si="192"/>
        <v>550429887.32698274</v>
      </c>
      <c r="BP87" s="44">
        <f t="shared" si="193"/>
        <v>51092018.870272055</v>
      </c>
      <c r="BQ87" s="44">
        <f t="shared" si="194"/>
        <v>609633682.66353917</v>
      </c>
      <c r="BR87" s="44">
        <f t="shared" si="195"/>
        <v>547286845.81923532</v>
      </c>
      <c r="BS87" s="44">
        <f t="shared" si="196"/>
        <v>284743262.86136866</v>
      </c>
      <c r="BT87" s="44">
        <f t="shared" si="197"/>
        <v>256581611.58848658</v>
      </c>
      <c r="BU87" s="44">
        <f t="shared" si="198"/>
        <v>33523700.424367938</v>
      </c>
      <c r="BV87" s="44">
        <f t="shared" si="199"/>
        <v>17038414.200529445</v>
      </c>
      <c r="BW87" s="44">
        <f t="shared" si="200"/>
        <v>153638377.192137</v>
      </c>
      <c r="BX87" s="44">
        <f t="shared" si="201"/>
        <v>1014470.8104085525</v>
      </c>
      <c r="BY87" s="44">
        <f t="shared" si="202"/>
        <v>922700.52721732249</v>
      </c>
      <c r="CA87" s="44">
        <f t="shared" si="203"/>
        <v>0</v>
      </c>
    </row>
    <row r="88" spans="2:79" x14ac:dyDescent="0.25">
      <c r="B88" s="9"/>
      <c r="C88" s="6"/>
      <c r="D88" s="6"/>
      <c r="E88" s="93"/>
      <c r="F88" s="93"/>
      <c r="G88" s="105"/>
      <c r="H88" s="21"/>
      <c r="I88" s="21"/>
      <c r="J88" s="21"/>
      <c r="K88" s="24"/>
      <c r="L88" s="40"/>
      <c r="M88" s="24"/>
      <c r="N88" s="24"/>
      <c r="O88" s="24"/>
      <c r="P88" s="40"/>
      <c r="Q88" s="24"/>
      <c r="R88" s="24"/>
      <c r="S88" s="24"/>
      <c r="T88" s="24"/>
      <c r="U88" s="24"/>
      <c r="V88" s="24"/>
      <c r="W88" s="24"/>
      <c r="Y88" s="44"/>
      <c r="Z88" s="44"/>
      <c r="BH88" s="44">
        <f t="shared" si="175"/>
        <v>0</v>
      </c>
      <c r="BI88" s="44">
        <f t="shared" si="176"/>
        <v>0</v>
      </c>
      <c r="BJ88" s="44">
        <f t="shared" si="177"/>
        <v>0</v>
      </c>
      <c r="BK88" s="44">
        <f t="shared" si="178"/>
        <v>0</v>
      </c>
      <c r="BM88" s="44">
        <f t="shared" si="190"/>
        <v>0</v>
      </c>
      <c r="BN88" s="44">
        <f t="shared" si="191"/>
        <v>0</v>
      </c>
      <c r="BO88" s="44">
        <f t="shared" si="192"/>
        <v>0</v>
      </c>
      <c r="BP88" s="44">
        <f t="shared" si="193"/>
        <v>0</v>
      </c>
      <c r="BQ88" s="44">
        <f t="shared" si="194"/>
        <v>0</v>
      </c>
      <c r="BR88" s="44">
        <f t="shared" si="195"/>
        <v>0</v>
      </c>
      <c r="BS88" s="44">
        <f t="shared" si="196"/>
        <v>0</v>
      </c>
      <c r="BT88" s="44">
        <f t="shared" si="197"/>
        <v>0</v>
      </c>
      <c r="BU88" s="44">
        <f t="shared" si="198"/>
        <v>0</v>
      </c>
      <c r="BV88" s="44">
        <f t="shared" si="199"/>
        <v>0</v>
      </c>
      <c r="BW88" s="44">
        <f t="shared" si="200"/>
        <v>0</v>
      </c>
      <c r="BX88" s="44">
        <f t="shared" si="201"/>
        <v>0</v>
      </c>
      <c r="BY88" s="44">
        <f t="shared" si="202"/>
        <v>0</v>
      </c>
      <c r="CA88" s="44">
        <f t="shared" si="203"/>
        <v>0</v>
      </c>
    </row>
    <row r="89" spans="2:79" x14ac:dyDescent="0.25">
      <c r="B89" s="7" t="s">
        <v>46</v>
      </c>
      <c r="C89" s="6"/>
      <c r="D89" s="6"/>
      <c r="E89" s="93"/>
      <c r="F89" s="93"/>
      <c r="G89" s="105"/>
      <c r="H89" s="21"/>
      <c r="I89" s="21"/>
      <c r="J89" s="21"/>
      <c r="K89" s="24"/>
      <c r="L89" s="40"/>
      <c r="M89" s="24"/>
      <c r="N89" s="24"/>
      <c r="O89" s="24"/>
      <c r="P89" s="40"/>
      <c r="Q89" s="24"/>
      <c r="R89" s="24"/>
      <c r="S89" s="24"/>
      <c r="T89" s="24"/>
      <c r="U89" s="24"/>
      <c r="V89" s="24"/>
      <c r="W89" s="24"/>
      <c r="Y89" s="44"/>
      <c r="Z89" s="44"/>
      <c r="BH89" s="44">
        <f t="shared" si="175"/>
        <v>0</v>
      </c>
      <c r="BI89" s="44">
        <f t="shared" si="176"/>
        <v>0</v>
      </c>
      <c r="BJ89" s="44">
        <f t="shared" si="177"/>
        <v>0</v>
      </c>
      <c r="BK89" s="44">
        <f t="shared" si="178"/>
        <v>0</v>
      </c>
      <c r="BM89" s="44">
        <f t="shared" si="190"/>
        <v>0</v>
      </c>
      <c r="BN89" s="44">
        <f t="shared" si="191"/>
        <v>0</v>
      </c>
      <c r="BO89" s="44">
        <f t="shared" si="192"/>
        <v>0</v>
      </c>
      <c r="BP89" s="44">
        <f t="shared" si="193"/>
        <v>0</v>
      </c>
      <c r="BQ89" s="44">
        <f t="shared" si="194"/>
        <v>0</v>
      </c>
      <c r="BR89" s="44">
        <f t="shared" si="195"/>
        <v>0</v>
      </c>
      <c r="BS89" s="44">
        <f t="shared" si="196"/>
        <v>0</v>
      </c>
      <c r="BT89" s="44">
        <f t="shared" si="197"/>
        <v>0</v>
      </c>
      <c r="BU89" s="44">
        <f t="shared" si="198"/>
        <v>0</v>
      </c>
      <c r="BV89" s="44">
        <f t="shared" si="199"/>
        <v>0</v>
      </c>
      <c r="BW89" s="44">
        <f t="shared" si="200"/>
        <v>0</v>
      </c>
      <c r="BX89" s="44">
        <f t="shared" si="201"/>
        <v>0</v>
      </c>
      <c r="BY89" s="44">
        <f t="shared" si="202"/>
        <v>0</v>
      </c>
      <c r="CA89" s="44">
        <f t="shared" si="203"/>
        <v>0</v>
      </c>
    </row>
    <row r="90" spans="2:79" x14ac:dyDescent="0.25">
      <c r="B90" s="13" t="s">
        <v>47</v>
      </c>
      <c r="C90" s="6"/>
      <c r="D90" s="47" t="str">
        <f t="shared" ref="D90:D97" si="210">INDEX(Alloc,$E90,D$1)</f>
        <v>Prod</v>
      </c>
      <c r="E90" s="93">
        <v>24</v>
      </c>
      <c r="F90" s="93"/>
      <c r="G90" s="105">
        <f>+'Function-Classif'!F90</f>
        <v>903942138</v>
      </c>
      <c r="H90" s="21">
        <f>+'Function-Classif'!S90</f>
        <v>148156116.41819999</v>
      </c>
      <c r="I90" s="21">
        <f>+'Function-Classif'!T90</f>
        <v>755786021.5818001</v>
      </c>
      <c r="J90" s="21">
        <f>+'Function-Classif'!U90</f>
        <v>0</v>
      </c>
      <c r="K90" s="47"/>
      <c r="L90" s="47">
        <f t="shared" ref="L90:N97" si="211">INDEX(Alloc,$E90,L$1)*$G90</f>
        <v>66300070.676891282</v>
      </c>
      <c r="M90" s="47">
        <f t="shared" si="211"/>
        <v>273426779.28942931</v>
      </c>
      <c r="N90" s="47">
        <f t="shared" si="211"/>
        <v>0</v>
      </c>
      <c r="O90" s="47"/>
      <c r="P90" s="47">
        <f t="shared" ref="P90:V97" si="212">INDEX(Alloc,$E90,P$1)*$G90</f>
        <v>20559364.226043861</v>
      </c>
      <c r="Q90" s="47">
        <f t="shared" si="212"/>
        <v>88853914.454395816</v>
      </c>
      <c r="R90" s="47">
        <f t="shared" si="212"/>
        <v>0</v>
      </c>
      <c r="S90" s="47"/>
      <c r="T90" s="47">
        <f t="shared" si="212"/>
        <v>1804917.7264892983</v>
      </c>
      <c r="U90" s="47">
        <f t="shared" si="212"/>
        <v>10582650.040761564</v>
      </c>
      <c r="V90" s="47">
        <f t="shared" si="212"/>
        <v>0</v>
      </c>
      <c r="W90" s="24"/>
      <c r="X90" s="47">
        <f t="shared" ref="X90:Z97" si="213">INDEX(Alloc,$E90,X$1)*$G90</f>
        <v>22783335.017437033</v>
      </c>
      <c r="Y90" s="47">
        <f t="shared" si="213"/>
        <v>122613754.3324873</v>
      </c>
      <c r="Z90" s="47">
        <f t="shared" si="213"/>
        <v>0</v>
      </c>
      <c r="AB90" s="47">
        <f t="shared" ref="AB90:AD97" si="214">INDEX(Alloc,$E90,AB$1)*$G90</f>
        <v>16388572.623195313</v>
      </c>
      <c r="AC90" s="47">
        <f t="shared" si="214"/>
        <v>118356311.88895608</v>
      </c>
      <c r="AD90" s="47">
        <f t="shared" si="214"/>
        <v>0</v>
      </c>
      <c r="AF90" s="47">
        <f t="shared" ref="AF90:AH97" si="215">INDEX(Alloc,$E90,AF$1)*$G90</f>
        <v>11014617.297917018</v>
      </c>
      <c r="AG90" s="47">
        <f t="shared" si="215"/>
        <v>52054717.034930848</v>
      </c>
      <c r="AH90" s="47">
        <f t="shared" si="215"/>
        <v>0</v>
      </c>
      <c r="AJ90" s="47">
        <f t="shared" ref="AJ90:AL97" si="216">INDEX(Alloc,$E90,AJ$1)*$G90</f>
        <v>7700121.5854642633</v>
      </c>
      <c r="AK90" s="47">
        <f t="shared" si="216"/>
        <v>72069931.341434911</v>
      </c>
      <c r="AL90" s="47">
        <f t="shared" si="216"/>
        <v>0</v>
      </c>
      <c r="AN90" s="47">
        <f t="shared" ref="AN90:AP97" si="217">INDEX(Alloc,$E90,AN$1)*$G90</f>
        <v>1183023.0096019667</v>
      </c>
      <c r="AO90" s="47">
        <f t="shared" si="217"/>
        <v>7034390.9846608369</v>
      </c>
      <c r="AP90" s="47">
        <f t="shared" si="217"/>
        <v>0</v>
      </c>
      <c r="AR90" s="47">
        <f t="shared" ref="AR90:AT97" si="218">INDEX(Alloc,$E90,AR$1)*$G90</f>
        <v>400691.16147114197</v>
      </c>
      <c r="AS90" s="47">
        <f t="shared" si="218"/>
        <v>3716242.5055073933</v>
      </c>
      <c r="AT90" s="47">
        <f t="shared" si="218"/>
        <v>0</v>
      </c>
      <c r="AV90" s="47">
        <f t="shared" ref="AV90:AX97" si="219">INDEX(Alloc,$E90,AV$1)*$G90</f>
        <v>0</v>
      </c>
      <c r="AW90" s="47">
        <f t="shared" si="219"/>
        <v>6656988.3161091609</v>
      </c>
      <c r="AX90" s="47">
        <f t="shared" si="219"/>
        <v>0</v>
      </c>
      <c r="AZ90" s="47">
        <f t="shared" ref="AZ90:BB97" si="220">INDEX(Alloc,$E90,AZ$1)*$G90</f>
        <v>0</v>
      </c>
      <c r="BA90" s="47">
        <f t="shared" si="220"/>
        <v>216995.15295459828</v>
      </c>
      <c r="BB90" s="47">
        <f t="shared" si="220"/>
        <v>0</v>
      </c>
      <c r="BD90" s="47">
        <f t="shared" ref="BD90:BF97" si="221">INDEX(Alloc,$E90,BD$1)*$G90</f>
        <v>21403.093688777884</v>
      </c>
      <c r="BE90" s="47">
        <f t="shared" si="221"/>
        <v>203346.2401720504</v>
      </c>
      <c r="BF90" s="47">
        <f t="shared" si="221"/>
        <v>0</v>
      </c>
      <c r="BH90" s="44">
        <f t="shared" ref="BH90:BH97" si="222">+L90+P90+T90+X90+AB90+AF90+AJ90+AN90+AR90+AV90+AZ90+BD90-H90</f>
        <v>0</v>
      </c>
      <c r="BI90" s="44">
        <f t="shared" ref="BI90:BI97" si="223">+M90+Q90+U90+Y90+AC90+AG90+AK90+AO90+AS90+AW90+BA90+BE90-I90</f>
        <v>0</v>
      </c>
      <c r="BJ90" s="44">
        <f t="shared" ref="BJ90:BJ97" si="224">+N90+R90+V90+Z90+AD90+AH90+AL90+AP90+AT90+AX90+BB90+BF90-J90</f>
        <v>0</v>
      </c>
      <c r="BK90" s="44">
        <f t="shared" ref="BK90:BK97" si="225">SUM(L90:BF90)-G90</f>
        <v>0</v>
      </c>
      <c r="BM90" s="44">
        <f t="shared" si="190"/>
        <v>903942138</v>
      </c>
      <c r="BN90" s="44">
        <f t="shared" si="191"/>
        <v>339726849.96632057</v>
      </c>
      <c r="BO90" s="44">
        <f t="shared" si="192"/>
        <v>109413278.68043968</v>
      </c>
      <c r="BP90" s="44">
        <f t="shared" si="193"/>
        <v>12387567.767250862</v>
      </c>
      <c r="BQ90" s="44">
        <f t="shared" si="194"/>
        <v>145397089.34992433</v>
      </c>
      <c r="BR90" s="44">
        <f t="shared" si="195"/>
        <v>134744884.51215139</v>
      </c>
      <c r="BS90" s="44">
        <f t="shared" si="196"/>
        <v>63069334.332847863</v>
      </c>
      <c r="BT90" s="44">
        <f t="shared" si="197"/>
        <v>79770052.92689918</v>
      </c>
      <c r="BU90" s="44">
        <f t="shared" si="198"/>
        <v>8217413.9942628033</v>
      </c>
      <c r="BV90" s="44">
        <f t="shared" si="199"/>
        <v>4116933.6669785352</v>
      </c>
      <c r="BW90" s="44">
        <f t="shared" si="200"/>
        <v>6656988.3161091609</v>
      </c>
      <c r="BX90" s="44">
        <f t="shared" si="201"/>
        <v>216995.15295459828</v>
      </c>
      <c r="BY90" s="44">
        <f t="shared" si="202"/>
        <v>224749.33386082828</v>
      </c>
      <c r="CA90" s="44">
        <f t="shared" si="203"/>
        <v>0</v>
      </c>
    </row>
    <row r="91" spans="2:79" x14ac:dyDescent="0.25">
      <c r="B91" s="13" t="s">
        <v>48</v>
      </c>
      <c r="C91" s="6"/>
      <c r="D91" s="47" t="str">
        <f t="shared" si="210"/>
        <v>Prod</v>
      </c>
      <c r="E91" s="93">
        <v>24</v>
      </c>
      <c r="F91" s="93"/>
      <c r="G91" s="105">
        <f>+'Function-Classif'!F91</f>
        <v>0</v>
      </c>
      <c r="H91" s="21">
        <f>+'Function-Classif'!S91</f>
        <v>0</v>
      </c>
      <c r="I91" s="21">
        <f>+'Function-Classif'!T91</f>
        <v>0</v>
      </c>
      <c r="J91" s="21">
        <f>+'Function-Classif'!U91</f>
        <v>0</v>
      </c>
      <c r="K91" s="47"/>
      <c r="L91" s="47">
        <f t="shared" si="211"/>
        <v>0</v>
      </c>
      <c r="M91" s="47">
        <f t="shared" si="211"/>
        <v>0</v>
      </c>
      <c r="N91" s="47">
        <f t="shared" si="211"/>
        <v>0</v>
      </c>
      <c r="O91" s="47"/>
      <c r="P91" s="47">
        <f t="shared" si="212"/>
        <v>0</v>
      </c>
      <c r="Q91" s="47">
        <f t="shared" si="212"/>
        <v>0</v>
      </c>
      <c r="R91" s="47">
        <f t="shared" si="212"/>
        <v>0</v>
      </c>
      <c r="S91" s="47"/>
      <c r="T91" s="47">
        <f t="shared" si="212"/>
        <v>0</v>
      </c>
      <c r="U91" s="47">
        <f t="shared" si="212"/>
        <v>0</v>
      </c>
      <c r="V91" s="47">
        <f t="shared" si="212"/>
        <v>0</v>
      </c>
      <c r="W91" s="24"/>
      <c r="X91" s="47">
        <f t="shared" si="213"/>
        <v>0</v>
      </c>
      <c r="Y91" s="47">
        <f t="shared" si="213"/>
        <v>0</v>
      </c>
      <c r="Z91" s="47">
        <f t="shared" si="213"/>
        <v>0</v>
      </c>
      <c r="AB91" s="47">
        <f t="shared" si="214"/>
        <v>0</v>
      </c>
      <c r="AC91" s="47">
        <f t="shared" si="214"/>
        <v>0</v>
      </c>
      <c r="AD91" s="47">
        <f t="shared" si="214"/>
        <v>0</v>
      </c>
      <c r="AF91" s="47">
        <f t="shared" si="215"/>
        <v>0</v>
      </c>
      <c r="AG91" s="47">
        <f t="shared" si="215"/>
        <v>0</v>
      </c>
      <c r="AH91" s="47">
        <f t="shared" si="215"/>
        <v>0</v>
      </c>
      <c r="AJ91" s="47">
        <f t="shared" si="216"/>
        <v>0</v>
      </c>
      <c r="AK91" s="47">
        <f t="shared" si="216"/>
        <v>0</v>
      </c>
      <c r="AL91" s="47">
        <f t="shared" si="216"/>
        <v>0</v>
      </c>
      <c r="AN91" s="47">
        <f t="shared" si="217"/>
        <v>0</v>
      </c>
      <c r="AO91" s="47">
        <f t="shared" si="217"/>
        <v>0</v>
      </c>
      <c r="AP91" s="47">
        <f t="shared" si="217"/>
        <v>0</v>
      </c>
      <c r="AR91" s="47">
        <f t="shared" si="218"/>
        <v>0</v>
      </c>
      <c r="AS91" s="47">
        <f t="shared" si="218"/>
        <v>0</v>
      </c>
      <c r="AT91" s="47">
        <f t="shared" si="218"/>
        <v>0</v>
      </c>
      <c r="AV91" s="47">
        <f t="shared" si="219"/>
        <v>0</v>
      </c>
      <c r="AW91" s="47">
        <f t="shared" si="219"/>
        <v>0</v>
      </c>
      <c r="AX91" s="47">
        <f t="shared" si="219"/>
        <v>0</v>
      </c>
      <c r="AZ91" s="47">
        <f t="shared" si="220"/>
        <v>0</v>
      </c>
      <c r="BA91" s="47">
        <f t="shared" si="220"/>
        <v>0</v>
      </c>
      <c r="BB91" s="47">
        <f t="shared" si="220"/>
        <v>0</v>
      </c>
      <c r="BD91" s="47">
        <f t="shared" si="221"/>
        <v>0</v>
      </c>
      <c r="BE91" s="47">
        <f t="shared" si="221"/>
        <v>0</v>
      </c>
      <c r="BF91" s="47">
        <f t="shared" si="221"/>
        <v>0</v>
      </c>
      <c r="BH91" s="44">
        <f t="shared" si="222"/>
        <v>0</v>
      </c>
      <c r="BI91" s="44">
        <f t="shared" si="223"/>
        <v>0</v>
      </c>
      <c r="BJ91" s="44">
        <f t="shared" si="224"/>
        <v>0</v>
      </c>
      <c r="BK91" s="44">
        <f t="shared" si="225"/>
        <v>0</v>
      </c>
      <c r="BM91" s="44">
        <f t="shared" si="190"/>
        <v>0</v>
      </c>
      <c r="BN91" s="44">
        <f t="shared" si="191"/>
        <v>0</v>
      </c>
      <c r="BO91" s="44">
        <f t="shared" si="192"/>
        <v>0</v>
      </c>
      <c r="BP91" s="44">
        <f t="shared" si="193"/>
        <v>0</v>
      </c>
      <c r="BQ91" s="44">
        <f t="shared" si="194"/>
        <v>0</v>
      </c>
      <c r="BR91" s="44">
        <f t="shared" si="195"/>
        <v>0</v>
      </c>
      <c r="BS91" s="44">
        <f t="shared" si="196"/>
        <v>0</v>
      </c>
      <c r="BT91" s="44">
        <f t="shared" si="197"/>
        <v>0</v>
      </c>
      <c r="BU91" s="44">
        <f t="shared" si="198"/>
        <v>0</v>
      </c>
      <c r="BV91" s="44">
        <f t="shared" si="199"/>
        <v>0</v>
      </c>
      <c r="BW91" s="44">
        <f t="shared" si="200"/>
        <v>0</v>
      </c>
      <c r="BX91" s="44">
        <f t="shared" si="201"/>
        <v>0</v>
      </c>
      <c r="BY91" s="44">
        <f t="shared" si="202"/>
        <v>0</v>
      </c>
      <c r="CA91" s="44">
        <f t="shared" si="203"/>
        <v>0</v>
      </c>
    </row>
    <row r="92" spans="2:79" x14ac:dyDescent="0.25">
      <c r="B92" s="14" t="s">
        <v>49</v>
      </c>
      <c r="C92" s="6"/>
      <c r="D92" s="47" t="str">
        <f t="shared" si="210"/>
        <v>Prod</v>
      </c>
      <c r="E92" s="93">
        <v>24</v>
      </c>
      <c r="F92" s="93"/>
      <c r="G92" s="105">
        <f>+'Function-Classif'!F92</f>
        <v>0</v>
      </c>
      <c r="H92" s="21">
        <f>+'Function-Classif'!S92</f>
        <v>0</v>
      </c>
      <c r="I92" s="21">
        <f>+'Function-Classif'!T92</f>
        <v>0</v>
      </c>
      <c r="J92" s="21">
        <f>+'Function-Classif'!U92</f>
        <v>0</v>
      </c>
      <c r="K92" s="47"/>
      <c r="L92" s="47">
        <f t="shared" si="211"/>
        <v>0</v>
      </c>
      <c r="M92" s="47">
        <f t="shared" si="211"/>
        <v>0</v>
      </c>
      <c r="N92" s="47">
        <f t="shared" si="211"/>
        <v>0</v>
      </c>
      <c r="O92" s="47"/>
      <c r="P92" s="47">
        <f t="shared" si="212"/>
        <v>0</v>
      </c>
      <c r="Q92" s="47">
        <f t="shared" si="212"/>
        <v>0</v>
      </c>
      <c r="R92" s="47">
        <f t="shared" si="212"/>
        <v>0</v>
      </c>
      <c r="S92" s="47"/>
      <c r="T92" s="47">
        <f t="shared" si="212"/>
        <v>0</v>
      </c>
      <c r="U92" s="47">
        <f t="shared" si="212"/>
        <v>0</v>
      </c>
      <c r="V92" s="47">
        <f t="shared" si="212"/>
        <v>0</v>
      </c>
      <c r="W92" s="24"/>
      <c r="X92" s="47">
        <f t="shared" si="213"/>
        <v>0</v>
      </c>
      <c r="Y92" s="47">
        <f t="shared" si="213"/>
        <v>0</v>
      </c>
      <c r="Z92" s="47">
        <f t="shared" si="213"/>
        <v>0</v>
      </c>
      <c r="AB92" s="47">
        <f t="shared" si="214"/>
        <v>0</v>
      </c>
      <c r="AC92" s="47">
        <f t="shared" si="214"/>
        <v>0</v>
      </c>
      <c r="AD92" s="47">
        <f t="shared" si="214"/>
        <v>0</v>
      </c>
      <c r="AF92" s="47">
        <f t="shared" si="215"/>
        <v>0</v>
      </c>
      <c r="AG92" s="47">
        <f t="shared" si="215"/>
        <v>0</v>
      </c>
      <c r="AH92" s="47">
        <f t="shared" si="215"/>
        <v>0</v>
      </c>
      <c r="AJ92" s="47">
        <f t="shared" si="216"/>
        <v>0</v>
      </c>
      <c r="AK92" s="47">
        <f t="shared" si="216"/>
        <v>0</v>
      </c>
      <c r="AL92" s="47">
        <f t="shared" si="216"/>
        <v>0</v>
      </c>
      <c r="AN92" s="47">
        <f t="shared" si="217"/>
        <v>0</v>
      </c>
      <c r="AO92" s="47">
        <f t="shared" si="217"/>
        <v>0</v>
      </c>
      <c r="AP92" s="47">
        <f t="shared" si="217"/>
        <v>0</v>
      </c>
      <c r="AR92" s="47">
        <f t="shared" si="218"/>
        <v>0</v>
      </c>
      <c r="AS92" s="47">
        <f t="shared" si="218"/>
        <v>0</v>
      </c>
      <c r="AT92" s="47">
        <f t="shared" si="218"/>
        <v>0</v>
      </c>
      <c r="AV92" s="47">
        <f t="shared" si="219"/>
        <v>0</v>
      </c>
      <c r="AW92" s="47">
        <f t="shared" si="219"/>
        <v>0</v>
      </c>
      <c r="AX92" s="47">
        <f t="shared" si="219"/>
        <v>0</v>
      </c>
      <c r="AZ92" s="47">
        <f t="shared" si="220"/>
        <v>0</v>
      </c>
      <c r="BA92" s="47">
        <f t="shared" si="220"/>
        <v>0</v>
      </c>
      <c r="BB92" s="47">
        <f t="shared" si="220"/>
        <v>0</v>
      </c>
      <c r="BD92" s="47">
        <f t="shared" si="221"/>
        <v>0</v>
      </c>
      <c r="BE92" s="47">
        <f t="shared" si="221"/>
        <v>0</v>
      </c>
      <c r="BF92" s="47">
        <f t="shared" si="221"/>
        <v>0</v>
      </c>
      <c r="BH92" s="44">
        <f t="shared" si="222"/>
        <v>0</v>
      </c>
      <c r="BI92" s="44">
        <f t="shared" si="223"/>
        <v>0</v>
      </c>
      <c r="BJ92" s="44">
        <f t="shared" si="224"/>
        <v>0</v>
      </c>
      <c r="BK92" s="44">
        <f t="shared" si="225"/>
        <v>0</v>
      </c>
      <c r="BM92" s="44">
        <f t="shared" si="190"/>
        <v>0</v>
      </c>
      <c r="BN92" s="44">
        <f t="shared" si="191"/>
        <v>0</v>
      </c>
      <c r="BO92" s="44">
        <f t="shared" si="192"/>
        <v>0</v>
      </c>
      <c r="BP92" s="44">
        <f t="shared" si="193"/>
        <v>0</v>
      </c>
      <c r="BQ92" s="44">
        <f t="shared" si="194"/>
        <v>0</v>
      </c>
      <c r="BR92" s="44">
        <f t="shared" si="195"/>
        <v>0</v>
      </c>
      <c r="BS92" s="44">
        <f t="shared" si="196"/>
        <v>0</v>
      </c>
      <c r="BT92" s="44">
        <f t="shared" si="197"/>
        <v>0</v>
      </c>
      <c r="BU92" s="44">
        <f t="shared" si="198"/>
        <v>0</v>
      </c>
      <c r="BV92" s="44">
        <f t="shared" si="199"/>
        <v>0</v>
      </c>
      <c r="BW92" s="44">
        <f t="shared" si="200"/>
        <v>0</v>
      </c>
      <c r="BX92" s="44">
        <f t="shared" si="201"/>
        <v>0</v>
      </c>
      <c r="BY92" s="44">
        <f t="shared" si="202"/>
        <v>0</v>
      </c>
      <c r="CA92" s="44">
        <f t="shared" si="203"/>
        <v>0</v>
      </c>
    </row>
    <row r="93" spans="2:79" x14ac:dyDescent="0.25">
      <c r="B93" s="6" t="s">
        <v>50</v>
      </c>
      <c r="C93" s="6"/>
      <c r="D93" s="47" t="str">
        <f t="shared" si="210"/>
        <v>Trans</v>
      </c>
      <c r="E93" s="93">
        <v>25</v>
      </c>
      <c r="F93" s="93"/>
      <c r="G93" s="105">
        <f>+'Function-Classif'!F93</f>
        <v>159969049</v>
      </c>
      <c r="H93" s="21">
        <f>+'Function-Classif'!S93</f>
        <v>159969049</v>
      </c>
      <c r="I93" s="21">
        <f>+'Function-Classif'!T93</f>
        <v>0</v>
      </c>
      <c r="J93" s="21">
        <f>+'Function-Classif'!U93</f>
        <v>0</v>
      </c>
      <c r="K93" s="47"/>
      <c r="L93" s="47">
        <f t="shared" si="211"/>
        <v>71088302.922914833</v>
      </c>
      <c r="M93" s="47">
        <f t="shared" si="211"/>
        <v>0</v>
      </c>
      <c r="N93" s="47">
        <f t="shared" si="211"/>
        <v>0</v>
      </c>
      <c r="O93" s="47"/>
      <c r="P93" s="47">
        <f t="shared" si="212"/>
        <v>20462570.196424354</v>
      </c>
      <c r="Q93" s="47">
        <f t="shared" si="212"/>
        <v>0</v>
      </c>
      <c r="R93" s="47">
        <f t="shared" si="212"/>
        <v>0</v>
      </c>
      <c r="S93" s="47"/>
      <c r="T93" s="47">
        <f t="shared" si="212"/>
        <v>1818137.3180762792</v>
      </c>
      <c r="U93" s="47">
        <f t="shared" si="212"/>
        <v>0</v>
      </c>
      <c r="V93" s="47">
        <f t="shared" si="212"/>
        <v>0</v>
      </c>
      <c r="W93" s="24"/>
      <c r="X93" s="47">
        <f t="shared" si="213"/>
        <v>21102200.752407555</v>
      </c>
      <c r="Y93" s="47">
        <f t="shared" si="213"/>
        <v>0</v>
      </c>
      <c r="Z93" s="47">
        <f t="shared" si="213"/>
        <v>0</v>
      </c>
      <c r="AB93" s="47">
        <f t="shared" si="214"/>
        <v>19196530.243491095</v>
      </c>
      <c r="AC93" s="47">
        <f t="shared" si="214"/>
        <v>0</v>
      </c>
      <c r="AD93" s="47">
        <f t="shared" si="214"/>
        <v>0</v>
      </c>
      <c r="AF93" s="47">
        <f t="shared" si="215"/>
        <v>11397915.612277193</v>
      </c>
      <c r="AG93" s="47">
        <f t="shared" si="215"/>
        <v>0</v>
      </c>
      <c r="AH93" s="47">
        <f t="shared" si="215"/>
        <v>0</v>
      </c>
      <c r="AJ93" s="47">
        <f t="shared" si="216"/>
        <v>11806130.294976667</v>
      </c>
      <c r="AK93" s="47">
        <f t="shared" si="216"/>
        <v>0</v>
      </c>
      <c r="AL93" s="47">
        <f t="shared" si="216"/>
        <v>0</v>
      </c>
      <c r="AN93" s="47">
        <f t="shared" si="217"/>
        <v>1190132.2640015366</v>
      </c>
      <c r="AO93" s="47">
        <f t="shared" si="217"/>
        <v>0</v>
      </c>
      <c r="AP93" s="47">
        <f t="shared" si="217"/>
        <v>0</v>
      </c>
      <c r="AR93" s="47">
        <f t="shared" si="218"/>
        <v>622898.95127573237</v>
      </c>
      <c r="AS93" s="47">
        <f t="shared" si="218"/>
        <v>0</v>
      </c>
      <c r="AT93" s="47">
        <f t="shared" si="218"/>
        <v>0</v>
      </c>
      <c r="AV93" s="47">
        <f t="shared" si="219"/>
        <v>1227105.9190908009</v>
      </c>
      <c r="AW93" s="47">
        <f t="shared" si="219"/>
        <v>0</v>
      </c>
      <c r="AX93" s="47">
        <f t="shared" si="219"/>
        <v>0</v>
      </c>
      <c r="AZ93" s="47">
        <f t="shared" si="220"/>
        <v>39253.165267394099</v>
      </c>
      <c r="BA93" s="47">
        <f t="shared" si="220"/>
        <v>0</v>
      </c>
      <c r="BB93" s="47">
        <f t="shared" si="220"/>
        <v>0</v>
      </c>
      <c r="BD93" s="47">
        <f t="shared" si="221"/>
        <v>17871.359796537152</v>
      </c>
      <c r="BE93" s="47">
        <f t="shared" si="221"/>
        <v>0</v>
      </c>
      <c r="BF93" s="47">
        <f t="shared" si="221"/>
        <v>0</v>
      </c>
      <c r="BH93" s="44">
        <f t="shared" si="222"/>
        <v>0</v>
      </c>
      <c r="BI93" s="44">
        <f t="shared" si="223"/>
        <v>0</v>
      </c>
      <c r="BJ93" s="44">
        <f t="shared" si="224"/>
        <v>0</v>
      </c>
      <c r="BK93" s="44">
        <f t="shared" si="225"/>
        <v>0</v>
      </c>
      <c r="BM93" s="44">
        <f t="shared" si="190"/>
        <v>159969049</v>
      </c>
      <c r="BN93" s="44">
        <f t="shared" si="191"/>
        <v>71088302.922914833</v>
      </c>
      <c r="BO93" s="44">
        <f t="shared" si="192"/>
        <v>20462570.196424354</v>
      </c>
      <c r="BP93" s="44">
        <f t="shared" si="193"/>
        <v>1818137.3180762792</v>
      </c>
      <c r="BQ93" s="44">
        <f t="shared" si="194"/>
        <v>21102200.752407555</v>
      </c>
      <c r="BR93" s="44">
        <f t="shared" si="195"/>
        <v>19196530.243491095</v>
      </c>
      <c r="BS93" s="44">
        <f t="shared" si="196"/>
        <v>11397915.612277193</v>
      </c>
      <c r="BT93" s="44">
        <f t="shared" si="197"/>
        <v>11806130.294976667</v>
      </c>
      <c r="BU93" s="44">
        <f t="shared" si="198"/>
        <v>1190132.2640015366</v>
      </c>
      <c r="BV93" s="44">
        <f t="shared" si="199"/>
        <v>622898.95127573237</v>
      </c>
      <c r="BW93" s="44">
        <f t="shared" si="200"/>
        <v>1227105.9190908009</v>
      </c>
      <c r="BX93" s="44">
        <f t="shared" si="201"/>
        <v>39253.165267394099</v>
      </c>
      <c r="BY93" s="44">
        <f t="shared" si="202"/>
        <v>17871.359796537152</v>
      </c>
      <c r="CA93" s="44">
        <f t="shared" si="203"/>
        <v>0</v>
      </c>
    </row>
    <row r="94" spans="2:79" x14ac:dyDescent="0.25">
      <c r="B94" s="6"/>
      <c r="C94" s="6"/>
      <c r="D94" s="47"/>
      <c r="E94" s="93"/>
      <c r="F94" s="93"/>
      <c r="G94" s="105"/>
      <c r="H94" s="21"/>
      <c r="I94" s="21"/>
      <c r="J94" s="21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24"/>
      <c r="X94" s="47"/>
      <c r="Y94" s="47"/>
      <c r="Z94" s="47"/>
      <c r="AB94" s="47"/>
      <c r="AC94" s="47"/>
      <c r="AD94" s="47"/>
      <c r="AF94" s="47"/>
      <c r="AG94" s="47"/>
      <c r="AH94" s="47"/>
      <c r="AJ94" s="47"/>
      <c r="AK94" s="47"/>
      <c r="AL94" s="47"/>
      <c r="AN94" s="47"/>
      <c r="AO94" s="47"/>
      <c r="AP94" s="47"/>
      <c r="AR94" s="47"/>
      <c r="AS94" s="47"/>
      <c r="AT94" s="47"/>
      <c r="AV94" s="47"/>
      <c r="AW94" s="47"/>
      <c r="AX94" s="47"/>
      <c r="AZ94" s="47"/>
      <c r="BA94" s="47"/>
      <c r="BB94" s="47"/>
      <c r="BD94" s="47"/>
      <c r="BE94" s="47"/>
      <c r="BF94" s="47"/>
      <c r="BH94" s="44">
        <f t="shared" si="222"/>
        <v>0</v>
      </c>
      <c r="BI94" s="44">
        <f t="shared" si="223"/>
        <v>0</v>
      </c>
      <c r="BJ94" s="44">
        <f t="shared" si="224"/>
        <v>0</v>
      </c>
      <c r="BK94" s="44">
        <f t="shared" si="225"/>
        <v>0</v>
      </c>
      <c r="BM94" s="44">
        <f t="shared" si="190"/>
        <v>0</v>
      </c>
      <c r="BN94" s="44">
        <f t="shared" si="191"/>
        <v>0</v>
      </c>
      <c r="BO94" s="44">
        <f t="shared" si="192"/>
        <v>0</v>
      </c>
      <c r="BP94" s="44">
        <f t="shared" si="193"/>
        <v>0</v>
      </c>
      <c r="BQ94" s="44">
        <f t="shared" si="194"/>
        <v>0</v>
      </c>
      <c r="BR94" s="44">
        <f t="shared" si="195"/>
        <v>0</v>
      </c>
      <c r="BS94" s="44">
        <f t="shared" si="196"/>
        <v>0</v>
      </c>
      <c r="BT94" s="44">
        <f t="shared" si="197"/>
        <v>0</v>
      </c>
      <c r="BU94" s="44">
        <f t="shared" si="198"/>
        <v>0</v>
      </c>
      <c r="BV94" s="44">
        <f t="shared" si="199"/>
        <v>0</v>
      </c>
      <c r="BW94" s="44">
        <f t="shared" si="200"/>
        <v>0</v>
      </c>
      <c r="BX94" s="44">
        <f t="shared" si="201"/>
        <v>0</v>
      </c>
      <c r="BY94" s="44">
        <f t="shared" si="202"/>
        <v>0</v>
      </c>
      <c r="CA94" s="44">
        <f t="shared" si="203"/>
        <v>0</v>
      </c>
    </row>
    <row r="95" spans="2:79" x14ac:dyDescent="0.25">
      <c r="B95" s="6" t="s">
        <v>52</v>
      </c>
      <c r="C95" s="6"/>
      <c r="D95" s="47" t="str">
        <f t="shared" si="210"/>
        <v>Dist</v>
      </c>
      <c r="E95" s="93">
        <v>26</v>
      </c>
      <c r="F95" s="93"/>
      <c r="G95" s="105">
        <f>+'Function-Classif'!F95</f>
        <v>508037556</v>
      </c>
      <c r="H95" s="21">
        <f>+'Function-Classif'!S95</f>
        <v>372920664.156416</v>
      </c>
      <c r="I95" s="21">
        <f>+'Function-Classif'!T95</f>
        <v>0</v>
      </c>
      <c r="J95" s="21">
        <f>+'Function-Classif'!U95</f>
        <v>135116891.84358403</v>
      </c>
      <c r="K95" s="47"/>
      <c r="L95" s="47">
        <f t="shared" si="211"/>
        <v>196460305.17668977</v>
      </c>
      <c r="M95" s="47">
        <f t="shared" si="211"/>
        <v>0</v>
      </c>
      <c r="N95" s="47">
        <f t="shared" si="211"/>
        <v>77948965.179601505</v>
      </c>
      <c r="O95" s="47"/>
      <c r="P95" s="47">
        <f t="shared" si="212"/>
        <v>51505027.200625151</v>
      </c>
      <c r="Q95" s="47">
        <f t="shared" si="212"/>
        <v>0</v>
      </c>
      <c r="R95" s="47">
        <f t="shared" si="212"/>
        <v>12713380.821241165</v>
      </c>
      <c r="S95" s="47"/>
      <c r="T95" s="47">
        <f t="shared" si="212"/>
        <v>3793900.5707510891</v>
      </c>
      <c r="U95" s="47">
        <f t="shared" si="212"/>
        <v>0</v>
      </c>
      <c r="V95" s="47">
        <f t="shared" si="212"/>
        <v>119381.53593281725</v>
      </c>
      <c r="W95" s="24"/>
      <c r="X95" s="47">
        <f t="shared" si="213"/>
        <v>48169983.375567578</v>
      </c>
      <c r="Y95" s="47">
        <f t="shared" si="213"/>
        <v>0</v>
      </c>
      <c r="Z95" s="47">
        <f t="shared" si="213"/>
        <v>1431523.4812220202</v>
      </c>
      <c r="AB95" s="47">
        <f t="shared" si="214"/>
        <v>40057330.281455591</v>
      </c>
      <c r="AC95" s="47">
        <f t="shared" si="214"/>
        <v>0</v>
      </c>
      <c r="AD95" s="47">
        <f t="shared" si="214"/>
        <v>186933.21517179621</v>
      </c>
      <c r="AF95" s="47">
        <f t="shared" si="215"/>
        <v>26057041.885407738</v>
      </c>
      <c r="AG95" s="47">
        <f t="shared" si="215"/>
        <v>0</v>
      </c>
      <c r="AH95" s="47">
        <f t="shared" si="215"/>
        <v>157792.48696434355</v>
      </c>
      <c r="AJ95" s="47">
        <f t="shared" si="216"/>
        <v>0</v>
      </c>
      <c r="AK95" s="47">
        <f t="shared" si="216"/>
        <v>0</v>
      </c>
      <c r="AL95" s="47">
        <f t="shared" si="216"/>
        <v>152911.48922814097</v>
      </c>
      <c r="AN95" s="47">
        <f t="shared" si="217"/>
        <v>2483444.6940686353</v>
      </c>
      <c r="AO95" s="47">
        <f t="shared" si="217"/>
        <v>0</v>
      </c>
      <c r="AP95" s="47">
        <f t="shared" si="217"/>
        <v>1773.361974286013</v>
      </c>
      <c r="AR95" s="47">
        <f t="shared" si="218"/>
        <v>1299800.9904255799</v>
      </c>
      <c r="AS95" s="47">
        <f t="shared" si="218"/>
        <v>0</v>
      </c>
      <c r="AT95" s="47">
        <f t="shared" si="218"/>
        <v>1773.361974286013</v>
      </c>
      <c r="AV95" s="47">
        <f t="shared" si="219"/>
        <v>2956211.714296876</v>
      </c>
      <c r="AW95" s="47">
        <f t="shared" si="219"/>
        <v>0</v>
      </c>
      <c r="AX95" s="47">
        <f t="shared" si="219"/>
        <v>42352963.5149033</v>
      </c>
      <c r="AZ95" s="47">
        <f t="shared" si="220"/>
        <v>94564.507579492143</v>
      </c>
      <c r="BA95" s="47">
        <f t="shared" si="220"/>
        <v>0</v>
      </c>
      <c r="BB95" s="47">
        <f t="shared" si="220"/>
        <v>7573.6802612389574</v>
      </c>
      <c r="BD95" s="47">
        <f t="shared" si="221"/>
        <v>43053.759548386661</v>
      </c>
      <c r="BE95" s="47">
        <f t="shared" si="221"/>
        <v>0</v>
      </c>
      <c r="BF95" s="47">
        <f t="shared" si="221"/>
        <v>41919.715109128701</v>
      </c>
      <c r="BH95" s="44">
        <f t="shared" si="222"/>
        <v>0</v>
      </c>
      <c r="BI95" s="44">
        <f t="shared" si="223"/>
        <v>0</v>
      </c>
      <c r="BJ95" s="44">
        <f t="shared" si="224"/>
        <v>0</v>
      </c>
      <c r="BK95" s="44">
        <f t="shared" si="225"/>
        <v>0</v>
      </c>
      <c r="BM95" s="44">
        <f t="shared" si="190"/>
        <v>508037556</v>
      </c>
      <c r="BN95" s="44">
        <f t="shared" si="191"/>
        <v>274409270.35629129</v>
      </c>
      <c r="BO95" s="44">
        <f t="shared" si="192"/>
        <v>64218408.021866314</v>
      </c>
      <c r="BP95" s="44">
        <f t="shared" si="193"/>
        <v>3913282.1066839062</v>
      </c>
      <c r="BQ95" s="44">
        <f t="shared" si="194"/>
        <v>49601506.856789596</v>
      </c>
      <c r="BR95" s="44">
        <f t="shared" si="195"/>
        <v>40244263.49662739</v>
      </c>
      <c r="BS95" s="44">
        <f t="shared" si="196"/>
        <v>26214834.372372083</v>
      </c>
      <c r="BT95" s="44">
        <f t="shared" si="197"/>
        <v>152911.48922814097</v>
      </c>
      <c r="BU95" s="44">
        <f t="shared" si="198"/>
        <v>2485218.0560429213</v>
      </c>
      <c r="BV95" s="44">
        <f t="shared" si="199"/>
        <v>1301574.3523998659</v>
      </c>
      <c r="BW95" s="44">
        <f t="shared" si="200"/>
        <v>45309175.229200177</v>
      </c>
      <c r="BX95" s="44">
        <f t="shared" si="201"/>
        <v>102138.1878407311</v>
      </c>
      <c r="BY95" s="44">
        <f t="shared" si="202"/>
        <v>84973.474657515355</v>
      </c>
      <c r="CA95" s="44">
        <f t="shared" si="203"/>
        <v>0</v>
      </c>
    </row>
    <row r="96" spans="2:79" x14ac:dyDescent="0.25">
      <c r="B96" s="13" t="s">
        <v>53</v>
      </c>
      <c r="C96" s="6"/>
      <c r="D96" s="47" t="str">
        <f t="shared" si="210"/>
        <v>PT&amp;D</v>
      </c>
      <c r="E96" s="93">
        <v>23</v>
      </c>
      <c r="F96" s="93"/>
      <c r="G96" s="105">
        <f>+'Function-Classif'!F96</f>
        <v>71121012</v>
      </c>
      <c r="H96" s="21">
        <f>+'Function-Classif'!S96</f>
        <v>31496719.449993275</v>
      </c>
      <c r="I96" s="21">
        <f>+'Function-Classif'!T96</f>
        <v>33353671.471933879</v>
      </c>
      <c r="J96" s="21">
        <f>+'Function-Classif'!U96</f>
        <v>6270621.0780728478</v>
      </c>
      <c r="K96" s="47"/>
      <c r="L96" s="47">
        <f t="shared" si="211"/>
        <v>15443673.866717748</v>
      </c>
      <c r="M96" s="47">
        <f t="shared" si="211"/>
        <v>12066625.61575512</v>
      </c>
      <c r="N96" s="47">
        <f t="shared" si="211"/>
        <v>3617522.704970256</v>
      </c>
      <c r="O96" s="47"/>
      <c r="P96" s="47">
        <f t="shared" si="212"/>
        <v>4276358.0974391205</v>
      </c>
      <c r="Q96" s="47">
        <f t="shared" si="212"/>
        <v>3921221.3339228579</v>
      </c>
      <c r="R96" s="47">
        <f t="shared" si="212"/>
        <v>590013.5257960899</v>
      </c>
      <c r="S96" s="47"/>
      <c r="T96" s="47">
        <f t="shared" si="212"/>
        <v>342688.34709676268</v>
      </c>
      <c r="U96" s="47">
        <f t="shared" si="212"/>
        <v>467024.02886900492</v>
      </c>
      <c r="V96" s="47">
        <f t="shared" si="212"/>
        <v>5540.3611298255437</v>
      </c>
      <c r="W96" s="24"/>
      <c r="X96" s="47">
        <f t="shared" si="213"/>
        <v>4250323.4608046021</v>
      </c>
      <c r="Y96" s="47">
        <f t="shared" si="213"/>
        <v>5411080.3364515053</v>
      </c>
      <c r="Z96" s="47">
        <f t="shared" si="213"/>
        <v>66435.374531102847</v>
      </c>
      <c r="AB96" s="47">
        <f t="shared" si="214"/>
        <v>3500464.9475912289</v>
      </c>
      <c r="AC96" s="47">
        <f t="shared" si="214"/>
        <v>5223194.7014737511</v>
      </c>
      <c r="AD96" s="47">
        <f t="shared" si="214"/>
        <v>8675.3576348185761</v>
      </c>
      <c r="AF96" s="47">
        <f t="shared" si="215"/>
        <v>2240547.3658625074</v>
      </c>
      <c r="AG96" s="47">
        <f t="shared" si="215"/>
        <v>2297232.1278366619</v>
      </c>
      <c r="AH96" s="47">
        <f t="shared" si="215"/>
        <v>7322.9696244461966</v>
      </c>
      <c r="AJ96" s="47">
        <f t="shared" si="216"/>
        <v>904523.00296805846</v>
      </c>
      <c r="AK96" s="47">
        <f t="shared" si="216"/>
        <v>3180525.6307017901</v>
      </c>
      <c r="AL96" s="47">
        <f t="shared" si="216"/>
        <v>7096.4480780351869</v>
      </c>
      <c r="AN96" s="47">
        <f t="shared" si="217"/>
        <v>224388.08703106566</v>
      </c>
      <c r="AO96" s="47">
        <f t="shared" si="217"/>
        <v>310435.43967175297</v>
      </c>
      <c r="AP96" s="47">
        <f t="shared" si="217"/>
        <v>82.29970970531015</v>
      </c>
      <c r="AR96" s="47">
        <f t="shared" si="218"/>
        <v>107799.58788644572</v>
      </c>
      <c r="AS96" s="47">
        <f t="shared" si="218"/>
        <v>164001.88426257457</v>
      </c>
      <c r="AT96" s="47">
        <f t="shared" si="218"/>
        <v>82.29970970531015</v>
      </c>
      <c r="AV96" s="47">
        <f t="shared" si="219"/>
        <v>195889.07010698595</v>
      </c>
      <c r="AW96" s="47">
        <f t="shared" si="219"/>
        <v>293780.24328010954</v>
      </c>
      <c r="AX96" s="47">
        <f t="shared" si="219"/>
        <v>1965552.8047732683</v>
      </c>
      <c r="AZ96" s="47">
        <f t="shared" si="220"/>
        <v>6266.1795720803584</v>
      </c>
      <c r="BA96" s="47">
        <f t="shared" si="220"/>
        <v>9576.2356486853587</v>
      </c>
      <c r="BB96" s="47">
        <f t="shared" si="220"/>
        <v>351.48587594574985</v>
      </c>
      <c r="BD96" s="47">
        <f t="shared" si="221"/>
        <v>3797.4369166595179</v>
      </c>
      <c r="BE96" s="47">
        <f t="shared" si="221"/>
        <v>8973.894060062963</v>
      </c>
      <c r="BF96" s="47">
        <f t="shared" si="221"/>
        <v>1945.4462396486306</v>
      </c>
      <c r="BH96" s="44">
        <f t="shared" si="222"/>
        <v>0</v>
      </c>
      <c r="BI96" s="44">
        <f t="shared" si="223"/>
        <v>0</v>
      </c>
      <c r="BJ96" s="44">
        <f t="shared" si="224"/>
        <v>0</v>
      </c>
      <c r="BK96" s="44">
        <f t="shared" si="225"/>
        <v>0</v>
      </c>
      <c r="BM96" s="44">
        <f t="shared" si="190"/>
        <v>71121012</v>
      </c>
      <c r="BN96" s="44">
        <f t="shared" si="191"/>
        <v>31127822.187443122</v>
      </c>
      <c r="BO96" s="44">
        <f t="shared" si="192"/>
        <v>8787592.9571580682</v>
      </c>
      <c r="BP96" s="44">
        <f t="shared" si="193"/>
        <v>815252.73709559313</v>
      </c>
      <c r="BQ96" s="44">
        <f t="shared" si="194"/>
        <v>9727839.1717872117</v>
      </c>
      <c r="BR96" s="44">
        <f t="shared" si="195"/>
        <v>8732335.0066997986</v>
      </c>
      <c r="BS96" s="44">
        <f t="shared" si="196"/>
        <v>4545102.4633236146</v>
      </c>
      <c r="BT96" s="44">
        <f t="shared" si="197"/>
        <v>4092145.0817478839</v>
      </c>
      <c r="BU96" s="44">
        <f t="shared" si="198"/>
        <v>534905.82641252398</v>
      </c>
      <c r="BV96" s="44">
        <f t="shared" si="199"/>
        <v>271883.77185872558</v>
      </c>
      <c r="BW96" s="44">
        <f t="shared" si="200"/>
        <v>2455222.1181603638</v>
      </c>
      <c r="BX96" s="44">
        <f t="shared" si="201"/>
        <v>16193.901096711466</v>
      </c>
      <c r="BY96" s="44">
        <f t="shared" si="202"/>
        <v>14716.777216371112</v>
      </c>
      <c r="CA96" s="44">
        <f t="shared" si="203"/>
        <v>0</v>
      </c>
    </row>
    <row r="97" spans="2:79" x14ac:dyDescent="0.25">
      <c r="B97" s="64" t="s">
        <v>54</v>
      </c>
      <c r="C97" s="30"/>
      <c r="D97" s="47" t="str">
        <f t="shared" si="210"/>
        <v>PT&amp;D</v>
      </c>
      <c r="E97" s="94">
        <v>23</v>
      </c>
      <c r="F97" s="94"/>
      <c r="G97" s="105">
        <f>+'Function-Classif'!F97</f>
        <v>40982991</v>
      </c>
      <c r="H97" s="31">
        <f>+'Function-Classif'!S97</f>
        <v>18149766.622395635</v>
      </c>
      <c r="I97" s="31">
        <f>+'Function-Classif'!T97</f>
        <v>19219822.374732561</v>
      </c>
      <c r="J97" s="31">
        <f>+'Function-Classif'!U97</f>
        <v>3613402.0028718072</v>
      </c>
      <c r="K97" s="65"/>
      <c r="L97" s="47">
        <f t="shared" si="211"/>
        <v>8899310.1938232929</v>
      </c>
      <c r="M97" s="47">
        <f t="shared" si="211"/>
        <v>6953309.5087407017</v>
      </c>
      <c r="N97" s="47">
        <f t="shared" si="211"/>
        <v>2084572.4250955775</v>
      </c>
      <c r="O97" s="47"/>
      <c r="P97" s="47">
        <f t="shared" si="212"/>
        <v>2464221.7607944696</v>
      </c>
      <c r="Q97" s="47">
        <f t="shared" si="212"/>
        <v>2259576.6584025612</v>
      </c>
      <c r="R97" s="47">
        <f t="shared" si="212"/>
        <v>339991.21128337458</v>
      </c>
      <c r="S97" s="47"/>
      <c r="T97" s="47">
        <f t="shared" si="212"/>
        <v>197471.78857454253</v>
      </c>
      <c r="U97" s="47">
        <f t="shared" si="212"/>
        <v>269119.36477959802</v>
      </c>
      <c r="V97" s="47">
        <f t="shared" si="212"/>
        <v>3192.594761171144</v>
      </c>
      <c r="W97" s="24"/>
      <c r="X97" s="47">
        <f t="shared" si="213"/>
        <v>2449219.4815962953</v>
      </c>
      <c r="Y97" s="47">
        <f t="shared" si="213"/>
        <v>3118097.5986262546</v>
      </c>
      <c r="Z97" s="47">
        <f t="shared" si="213"/>
        <v>38282.92483365981</v>
      </c>
      <c r="AB97" s="47">
        <f t="shared" si="214"/>
        <v>2017118.7024580978</v>
      </c>
      <c r="AC97" s="47">
        <f t="shared" si="214"/>
        <v>3009829.8016589866</v>
      </c>
      <c r="AD97" s="47">
        <f t="shared" si="214"/>
        <v>4999.1148026626925</v>
      </c>
      <c r="AF97" s="47">
        <f t="shared" si="215"/>
        <v>1291099.9147511688</v>
      </c>
      <c r="AG97" s="47">
        <f t="shared" si="215"/>
        <v>1323764.1165741675</v>
      </c>
      <c r="AH97" s="47">
        <f t="shared" si="215"/>
        <v>4219.8105703550991</v>
      </c>
      <c r="AJ97" s="47">
        <f t="shared" si="216"/>
        <v>521225.12106454436</v>
      </c>
      <c r="AK97" s="47">
        <f t="shared" si="216"/>
        <v>1832755.8851148067</v>
      </c>
      <c r="AL97" s="47">
        <f t="shared" si="216"/>
        <v>4089.2790967890528</v>
      </c>
      <c r="AN97" s="47">
        <f t="shared" si="217"/>
        <v>129302.0823621208</v>
      </c>
      <c r="AO97" s="47">
        <f t="shared" si="217"/>
        <v>178886.27386444522</v>
      </c>
      <c r="AP97" s="47">
        <f t="shared" si="217"/>
        <v>47.424638194902769</v>
      </c>
      <c r="AR97" s="47">
        <f t="shared" si="218"/>
        <v>62118.766534901304</v>
      </c>
      <c r="AS97" s="47">
        <f t="shared" si="218"/>
        <v>94504.950895751244</v>
      </c>
      <c r="AT97" s="47">
        <f t="shared" si="218"/>
        <v>47.424638194902769</v>
      </c>
      <c r="AV97" s="47">
        <f t="shared" si="219"/>
        <v>112879.72107586116</v>
      </c>
      <c r="AW97" s="47">
        <f t="shared" si="219"/>
        <v>169288.83219949878</v>
      </c>
      <c r="AX97" s="47">
        <f t="shared" si="219"/>
        <v>1132636.2019152318</v>
      </c>
      <c r="AZ97" s="47">
        <f t="shared" si="220"/>
        <v>3610.842615779331</v>
      </c>
      <c r="BA97" s="47">
        <f t="shared" si="220"/>
        <v>5518.2395239813404</v>
      </c>
      <c r="BB97" s="47">
        <f t="shared" si="220"/>
        <v>202.54130369393201</v>
      </c>
      <c r="BD97" s="47">
        <f t="shared" si="221"/>
        <v>2188.2467445559519</v>
      </c>
      <c r="BE97" s="47">
        <f t="shared" si="221"/>
        <v>5171.1443518058186</v>
      </c>
      <c r="BF97" s="47">
        <f t="shared" si="221"/>
        <v>1121.0499329017375</v>
      </c>
      <c r="BH97" s="44">
        <f t="shared" si="222"/>
        <v>0</v>
      </c>
      <c r="BI97" s="44">
        <f t="shared" si="223"/>
        <v>0</v>
      </c>
      <c r="BJ97" s="44">
        <f t="shared" si="224"/>
        <v>0</v>
      </c>
      <c r="BK97" s="44">
        <f t="shared" si="225"/>
        <v>0</v>
      </c>
      <c r="BM97" s="44">
        <f t="shared" si="190"/>
        <v>40982991</v>
      </c>
      <c r="BN97" s="44">
        <f t="shared" si="191"/>
        <v>17937192.12765957</v>
      </c>
      <c r="BO97" s="44">
        <f t="shared" si="192"/>
        <v>5063789.6304804049</v>
      </c>
      <c r="BP97" s="44">
        <f t="shared" si="193"/>
        <v>469783.74811531173</v>
      </c>
      <c r="BQ97" s="44">
        <f t="shared" si="194"/>
        <v>5605600.0050562099</v>
      </c>
      <c r="BR97" s="44">
        <f t="shared" si="195"/>
        <v>5031947.618919747</v>
      </c>
      <c r="BS97" s="44">
        <f t="shared" si="196"/>
        <v>2619083.8418956916</v>
      </c>
      <c r="BT97" s="44">
        <f t="shared" si="197"/>
        <v>2358070.2852761401</v>
      </c>
      <c r="BU97" s="44">
        <f t="shared" si="198"/>
        <v>308235.78086476092</v>
      </c>
      <c r="BV97" s="44">
        <f t="shared" si="199"/>
        <v>156671.14206884746</v>
      </c>
      <c r="BW97" s="44">
        <f t="shared" si="200"/>
        <v>1414804.7551905918</v>
      </c>
      <c r="BX97" s="44">
        <f t="shared" si="201"/>
        <v>9331.6234434546022</v>
      </c>
      <c r="BY97" s="44">
        <f t="shared" si="202"/>
        <v>8480.4410292635075</v>
      </c>
      <c r="CA97" s="44">
        <f t="shared" si="203"/>
        <v>0</v>
      </c>
    </row>
    <row r="98" spans="2:79" x14ac:dyDescent="0.25">
      <c r="B98" s="6" t="s">
        <v>55</v>
      </c>
      <c r="C98" s="6"/>
      <c r="D98" s="6"/>
      <c r="E98" s="93"/>
      <c r="F98" s="93"/>
      <c r="G98" s="105">
        <f>+'Function-Classif'!F98</f>
        <v>1684052746</v>
      </c>
      <c r="H98" s="21">
        <f>SUM(H90:H97)</f>
        <v>730692315.64700484</v>
      </c>
      <c r="I98" s="21">
        <f t="shared" ref="I98:J98" si="226">SUM(I90:I97)</f>
        <v>808359515.42846656</v>
      </c>
      <c r="J98" s="21">
        <f t="shared" si="226"/>
        <v>145000914.92452869</v>
      </c>
      <c r="K98" s="21"/>
      <c r="L98" s="21">
        <f t="shared" ref="L98:BF98" si="227">SUM(L90:L97)</f>
        <v>358191662.83703697</v>
      </c>
      <c r="M98" s="21">
        <f t="shared" si="227"/>
        <v>292446714.41392517</v>
      </c>
      <c r="N98" s="21">
        <f t="shared" si="227"/>
        <v>83651060.309667334</v>
      </c>
      <c r="O98" s="21"/>
      <c r="P98" s="21">
        <f t="shared" si="227"/>
        <v>99267541.481326967</v>
      </c>
      <c r="Q98" s="21">
        <f t="shared" si="227"/>
        <v>95034712.446721241</v>
      </c>
      <c r="R98" s="21">
        <f t="shared" si="227"/>
        <v>13643385.558320628</v>
      </c>
      <c r="S98" s="21"/>
      <c r="T98" s="21">
        <f t="shared" ref="T98:V98" si="228">SUM(T90:T97)</f>
        <v>7957115.7509879721</v>
      </c>
      <c r="U98" s="21">
        <f t="shared" si="228"/>
        <v>11318793.434410166</v>
      </c>
      <c r="V98" s="21">
        <f t="shared" si="228"/>
        <v>128114.49182381394</v>
      </c>
      <c r="W98" s="21"/>
      <c r="X98" s="21">
        <f t="shared" si="227"/>
        <v>98755062.087813064</v>
      </c>
      <c r="Y98" s="21">
        <f t="shared" si="227"/>
        <v>131142932.26756506</v>
      </c>
      <c r="Z98" s="21">
        <f t="shared" si="227"/>
        <v>1536241.7805867828</v>
      </c>
      <c r="AA98" s="21"/>
      <c r="AB98" s="21">
        <f t="shared" si="227"/>
        <v>81160016.798191324</v>
      </c>
      <c r="AC98" s="21">
        <f t="shared" si="227"/>
        <v>126589336.39208883</v>
      </c>
      <c r="AD98" s="21">
        <f t="shared" si="227"/>
        <v>200607.68760927749</v>
      </c>
      <c r="AE98" s="21"/>
      <c r="AF98" s="21">
        <f t="shared" si="227"/>
        <v>52001222.076215625</v>
      </c>
      <c r="AG98" s="21">
        <f t="shared" si="227"/>
        <v>55675713.279341675</v>
      </c>
      <c r="AH98" s="21">
        <f t="shared" si="227"/>
        <v>169335.26715914486</v>
      </c>
      <c r="AI98" s="21"/>
      <c r="AJ98" s="21">
        <f t="shared" si="227"/>
        <v>20932000.00447353</v>
      </c>
      <c r="AK98" s="21">
        <f t="shared" si="227"/>
        <v>77083212.85725151</v>
      </c>
      <c r="AL98" s="21">
        <f t="shared" si="227"/>
        <v>164097.21640296519</v>
      </c>
      <c r="AM98" s="21"/>
      <c r="AN98" s="21">
        <f t="shared" si="227"/>
        <v>5210290.1370653259</v>
      </c>
      <c r="AO98" s="21">
        <f t="shared" si="227"/>
        <v>7523712.6981970351</v>
      </c>
      <c r="AP98" s="21">
        <f t="shared" si="227"/>
        <v>1903.086322186226</v>
      </c>
      <c r="AQ98" s="21"/>
      <c r="AR98" s="21">
        <f t="shared" si="227"/>
        <v>2493309.457593801</v>
      </c>
      <c r="AS98" s="21">
        <f t="shared" si="227"/>
        <v>3974749.340665719</v>
      </c>
      <c r="AT98" s="21">
        <f t="shared" si="227"/>
        <v>1903.086322186226</v>
      </c>
      <c r="AU98" s="21"/>
      <c r="AV98" s="21">
        <f t="shared" si="227"/>
        <v>4492086.4245705232</v>
      </c>
      <c r="AW98" s="21">
        <f t="shared" si="227"/>
        <v>7120057.3915887699</v>
      </c>
      <c r="AX98" s="21">
        <f t="shared" si="227"/>
        <v>45451152.521591805</v>
      </c>
      <c r="AY98" s="21"/>
      <c r="AZ98" s="21">
        <f t="shared" si="227"/>
        <v>143694.69503474594</v>
      </c>
      <c r="BA98" s="21">
        <f t="shared" si="227"/>
        <v>232089.62812726499</v>
      </c>
      <c r="BB98" s="21">
        <f t="shared" si="227"/>
        <v>8127.7074408786393</v>
      </c>
      <c r="BC98" s="21"/>
      <c r="BD98" s="21">
        <f t="shared" si="227"/>
        <v>88313.896694917159</v>
      </c>
      <c r="BE98" s="21">
        <f t="shared" si="227"/>
        <v>217491.27858391919</v>
      </c>
      <c r="BF98" s="21">
        <f t="shared" si="227"/>
        <v>44986.211281679069</v>
      </c>
      <c r="BH98" s="44">
        <f t="shared" ref="BH98:BH159" si="229">+L98+P98+T98+X98+AB98+AF98+AJ98+AN98+AR98+AV98+AZ98+BD98-H98</f>
        <v>0</v>
      </c>
      <c r="BI98" s="44">
        <f t="shared" ref="BI98:BI159" si="230">+M98+Q98+U98+Y98+AC98+AG98+AK98+AO98+AS98+AW98+BA98+BE98-I98</f>
        <v>0</v>
      </c>
      <c r="BJ98" s="44">
        <f t="shared" ref="BJ98:BJ159" si="231">+N98+R98+V98+Z98+AD98+AH98+AL98+AP98+AT98+AX98+BB98+BF98-J98</f>
        <v>0</v>
      </c>
      <c r="BK98" s="44">
        <f t="shared" ref="BK98:BK159" si="232">SUM(L98:BF98)-G98</f>
        <v>0</v>
      </c>
      <c r="BM98" s="44">
        <f t="shared" si="190"/>
        <v>1684052746</v>
      </c>
      <c r="BN98" s="44">
        <f t="shared" si="191"/>
        <v>734289437.56062949</v>
      </c>
      <c r="BO98" s="44">
        <f t="shared" si="192"/>
        <v>207945639.48636883</v>
      </c>
      <c r="BP98" s="44">
        <f t="shared" si="193"/>
        <v>19404023.677221954</v>
      </c>
      <c r="BQ98" s="44">
        <f t="shared" si="194"/>
        <v>231434236.1359649</v>
      </c>
      <c r="BR98" s="44">
        <f t="shared" si="195"/>
        <v>207949960.87788942</v>
      </c>
      <c r="BS98" s="44">
        <f t="shared" si="196"/>
        <v>107846270.62271644</v>
      </c>
      <c r="BT98" s="44">
        <f t="shared" si="197"/>
        <v>98179310.078127995</v>
      </c>
      <c r="BU98" s="44">
        <f t="shared" si="198"/>
        <v>12735905.921584548</v>
      </c>
      <c r="BV98" s="44">
        <f t="shared" si="199"/>
        <v>6469961.8845817065</v>
      </c>
      <c r="BW98" s="44">
        <f t="shared" si="200"/>
        <v>57063296.337751098</v>
      </c>
      <c r="BX98" s="44">
        <f t="shared" si="201"/>
        <v>383912.03060288954</v>
      </c>
      <c r="BY98" s="44">
        <f t="shared" si="202"/>
        <v>350791.38656051538</v>
      </c>
      <c r="CA98" s="44">
        <f t="shared" si="203"/>
        <v>0</v>
      </c>
    </row>
    <row r="99" spans="2:79" ht="15.75" thickBot="1" x14ac:dyDescent="0.3">
      <c r="B99" s="33"/>
      <c r="C99" s="33"/>
      <c r="D99" s="33"/>
      <c r="E99" s="96"/>
      <c r="F99" s="96"/>
      <c r="G99" s="105"/>
      <c r="H99" s="34"/>
      <c r="I99" s="34"/>
      <c r="J99" s="34"/>
      <c r="K99" s="35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H99" s="44">
        <f t="shared" si="229"/>
        <v>0</v>
      </c>
      <c r="BI99" s="44">
        <f t="shared" si="230"/>
        <v>0</v>
      </c>
      <c r="BJ99" s="44">
        <f t="shared" si="231"/>
        <v>0</v>
      </c>
      <c r="BK99" s="44">
        <f t="shared" si="232"/>
        <v>0</v>
      </c>
      <c r="BM99" s="44">
        <f t="shared" si="190"/>
        <v>0</v>
      </c>
      <c r="BN99" s="44">
        <f t="shared" si="191"/>
        <v>0</v>
      </c>
      <c r="BO99" s="44">
        <f t="shared" si="192"/>
        <v>0</v>
      </c>
      <c r="BP99" s="44">
        <f t="shared" si="193"/>
        <v>0</v>
      </c>
      <c r="BQ99" s="44">
        <f t="shared" si="194"/>
        <v>0</v>
      </c>
      <c r="BR99" s="44">
        <f t="shared" si="195"/>
        <v>0</v>
      </c>
      <c r="BS99" s="44">
        <f t="shared" si="196"/>
        <v>0</v>
      </c>
      <c r="BT99" s="44">
        <f t="shared" si="197"/>
        <v>0</v>
      </c>
      <c r="BU99" s="44">
        <f t="shared" si="198"/>
        <v>0</v>
      </c>
      <c r="BV99" s="44">
        <f t="shared" si="199"/>
        <v>0</v>
      </c>
      <c r="BW99" s="44">
        <f t="shared" si="200"/>
        <v>0</v>
      </c>
      <c r="BX99" s="44">
        <f t="shared" si="201"/>
        <v>0</v>
      </c>
      <c r="BY99" s="44">
        <f t="shared" si="202"/>
        <v>0</v>
      </c>
      <c r="CA99" s="44">
        <f t="shared" si="203"/>
        <v>0</v>
      </c>
    </row>
    <row r="100" spans="2:79" ht="15.75" thickTop="1" x14ac:dyDescent="0.25">
      <c r="B100" s="7" t="s">
        <v>56</v>
      </c>
      <c r="C100" s="6"/>
      <c r="D100" s="6"/>
      <c r="E100" s="93"/>
      <c r="F100" s="93"/>
      <c r="G100" s="105">
        <f>+'Function-Classif'!F100</f>
        <v>2771115517.7399998</v>
      </c>
      <c r="H100" s="21">
        <f>H87-H98</f>
        <v>1237231932.3343515</v>
      </c>
      <c r="I100" s="21">
        <f t="shared" ref="I100:J100" si="233">I87-I98</f>
        <v>1286601090.4259868</v>
      </c>
      <c r="J100" s="21">
        <f t="shared" si="233"/>
        <v>247282494.97966138</v>
      </c>
      <c r="K100" s="21"/>
      <c r="L100" s="21">
        <f t="shared" ref="L100:BF100" si="234">L87-L98</f>
        <v>606852517.03032672</v>
      </c>
      <c r="M100" s="21">
        <f t="shared" si="234"/>
        <v>465464010.10324907</v>
      </c>
      <c r="N100" s="21">
        <f t="shared" si="234"/>
        <v>142657326.76124972</v>
      </c>
      <c r="O100" s="21"/>
      <c r="P100" s="21">
        <f t="shared" si="234"/>
        <v>167957872.99962687</v>
      </c>
      <c r="Q100" s="21">
        <f t="shared" si="234"/>
        <v>151259139.44052756</v>
      </c>
      <c r="R100" s="21">
        <f t="shared" si="234"/>
        <v>23267235.400459476</v>
      </c>
      <c r="S100" s="21"/>
      <c r="T100" s="21">
        <f t="shared" ref="T100:V100" si="235">T87-T98</f>
        <v>13454293.698888578</v>
      </c>
      <c r="U100" s="21">
        <f t="shared" si="235"/>
        <v>18015216.864614643</v>
      </c>
      <c r="V100" s="21">
        <f t="shared" si="235"/>
        <v>218484.62954687886</v>
      </c>
      <c r="W100" s="21"/>
      <c r="X100" s="21">
        <f t="shared" si="234"/>
        <v>166849861.04615998</v>
      </c>
      <c r="Y100" s="21">
        <f t="shared" si="234"/>
        <v>208729700.63038957</v>
      </c>
      <c r="Z100" s="21">
        <f t="shared" si="234"/>
        <v>2619884.8510247227</v>
      </c>
      <c r="AA100" s="21"/>
      <c r="AB100" s="21">
        <f t="shared" si="234"/>
        <v>137512664.62599087</v>
      </c>
      <c r="AC100" s="21">
        <f t="shared" si="234"/>
        <v>201482106.82227856</v>
      </c>
      <c r="AD100" s="21">
        <f t="shared" si="234"/>
        <v>342113.4930765258</v>
      </c>
      <c r="AE100" s="21"/>
      <c r="AF100" s="21">
        <f t="shared" si="234"/>
        <v>87993637.131017804</v>
      </c>
      <c r="AG100" s="21">
        <f t="shared" si="234"/>
        <v>88614573.154962182</v>
      </c>
      <c r="AH100" s="21">
        <f t="shared" si="234"/>
        <v>288781.95267219946</v>
      </c>
      <c r="AI100" s="21"/>
      <c r="AJ100" s="21">
        <f t="shared" si="234"/>
        <v>35435276.980554804</v>
      </c>
      <c r="AK100" s="21">
        <f t="shared" si="234"/>
        <v>122687175.47428255</v>
      </c>
      <c r="AL100" s="21">
        <f t="shared" si="234"/>
        <v>279849.05552122375</v>
      </c>
      <c r="AM100" s="21"/>
      <c r="AN100" s="21">
        <f t="shared" si="234"/>
        <v>8809658.1605124101</v>
      </c>
      <c r="AO100" s="21">
        <f t="shared" si="234"/>
        <v>11974890.845963893</v>
      </c>
      <c r="AP100" s="21">
        <f t="shared" si="234"/>
        <v>3245.496307087576</v>
      </c>
      <c r="AQ100" s="21"/>
      <c r="AR100" s="21">
        <f t="shared" si="234"/>
        <v>4238916.6748900376</v>
      </c>
      <c r="AS100" s="21">
        <f t="shared" si="234"/>
        <v>6326290.1447506156</v>
      </c>
      <c r="AT100" s="21">
        <f t="shared" si="234"/>
        <v>3245.496307087576</v>
      </c>
      <c r="AU100" s="21"/>
      <c r="AV100" s="21">
        <f t="shared" si="234"/>
        <v>7730907.7037790921</v>
      </c>
      <c r="AW100" s="21">
        <f t="shared" si="234"/>
        <v>11332425.027567293</v>
      </c>
      <c r="AX100" s="21">
        <f t="shared" si="234"/>
        <v>77511748.123039514</v>
      </c>
      <c r="AY100" s="21"/>
      <c r="AZ100" s="21">
        <f t="shared" si="234"/>
        <v>247299.43278918855</v>
      </c>
      <c r="BA100" s="21">
        <f t="shared" si="234"/>
        <v>369398.47051447909</v>
      </c>
      <c r="BB100" s="21">
        <f t="shared" si="234"/>
        <v>13860.876501995361</v>
      </c>
      <c r="BC100" s="21"/>
      <c r="BD100" s="21">
        <f t="shared" si="234"/>
        <v>149026.84981539298</v>
      </c>
      <c r="BE100" s="21">
        <f t="shared" si="234"/>
        <v>346163.44688649243</v>
      </c>
      <c r="BF100" s="21">
        <f t="shared" si="234"/>
        <v>76718.8439549217</v>
      </c>
      <c r="BH100" s="44">
        <f t="shared" si="229"/>
        <v>0</v>
      </c>
      <c r="BI100" s="44">
        <f t="shared" si="230"/>
        <v>0</v>
      </c>
      <c r="BJ100" s="44">
        <f t="shared" si="231"/>
        <v>0</v>
      </c>
      <c r="BK100" s="44">
        <f t="shared" si="232"/>
        <v>0</v>
      </c>
      <c r="BM100" s="44">
        <f t="shared" si="190"/>
        <v>2771115517.7399998</v>
      </c>
      <c r="BN100" s="44">
        <f t="shared" si="191"/>
        <v>1214973853.8948255</v>
      </c>
      <c r="BO100" s="44">
        <f t="shared" si="192"/>
        <v>342484247.8406139</v>
      </c>
      <c r="BP100" s="44">
        <f t="shared" si="193"/>
        <v>31687995.193050101</v>
      </c>
      <c r="BQ100" s="44">
        <f t="shared" si="194"/>
        <v>378199446.5275743</v>
      </c>
      <c r="BR100" s="44">
        <f t="shared" si="195"/>
        <v>339336884.94134593</v>
      </c>
      <c r="BS100" s="44">
        <f t="shared" si="196"/>
        <v>176896992.2386522</v>
      </c>
      <c r="BT100" s="44">
        <f t="shared" si="197"/>
        <v>158402301.51035857</v>
      </c>
      <c r="BU100" s="44">
        <f t="shared" si="198"/>
        <v>20787794.502783392</v>
      </c>
      <c r="BV100" s="44">
        <f t="shared" si="199"/>
        <v>10568452.315947741</v>
      </c>
      <c r="BW100" s="44">
        <f t="shared" si="200"/>
        <v>96575080.854385898</v>
      </c>
      <c r="BX100" s="44">
        <f t="shared" si="201"/>
        <v>630558.77980566304</v>
      </c>
      <c r="BY100" s="44">
        <f t="shared" si="202"/>
        <v>571909.14065680711</v>
      </c>
      <c r="CA100" s="44">
        <f t="shared" si="203"/>
        <v>0</v>
      </c>
    </row>
    <row r="101" spans="2:79" x14ac:dyDescent="0.25">
      <c r="B101" s="6"/>
      <c r="C101" s="6"/>
      <c r="D101" s="6"/>
      <c r="E101" s="93"/>
      <c r="F101" s="93"/>
      <c r="G101" s="105"/>
      <c r="H101" s="21"/>
      <c r="I101" s="21"/>
      <c r="J101" s="21"/>
      <c r="K101" s="24"/>
      <c r="L101" s="40"/>
      <c r="M101" s="24"/>
      <c r="N101" s="24"/>
      <c r="O101" s="24"/>
      <c r="P101" s="40"/>
      <c r="Q101" s="24"/>
      <c r="R101" s="24"/>
      <c r="S101" s="24"/>
      <c r="T101" s="24"/>
      <c r="U101" s="24"/>
      <c r="V101" s="24"/>
      <c r="W101" s="24"/>
      <c r="Y101" s="44"/>
      <c r="Z101" s="44"/>
      <c r="BH101" s="44">
        <f t="shared" si="229"/>
        <v>0</v>
      </c>
      <c r="BI101" s="44">
        <f t="shared" si="230"/>
        <v>0</v>
      </c>
      <c r="BJ101" s="44">
        <f t="shared" si="231"/>
        <v>0</v>
      </c>
      <c r="BK101" s="44">
        <f t="shared" si="232"/>
        <v>0</v>
      </c>
      <c r="BM101" s="44">
        <f t="shared" si="190"/>
        <v>0</v>
      </c>
      <c r="BN101" s="44">
        <f t="shared" si="191"/>
        <v>0</v>
      </c>
      <c r="BO101" s="44">
        <f t="shared" si="192"/>
        <v>0</v>
      </c>
      <c r="BP101" s="44">
        <f t="shared" si="193"/>
        <v>0</v>
      </c>
      <c r="BQ101" s="44">
        <f t="shared" si="194"/>
        <v>0</v>
      </c>
      <c r="BR101" s="44">
        <f t="shared" si="195"/>
        <v>0</v>
      </c>
      <c r="BS101" s="44">
        <f t="shared" si="196"/>
        <v>0</v>
      </c>
      <c r="BT101" s="44">
        <f t="shared" si="197"/>
        <v>0</v>
      </c>
      <c r="BU101" s="44">
        <f t="shared" si="198"/>
        <v>0</v>
      </c>
      <c r="BV101" s="44">
        <f t="shared" si="199"/>
        <v>0</v>
      </c>
      <c r="BW101" s="44">
        <f t="shared" si="200"/>
        <v>0</v>
      </c>
      <c r="BX101" s="44">
        <f t="shared" si="201"/>
        <v>0</v>
      </c>
      <c r="BY101" s="44">
        <f t="shared" si="202"/>
        <v>0</v>
      </c>
      <c r="CA101" s="44">
        <f t="shared" si="203"/>
        <v>0</v>
      </c>
    </row>
    <row r="102" spans="2:79" x14ac:dyDescent="0.25">
      <c r="B102" s="7" t="s">
        <v>57</v>
      </c>
      <c r="C102" s="6"/>
      <c r="D102" s="6"/>
      <c r="E102" s="93"/>
      <c r="F102" s="93"/>
      <c r="G102" s="105"/>
      <c r="H102" s="21"/>
      <c r="I102" s="21"/>
      <c r="J102" s="21"/>
      <c r="K102" s="24"/>
      <c r="L102" s="40"/>
      <c r="M102" s="24"/>
      <c r="N102" s="24"/>
      <c r="O102" s="24"/>
      <c r="P102" s="40"/>
      <c r="Q102" s="24"/>
      <c r="R102" s="24"/>
      <c r="S102" s="24"/>
      <c r="T102" s="24"/>
      <c r="U102" s="24"/>
      <c r="V102" s="24"/>
      <c r="W102" s="24"/>
      <c r="Y102" s="44"/>
      <c r="Z102" s="44"/>
      <c r="BH102" s="44">
        <f t="shared" si="229"/>
        <v>0</v>
      </c>
      <c r="BI102" s="44">
        <f t="shared" si="230"/>
        <v>0</v>
      </c>
      <c r="BJ102" s="44">
        <f t="shared" si="231"/>
        <v>0</v>
      </c>
      <c r="BK102" s="44">
        <f t="shared" si="232"/>
        <v>0</v>
      </c>
      <c r="BM102" s="44">
        <f t="shared" si="190"/>
        <v>0</v>
      </c>
      <c r="BN102" s="44">
        <f t="shared" si="191"/>
        <v>0</v>
      </c>
      <c r="BO102" s="44">
        <f t="shared" si="192"/>
        <v>0</v>
      </c>
      <c r="BP102" s="44">
        <f t="shared" si="193"/>
        <v>0</v>
      </c>
      <c r="BQ102" s="44">
        <f t="shared" si="194"/>
        <v>0</v>
      </c>
      <c r="BR102" s="44">
        <f t="shared" si="195"/>
        <v>0</v>
      </c>
      <c r="BS102" s="44">
        <f t="shared" si="196"/>
        <v>0</v>
      </c>
      <c r="BT102" s="44">
        <f t="shared" si="197"/>
        <v>0</v>
      </c>
      <c r="BU102" s="44">
        <f t="shared" si="198"/>
        <v>0</v>
      </c>
      <c r="BV102" s="44">
        <f t="shared" si="199"/>
        <v>0</v>
      </c>
      <c r="BW102" s="44">
        <f t="shared" si="200"/>
        <v>0</v>
      </c>
      <c r="BX102" s="44">
        <f t="shared" si="201"/>
        <v>0</v>
      </c>
      <c r="BY102" s="44">
        <f t="shared" si="202"/>
        <v>0</v>
      </c>
      <c r="CA102" s="44">
        <f t="shared" si="203"/>
        <v>0</v>
      </c>
    </row>
    <row r="103" spans="2:79" x14ac:dyDescent="0.25">
      <c r="B103" s="6" t="s">
        <v>58</v>
      </c>
      <c r="C103" s="6"/>
      <c r="D103" s="47" t="str">
        <f>INDEX(Alloc,$E103,D$1)</f>
        <v>O&amp;MxPurch</v>
      </c>
      <c r="E103" s="93">
        <v>49</v>
      </c>
      <c r="F103" s="93"/>
      <c r="G103" s="105">
        <f>+'Function-Classif'!F103</f>
        <v>75842724</v>
      </c>
      <c r="H103" s="21">
        <f>+'Function-Classif'!S103</f>
        <v>10200415.710403215</v>
      </c>
      <c r="I103" s="21">
        <f>+'Function-Classif'!T103</f>
        <v>59438810.802983105</v>
      </c>
      <c r="J103" s="21">
        <f>+'Function-Classif'!U103</f>
        <v>6203497.4866136741</v>
      </c>
      <c r="K103" s="47"/>
      <c r="L103" s="47">
        <f t="shared" ref="L103:N106" si="236">INDEX(Alloc,$E103,L$1)*$G103</f>
        <v>4984134.5652337866</v>
      </c>
      <c r="M103" s="47">
        <f t="shared" si="236"/>
        <v>21503655.980086703</v>
      </c>
      <c r="N103" s="47">
        <f t="shared" si="236"/>
        <v>4533571.7174340766</v>
      </c>
      <c r="O103" s="47"/>
      <c r="P103" s="47">
        <f t="shared" ref="P103:V106" si="237">INDEX(Alloc,$E103,P$1)*$G103</f>
        <v>1390085.4326683311</v>
      </c>
      <c r="Q103" s="47">
        <f t="shared" si="237"/>
        <v>6987918.3519507144</v>
      </c>
      <c r="R103" s="47">
        <f t="shared" si="237"/>
        <v>1091090.4528695941</v>
      </c>
      <c r="S103" s="47"/>
      <c r="T103" s="47">
        <f t="shared" si="237"/>
        <v>113921.63032625213</v>
      </c>
      <c r="U103" s="47">
        <f t="shared" si="237"/>
        <v>832272.78039691609</v>
      </c>
      <c r="V103" s="47">
        <f t="shared" si="237"/>
        <v>18739.289130117919</v>
      </c>
      <c r="W103" s="24"/>
      <c r="X103" s="47">
        <f t="shared" ref="X103:Z106" si="238">INDEX(Alloc,$E103,X$1)*$G103</f>
        <v>1356862.7891093565</v>
      </c>
      <c r="Y103" s="47">
        <f t="shared" si="238"/>
        <v>9642961.813925758</v>
      </c>
      <c r="Z103" s="47">
        <f t="shared" si="238"/>
        <v>203167.88577583872</v>
      </c>
      <c r="AB103" s="47">
        <f t="shared" ref="AB103:AD106" si="239">INDEX(Alloc,$E103,AB$1)*$G103</f>
        <v>1174322.2788847894</v>
      </c>
      <c r="AC103" s="47">
        <f t="shared" si="239"/>
        <v>9308135.1451604161</v>
      </c>
      <c r="AD103" s="47">
        <f t="shared" si="239"/>
        <v>42154.038711402289</v>
      </c>
      <c r="AF103" s="47">
        <f t="shared" ref="AF103:AH106" si="240">INDEX(Alloc,$E103,AF$1)*$G103</f>
        <v>719229.87983621121</v>
      </c>
      <c r="AG103" s="47">
        <f t="shared" si="240"/>
        <v>4093844.5391811212</v>
      </c>
      <c r="AH103" s="47">
        <f t="shared" si="240"/>
        <v>54849.732161379339</v>
      </c>
      <c r="AJ103" s="47">
        <f t="shared" ref="AJ103:AL106" si="241">INDEX(Alloc,$E103,AJ$1)*$G103</f>
        <v>278535.8765438195</v>
      </c>
      <c r="AK103" s="47">
        <f t="shared" si="241"/>
        <v>5667941.5750796534</v>
      </c>
      <c r="AL103" s="47">
        <f t="shared" si="241"/>
        <v>23161.834079156164</v>
      </c>
      <c r="AN103" s="47">
        <f t="shared" ref="AN103:AP106" si="242">INDEX(Alloc,$E103,AN$1)*$G103</f>
        <v>74588.313122327061</v>
      </c>
      <c r="AO103" s="47">
        <f t="shared" si="242"/>
        <v>553219.85709180287</v>
      </c>
      <c r="AP103" s="47">
        <f t="shared" si="242"/>
        <v>276.21705143031056</v>
      </c>
      <c r="AR103" s="47">
        <f t="shared" ref="AR103:AT106" si="243">INDEX(Alloc,$E103,AR$1)*$G103</f>
        <v>36704.746200487585</v>
      </c>
      <c r="AS103" s="47">
        <f t="shared" si="243"/>
        <v>292263.98593685916</v>
      </c>
      <c r="AT103" s="47">
        <f t="shared" si="243"/>
        <v>276.21705143031056</v>
      </c>
      <c r="AV103" s="47">
        <f t="shared" ref="AV103:AX106" si="244">INDEX(Alloc,$E103,AV$1)*$G103</f>
        <v>68607.738725760864</v>
      </c>
      <c r="AW103" s="47">
        <f t="shared" si="244"/>
        <v>523539.01466812997</v>
      </c>
      <c r="AX103" s="47">
        <f t="shared" si="244"/>
        <v>230219.05110958038</v>
      </c>
      <c r="AZ103" s="47">
        <f t="shared" ref="AZ103:BB106" si="245">INDEX(Alloc,$E103,AZ$1)*$G103</f>
        <v>2194.6523644999288</v>
      </c>
      <c r="BA103" s="47">
        <f t="shared" si="245"/>
        <v>17065.589298196341</v>
      </c>
      <c r="BB103" s="47">
        <f t="shared" si="245"/>
        <v>926.24359177132283</v>
      </c>
      <c r="BD103" s="47">
        <f t="shared" ref="BD103:BF106" si="246">INDEX(Alloc,$E103,BD$1)*$G103</f>
        <v>1227.8073875908653</v>
      </c>
      <c r="BE103" s="47">
        <f t="shared" si="246"/>
        <v>15992.170206837189</v>
      </c>
      <c r="BF103" s="47">
        <f t="shared" si="246"/>
        <v>5064.8076478977218</v>
      </c>
      <c r="BH103" s="44">
        <f t="shared" ref="BH103" si="247">+L103+P103+T103+X103+AB103+AF103+AJ103+AN103+AR103+AV103+AZ103+BD103-H103</f>
        <v>0</v>
      </c>
      <c r="BI103" s="44">
        <f t="shared" ref="BI103" si="248">+M103+Q103+U103+Y103+AC103+AG103+AK103+AO103+AS103+AW103+BA103+BE103-I103</f>
        <v>0</v>
      </c>
      <c r="BJ103" s="44">
        <f t="shared" ref="BJ103" si="249">+N103+R103+V103+Z103+AD103+AH103+AL103+AP103+AT103+AX103+BB103+BF103-J103</f>
        <v>0</v>
      </c>
      <c r="BK103" s="44">
        <f t="shared" ref="BK103" si="250">SUM(L103:BF103)-G103</f>
        <v>0</v>
      </c>
      <c r="BM103" s="44">
        <f t="shared" si="190"/>
        <v>75842724</v>
      </c>
      <c r="BN103" s="44">
        <f t="shared" si="191"/>
        <v>31021362.262754567</v>
      </c>
      <c r="BO103" s="44">
        <f t="shared" si="192"/>
        <v>9469094.2374886386</v>
      </c>
      <c r="BP103" s="44">
        <f t="shared" si="193"/>
        <v>964933.69985328615</v>
      </c>
      <c r="BQ103" s="44">
        <f t="shared" si="194"/>
        <v>11202992.488810953</v>
      </c>
      <c r="BR103" s="44">
        <f t="shared" si="195"/>
        <v>10524611.462756608</v>
      </c>
      <c r="BS103" s="44">
        <f t="shared" si="196"/>
        <v>4867924.151178712</v>
      </c>
      <c r="BT103" s="44">
        <f t="shared" si="197"/>
        <v>5969639.285702629</v>
      </c>
      <c r="BU103" s="44">
        <f t="shared" si="198"/>
        <v>628084.38726556022</v>
      </c>
      <c r="BV103" s="44">
        <f t="shared" si="199"/>
        <v>329244.94918877707</v>
      </c>
      <c r="BW103" s="44">
        <f t="shared" si="200"/>
        <v>822365.80450347112</v>
      </c>
      <c r="BX103" s="44">
        <f t="shared" si="201"/>
        <v>20186.485254467592</v>
      </c>
      <c r="BY103" s="44">
        <f t="shared" si="202"/>
        <v>22284.785242325779</v>
      </c>
      <c r="CA103" s="44">
        <f t="shared" si="203"/>
        <v>0</v>
      </c>
    </row>
    <row r="104" spans="2:79" x14ac:dyDescent="0.25">
      <c r="B104" s="6" t="s">
        <v>59</v>
      </c>
      <c r="C104" s="6"/>
      <c r="D104" s="47" t="str">
        <f>INDEX(Alloc,$E104,D$1)</f>
        <v>TPIS</v>
      </c>
      <c r="E104" s="93">
        <v>27</v>
      </c>
      <c r="F104" s="93"/>
      <c r="G104" s="105">
        <f>+'Function-Classif'!F104</f>
        <v>36896266</v>
      </c>
      <c r="H104" s="21">
        <f>+'Function-Classif'!S104</f>
        <v>16346644.078662954</v>
      </c>
      <c r="I104" s="21">
        <f>+'Function-Classif'!T104</f>
        <v>17292283.444632988</v>
      </c>
      <c r="J104" s="21">
        <f>+'Function-Classif'!U104</f>
        <v>3257338.476704061</v>
      </c>
      <c r="K104" s="47"/>
      <c r="L104" s="47">
        <f t="shared" si="236"/>
        <v>8015844.0447049001</v>
      </c>
      <c r="M104" s="47">
        <f t="shared" si="236"/>
        <v>6255968.2685454097</v>
      </c>
      <c r="N104" s="47">
        <f t="shared" si="236"/>
        <v>1879159.297067842</v>
      </c>
      <c r="O104" s="47"/>
      <c r="P104" s="47">
        <f t="shared" si="237"/>
        <v>2219452.5934172808</v>
      </c>
      <c r="Q104" s="47">
        <f t="shared" si="237"/>
        <v>2032965.7205022655</v>
      </c>
      <c r="R104" s="47">
        <f t="shared" si="237"/>
        <v>306488.58150141605</v>
      </c>
      <c r="S104" s="47"/>
      <c r="T104" s="47">
        <f t="shared" si="237"/>
        <v>177841.08757973474</v>
      </c>
      <c r="U104" s="47">
        <f t="shared" si="237"/>
        <v>242129.62250506462</v>
      </c>
      <c r="V104" s="47">
        <f t="shared" si="237"/>
        <v>2877.9974516595512</v>
      </c>
      <c r="W104" s="24"/>
      <c r="X104" s="47">
        <f t="shared" si="238"/>
        <v>2205797.4705994879</v>
      </c>
      <c r="Y104" s="47">
        <f t="shared" si="238"/>
        <v>2805386.3574909819</v>
      </c>
      <c r="Z104" s="47">
        <f t="shared" si="238"/>
        <v>34510.537150956879</v>
      </c>
      <c r="AB104" s="47">
        <f t="shared" si="239"/>
        <v>1816656.2647359599</v>
      </c>
      <c r="AC104" s="47">
        <f t="shared" si="239"/>
        <v>2707976.6418036376</v>
      </c>
      <c r="AD104" s="47">
        <f t="shared" si="239"/>
        <v>4506.503561804695</v>
      </c>
      <c r="AF104" s="47">
        <f t="shared" si="240"/>
        <v>1162811.1013481524</v>
      </c>
      <c r="AG104" s="47">
        <f t="shared" si="240"/>
        <v>1191004.9880444438</v>
      </c>
      <c r="AH104" s="47">
        <f t="shared" si="240"/>
        <v>3803.9917297593352</v>
      </c>
      <c r="AJ104" s="47">
        <f t="shared" si="241"/>
        <v>468926.42470347992</v>
      </c>
      <c r="AK104" s="47">
        <f t="shared" si="241"/>
        <v>1648950.423802522</v>
      </c>
      <c r="AL104" s="47">
        <f t="shared" si="241"/>
        <v>3686.3227876018782</v>
      </c>
      <c r="AN104" s="47">
        <f t="shared" si="242"/>
        <v>116448.10787347524</v>
      </c>
      <c r="AO104" s="47">
        <f t="shared" si="242"/>
        <v>160945.92820404627</v>
      </c>
      <c r="AP104" s="47">
        <f t="shared" si="242"/>
        <v>42.751428878727559</v>
      </c>
      <c r="AR104" s="47">
        <f t="shared" si="243"/>
        <v>55948.395942522759</v>
      </c>
      <c r="AS104" s="47">
        <f t="shared" si="243"/>
        <v>85027.13323505377</v>
      </c>
      <c r="AT104" s="47">
        <f t="shared" si="243"/>
        <v>42.751428878727559</v>
      </c>
      <c r="AV104" s="47">
        <f t="shared" si="244"/>
        <v>101694.76888597665</v>
      </c>
      <c r="AW104" s="47">
        <f t="shared" si="244"/>
        <v>152311.00544681173</v>
      </c>
      <c r="AX104" s="47">
        <f t="shared" si="244"/>
        <v>1021026.5776335549</v>
      </c>
      <c r="AZ104" s="47">
        <f t="shared" si="245"/>
        <v>3253.0537974002791</v>
      </c>
      <c r="BA104" s="47">
        <f t="shared" si="245"/>
        <v>4964.8201790621251</v>
      </c>
      <c r="BB104" s="47">
        <f t="shared" si="245"/>
        <v>182.58294568932655</v>
      </c>
      <c r="BD104" s="47">
        <f t="shared" si="246"/>
        <v>1970.7650745834508</v>
      </c>
      <c r="BE104" s="47">
        <f t="shared" si="246"/>
        <v>4652.5348736883643</v>
      </c>
      <c r="BF104" s="47">
        <f t="shared" si="246"/>
        <v>1010.582016018461</v>
      </c>
      <c r="BH104" s="44">
        <f t="shared" si="229"/>
        <v>0</v>
      </c>
      <c r="BI104" s="44">
        <f t="shared" si="230"/>
        <v>0</v>
      </c>
      <c r="BJ104" s="44">
        <f t="shared" si="231"/>
        <v>0</v>
      </c>
      <c r="BK104" s="44">
        <f t="shared" si="232"/>
        <v>0</v>
      </c>
      <c r="BM104" s="44">
        <f t="shared" si="190"/>
        <v>36896266</v>
      </c>
      <c r="BN104" s="44">
        <f t="shared" si="191"/>
        <v>16150971.610318152</v>
      </c>
      <c r="BO104" s="44">
        <f t="shared" si="192"/>
        <v>4558906.895420962</v>
      </c>
      <c r="BP104" s="44">
        <f t="shared" si="193"/>
        <v>422848.70753645885</v>
      </c>
      <c r="BQ104" s="44">
        <f t="shared" si="194"/>
        <v>5045694.365241427</v>
      </c>
      <c r="BR104" s="44">
        <f t="shared" si="195"/>
        <v>4529139.4101014026</v>
      </c>
      <c r="BS104" s="44">
        <f t="shared" si="196"/>
        <v>2357620.0811223551</v>
      </c>
      <c r="BT104" s="44">
        <f t="shared" si="197"/>
        <v>2121563.1712936037</v>
      </c>
      <c r="BU104" s="44">
        <f t="shared" si="198"/>
        <v>277436.78750640026</v>
      </c>
      <c r="BV104" s="44">
        <f t="shared" si="199"/>
        <v>141018.28060645526</v>
      </c>
      <c r="BW104" s="44">
        <f t="shared" si="200"/>
        <v>1275032.3519663434</v>
      </c>
      <c r="BX104" s="44">
        <f t="shared" si="201"/>
        <v>8400.4569221517304</v>
      </c>
      <c r="BY104" s="44">
        <f t="shared" si="202"/>
        <v>7633.8819642902763</v>
      </c>
      <c r="CA104" s="44">
        <f t="shared" si="203"/>
        <v>0</v>
      </c>
    </row>
    <row r="105" spans="2:79" x14ac:dyDescent="0.25">
      <c r="B105" s="43" t="s">
        <v>454</v>
      </c>
      <c r="C105" s="6"/>
      <c r="D105" s="47" t="str">
        <f>INDEX(Alloc,$E105,D$1)</f>
        <v>Prod</v>
      </c>
      <c r="E105" s="93">
        <v>24</v>
      </c>
      <c r="F105" s="93"/>
      <c r="G105" s="105">
        <f>+'Function-Classif'!F105</f>
        <v>36289311</v>
      </c>
      <c r="H105" s="21">
        <f>+'Function-Classif'!S105</f>
        <v>5947818.0729</v>
      </c>
      <c r="I105" s="21">
        <f>+'Function-Classif'!T105</f>
        <v>30341492.927100003</v>
      </c>
      <c r="J105" s="21">
        <f>+'Function-Classif'!U105</f>
        <v>0</v>
      </c>
      <c r="K105" s="47"/>
      <c r="L105" s="47">
        <f t="shared" si="236"/>
        <v>2661656.9611844872</v>
      </c>
      <c r="M105" s="47">
        <f t="shared" si="236"/>
        <v>10976885.5906156</v>
      </c>
      <c r="N105" s="47">
        <f t="shared" si="236"/>
        <v>0</v>
      </c>
      <c r="O105" s="47"/>
      <c r="P105" s="47">
        <f t="shared" si="237"/>
        <v>825368.27413745376</v>
      </c>
      <c r="Q105" s="47">
        <f t="shared" si="237"/>
        <v>3567094.8389873211</v>
      </c>
      <c r="R105" s="47">
        <f t="shared" si="237"/>
        <v>0</v>
      </c>
      <c r="S105" s="47"/>
      <c r="T105" s="47">
        <f t="shared" si="237"/>
        <v>72459.528052207126</v>
      </c>
      <c r="U105" s="47">
        <f t="shared" si="237"/>
        <v>424846.9701645429</v>
      </c>
      <c r="V105" s="47">
        <f t="shared" si="237"/>
        <v>0</v>
      </c>
      <c r="W105" s="24"/>
      <c r="X105" s="47">
        <f t="shared" si="238"/>
        <v>914650.94424546335</v>
      </c>
      <c r="Y105" s="47">
        <f t="shared" si="238"/>
        <v>4922404.2964675128</v>
      </c>
      <c r="Z105" s="47">
        <f t="shared" si="238"/>
        <v>0</v>
      </c>
      <c r="AB105" s="47">
        <f t="shared" si="239"/>
        <v>657929.28968338517</v>
      </c>
      <c r="AC105" s="47">
        <f t="shared" si="239"/>
        <v>4751486.6609209059</v>
      </c>
      <c r="AD105" s="47">
        <f t="shared" si="239"/>
        <v>0</v>
      </c>
      <c r="AF105" s="47">
        <f t="shared" si="240"/>
        <v>442188.56038116268</v>
      </c>
      <c r="AG105" s="47">
        <f t="shared" si="240"/>
        <v>2089768.5107114716</v>
      </c>
      <c r="AH105" s="47">
        <f t="shared" si="240"/>
        <v>0</v>
      </c>
      <c r="AJ105" s="47">
        <f t="shared" si="241"/>
        <v>309126.09912286856</v>
      </c>
      <c r="AK105" s="47">
        <f t="shared" si="241"/>
        <v>2893291.5529135102</v>
      </c>
      <c r="AL105" s="47">
        <f t="shared" si="241"/>
        <v>0</v>
      </c>
      <c r="AN105" s="47">
        <f t="shared" si="242"/>
        <v>47493.18359091891</v>
      </c>
      <c r="AO105" s="47">
        <f t="shared" si="242"/>
        <v>282399.93624232762</v>
      </c>
      <c r="AP105" s="47">
        <f t="shared" si="242"/>
        <v>0</v>
      </c>
      <c r="AR105" s="47">
        <f t="shared" si="243"/>
        <v>16085.992191656729</v>
      </c>
      <c r="AS105" s="47">
        <f t="shared" si="243"/>
        <v>149190.83242668462</v>
      </c>
      <c r="AT105" s="47">
        <f t="shared" si="243"/>
        <v>0</v>
      </c>
      <c r="AV105" s="47">
        <f t="shared" si="244"/>
        <v>0</v>
      </c>
      <c r="AW105" s="47">
        <f t="shared" si="244"/>
        <v>267248.87486841733</v>
      </c>
      <c r="AX105" s="47">
        <f t="shared" si="244"/>
        <v>0</v>
      </c>
      <c r="AZ105" s="47">
        <f t="shared" si="245"/>
        <v>0</v>
      </c>
      <c r="BA105" s="47">
        <f t="shared" si="245"/>
        <v>8711.4033742079919</v>
      </c>
      <c r="BB105" s="47">
        <f t="shared" si="245"/>
        <v>0</v>
      </c>
      <c r="BD105" s="47">
        <f t="shared" si="246"/>
        <v>859.24031039495344</v>
      </c>
      <c r="BE105" s="47">
        <f t="shared" si="246"/>
        <v>8163.4594074916668</v>
      </c>
      <c r="BF105" s="47">
        <f t="shared" si="246"/>
        <v>0</v>
      </c>
      <c r="BH105" s="44">
        <f t="shared" ref="BH105" si="251">+L105+P105+T105+X105+AB105+AF105+AJ105+AN105+AR105+AV105+AZ105+BD105-H105</f>
        <v>0</v>
      </c>
      <c r="BI105" s="44">
        <f t="shared" ref="BI105" si="252">+M105+Q105+U105+Y105+AC105+AG105+AK105+AO105+AS105+AW105+BA105+BE105-I105</f>
        <v>0</v>
      </c>
      <c r="BJ105" s="44">
        <f t="shared" ref="BJ105" si="253">+N105+R105+V105+Z105+AD105+AH105+AL105+AP105+AT105+AX105+BB105+BF105-J105</f>
        <v>0</v>
      </c>
      <c r="BK105" s="44">
        <f t="shared" ref="BK105" si="254">SUM(L105:BF105)-G105</f>
        <v>0</v>
      </c>
      <c r="BM105" s="44">
        <f t="shared" si="190"/>
        <v>36289311</v>
      </c>
      <c r="BN105" s="44">
        <f t="shared" si="191"/>
        <v>13638542.551800087</v>
      </c>
      <c r="BO105" s="44">
        <f t="shared" si="192"/>
        <v>4392463.1131247748</v>
      </c>
      <c r="BP105" s="44">
        <f t="shared" si="193"/>
        <v>497306.49821675004</v>
      </c>
      <c r="BQ105" s="44">
        <f t="shared" si="194"/>
        <v>5837055.2407129761</v>
      </c>
      <c r="BR105" s="44">
        <f t="shared" si="195"/>
        <v>5409415.9506042907</v>
      </c>
      <c r="BS105" s="44">
        <f t="shared" si="196"/>
        <v>2531957.0710926345</v>
      </c>
      <c r="BT105" s="44">
        <f t="shared" si="197"/>
        <v>3202417.6520363786</v>
      </c>
      <c r="BU105" s="44">
        <f t="shared" si="198"/>
        <v>329893.11983324651</v>
      </c>
      <c r="BV105" s="44">
        <f t="shared" si="199"/>
        <v>165276.82461834134</v>
      </c>
      <c r="BW105" s="44">
        <f t="shared" si="200"/>
        <v>267248.87486841733</v>
      </c>
      <c r="BX105" s="44">
        <f t="shared" si="201"/>
        <v>8711.4033742079919</v>
      </c>
      <c r="BY105" s="44">
        <f t="shared" si="202"/>
        <v>9022.6997178866204</v>
      </c>
      <c r="CA105" s="44">
        <f t="shared" si="203"/>
        <v>0</v>
      </c>
    </row>
    <row r="106" spans="2:79" x14ac:dyDescent="0.25">
      <c r="B106" s="30" t="s">
        <v>60</v>
      </c>
      <c r="C106" s="30"/>
      <c r="D106" s="47" t="str">
        <f>INDEX(Alloc,$E106,D$1)</f>
        <v>TPIS</v>
      </c>
      <c r="E106" s="94">
        <v>27</v>
      </c>
      <c r="F106" s="94"/>
      <c r="G106" s="105">
        <f>+'Function-Classif'!F106</f>
        <v>13972166</v>
      </c>
      <c r="H106" s="31">
        <f>+'Function-Classif'!S106</f>
        <v>6190274.7722491985</v>
      </c>
      <c r="I106" s="31">
        <f>+'Function-Classif'!T106</f>
        <v>6548376.8684740048</v>
      </c>
      <c r="J106" s="31">
        <f>+'Function-Classif'!U106</f>
        <v>1233514.3592767972</v>
      </c>
      <c r="K106" s="65"/>
      <c r="L106" s="47">
        <f t="shared" si="236"/>
        <v>3035502.3899363768</v>
      </c>
      <c r="M106" s="47">
        <f t="shared" si="236"/>
        <v>2369058.8944379641</v>
      </c>
      <c r="N106" s="47">
        <f t="shared" si="236"/>
        <v>711614.71025483182</v>
      </c>
      <c r="O106" s="47"/>
      <c r="P106" s="47">
        <f t="shared" si="237"/>
        <v>840479.63185100514</v>
      </c>
      <c r="Q106" s="47">
        <f t="shared" si="237"/>
        <v>769859.32720582769</v>
      </c>
      <c r="R106" s="47">
        <f t="shared" si="237"/>
        <v>116063.4883172816</v>
      </c>
      <c r="S106" s="47"/>
      <c r="T106" s="47">
        <f t="shared" si="237"/>
        <v>67346.251170364834</v>
      </c>
      <c r="U106" s="47">
        <f t="shared" si="237"/>
        <v>91691.535375371008</v>
      </c>
      <c r="V106" s="47">
        <f t="shared" si="237"/>
        <v>1089.8625389941687</v>
      </c>
      <c r="W106" s="24"/>
      <c r="X106" s="47">
        <f t="shared" si="238"/>
        <v>835308.6033582954</v>
      </c>
      <c r="Y106" s="47">
        <f t="shared" si="238"/>
        <v>1062365.603093802</v>
      </c>
      <c r="Z106" s="47">
        <f t="shared" si="238"/>
        <v>13068.719577811387</v>
      </c>
      <c r="AB106" s="47">
        <f t="shared" si="239"/>
        <v>687945.57410852297</v>
      </c>
      <c r="AC106" s="47">
        <f t="shared" si="239"/>
        <v>1025477.7316328693</v>
      </c>
      <c r="AD106" s="47">
        <f t="shared" si="239"/>
        <v>1706.5579439698981</v>
      </c>
      <c r="AF106" s="47">
        <f t="shared" si="240"/>
        <v>440342.38409597351</v>
      </c>
      <c r="AG106" s="47">
        <f t="shared" si="240"/>
        <v>451019.06517545664</v>
      </c>
      <c r="AH106" s="47">
        <f t="shared" si="240"/>
        <v>1440.5252800059652</v>
      </c>
      <c r="AJ106" s="47">
        <f t="shared" si="241"/>
        <v>177576.71867780664</v>
      </c>
      <c r="AK106" s="47">
        <f t="shared" si="241"/>
        <v>624437.41724810819</v>
      </c>
      <c r="AL106" s="47">
        <f t="shared" si="241"/>
        <v>1395.9654865334119</v>
      </c>
      <c r="AN106" s="47">
        <f t="shared" si="242"/>
        <v>44097.47841676182</v>
      </c>
      <c r="AO106" s="47">
        <f t="shared" si="242"/>
        <v>60948.260344041759</v>
      </c>
      <c r="AP106" s="47">
        <f t="shared" si="242"/>
        <v>16.189444780964429</v>
      </c>
      <c r="AR106" s="47">
        <f t="shared" si="243"/>
        <v>21186.975276648711</v>
      </c>
      <c r="AS106" s="47">
        <f t="shared" si="243"/>
        <v>32198.738486552767</v>
      </c>
      <c r="AT106" s="47">
        <f t="shared" si="243"/>
        <v>16.189444780964429</v>
      </c>
      <c r="AV106" s="47">
        <f t="shared" si="244"/>
        <v>38510.568852861717</v>
      </c>
      <c r="AW106" s="47">
        <f t="shared" si="244"/>
        <v>57678.320395070812</v>
      </c>
      <c r="AX106" s="47">
        <f t="shared" si="244"/>
        <v>386650.31396694493</v>
      </c>
      <c r="AZ106" s="47">
        <f t="shared" si="245"/>
        <v>1231.8918034742885</v>
      </c>
      <c r="BA106" s="47">
        <f t="shared" si="245"/>
        <v>1880.1168579499545</v>
      </c>
      <c r="BB106" s="47">
        <f t="shared" si="245"/>
        <v>69.141935011533548</v>
      </c>
      <c r="BD106" s="47">
        <f t="shared" si="246"/>
        <v>746.30470110667443</v>
      </c>
      <c r="BE106" s="47">
        <f t="shared" si="246"/>
        <v>1761.858220990787</v>
      </c>
      <c r="BF106" s="47">
        <f t="shared" si="246"/>
        <v>382.69508585027535</v>
      </c>
      <c r="BH106" s="44">
        <f t="shared" si="229"/>
        <v>0</v>
      </c>
      <c r="BI106" s="44">
        <f t="shared" si="230"/>
        <v>0</v>
      </c>
      <c r="BJ106" s="44">
        <f t="shared" si="231"/>
        <v>0</v>
      </c>
      <c r="BK106" s="44">
        <f t="shared" si="232"/>
        <v>0</v>
      </c>
      <c r="BM106" s="44">
        <f t="shared" si="190"/>
        <v>13972166</v>
      </c>
      <c r="BN106" s="44">
        <f t="shared" si="191"/>
        <v>6116175.9946291735</v>
      </c>
      <c r="BO106" s="44">
        <f t="shared" si="192"/>
        <v>1726402.4473741145</v>
      </c>
      <c r="BP106" s="44">
        <f t="shared" si="193"/>
        <v>160127.64908473002</v>
      </c>
      <c r="BQ106" s="44">
        <f t="shared" si="194"/>
        <v>1910742.9260299087</v>
      </c>
      <c r="BR106" s="44">
        <f t="shared" si="195"/>
        <v>1715129.8636853623</v>
      </c>
      <c r="BS106" s="44">
        <f t="shared" si="196"/>
        <v>892801.97455143614</v>
      </c>
      <c r="BT106" s="44">
        <f t="shared" si="197"/>
        <v>803410.10141244822</v>
      </c>
      <c r="BU106" s="44">
        <f t="shared" si="198"/>
        <v>105061.92820558454</v>
      </c>
      <c r="BV106" s="44">
        <f t="shared" si="199"/>
        <v>53401.903207982439</v>
      </c>
      <c r="BW106" s="44">
        <f t="shared" si="200"/>
        <v>482839.20321487746</v>
      </c>
      <c r="BX106" s="44">
        <f t="shared" si="201"/>
        <v>3181.1505964357762</v>
      </c>
      <c r="BY106" s="44">
        <f t="shared" si="202"/>
        <v>2890.858007947737</v>
      </c>
      <c r="CA106" s="44">
        <f t="shared" si="203"/>
        <v>0</v>
      </c>
    </row>
    <row r="107" spans="2:79" x14ac:dyDescent="0.25">
      <c r="B107" s="13" t="s">
        <v>61</v>
      </c>
      <c r="C107" s="6"/>
      <c r="D107" s="6"/>
      <c r="E107" s="93"/>
      <c r="F107" s="93"/>
      <c r="G107" s="105">
        <f>+'Function-Classif'!F107</f>
        <v>163000467</v>
      </c>
      <c r="H107" s="21">
        <f>SUM(H103:H106)</f>
        <v>38685152.63421537</v>
      </c>
      <c r="I107" s="21">
        <f>SUM(I103:I106)</f>
        <v>113620964.04319011</v>
      </c>
      <c r="J107" s="21">
        <f>SUM(J103:J106)</f>
        <v>10694350.322594533</v>
      </c>
      <c r="K107" s="21"/>
      <c r="L107" s="21">
        <f t="shared" ref="L107:R107" si="255">SUM(L103:L106)</f>
        <v>18697137.961059552</v>
      </c>
      <c r="M107" s="21">
        <f t="shared" si="255"/>
        <v>41105568.733685672</v>
      </c>
      <c r="N107" s="21">
        <f t="shared" si="255"/>
        <v>7124345.7247567503</v>
      </c>
      <c r="O107" s="21"/>
      <c r="P107" s="21">
        <f t="shared" si="255"/>
        <v>5275385.9320740709</v>
      </c>
      <c r="Q107" s="21">
        <f t="shared" si="255"/>
        <v>13357838.238646127</v>
      </c>
      <c r="R107" s="21">
        <f t="shared" si="255"/>
        <v>1513642.5226882917</v>
      </c>
      <c r="S107" s="21"/>
      <c r="T107" s="21">
        <f t="shared" ref="T107:V107" si="256">SUM(T103:T106)</f>
        <v>431568.49712855887</v>
      </c>
      <c r="U107" s="21">
        <f t="shared" si="256"/>
        <v>1590940.9084418947</v>
      </c>
      <c r="V107" s="21">
        <f t="shared" si="256"/>
        <v>22707.149120771639</v>
      </c>
      <c r="W107" s="21"/>
      <c r="X107" s="21">
        <f t="shared" ref="X107:BF107" si="257">SUM(X103:X106)</f>
        <v>5312619.8073126031</v>
      </c>
      <c r="Y107" s="21">
        <f t="shared" si="257"/>
        <v>18433118.070978057</v>
      </c>
      <c r="Z107" s="21">
        <f t="shared" si="257"/>
        <v>250747.14250460701</v>
      </c>
      <c r="AA107" s="21"/>
      <c r="AB107" s="21">
        <f t="shared" si="257"/>
        <v>4336853.4074126575</v>
      </c>
      <c r="AC107" s="21">
        <f t="shared" si="257"/>
        <v>17793076.179517828</v>
      </c>
      <c r="AD107" s="21">
        <f t="shared" si="257"/>
        <v>48367.100217176885</v>
      </c>
      <c r="AE107" s="21"/>
      <c r="AF107" s="21">
        <f t="shared" si="257"/>
        <v>2764571.9256614996</v>
      </c>
      <c r="AG107" s="21">
        <f t="shared" si="257"/>
        <v>7825637.1031124936</v>
      </c>
      <c r="AH107" s="21">
        <f t="shared" si="257"/>
        <v>60094.249171144642</v>
      </c>
      <c r="AI107" s="21"/>
      <c r="AJ107" s="21">
        <f t="shared" si="257"/>
        <v>1234165.1190479747</v>
      </c>
      <c r="AK107" s="21">
        <f t="shared" si="257"/>
        <v>10834620.969043793</v>
      </c>
      <c r="AL107" s="21">
        <f t="shared" si="257"/>
        <v>28244.122353291456</v>
      </c>
      <c r="AM107" s="21"/>
      <c r="AN107" s="21">
        <f t="shared" si="257"/>
        <v>282627.08300348301</v>
      </c>
      <c r="AO107" s="21">
        <f t="shared" si="257"/>
        <v>1057513.9818822185</v>
      </c>
      <c r="AP107" s="21">
        <f t="shared" si="257"/>
        <v>335.15792509000255</v>
      </c>
      <c r="AQ107" s="21"/>
      <c r="AR107" s="21">
        <f t="shared" si="257"/>
        <v>129926.10961131577</v>
      </c>
      <c r="AS107" s="21">
        <f t="shared" si="257"/>
        <v>558680.69008515019</v>
      </c>
      <c r="AT107" s="21">
        <f t="shared" si="257"/>
        <v>335.15792509000255</v>
      </c>
      <c r="AU107" s="21"/>
      <c r="AV107" s="21">
        <f t="shared" si="257"/>
        <v>208813.07646459923</v>
      </c>
      <c r="AW107" s="21">
        <f t="shared" si="257"/>
        <v>1000777.21537843</v>
      </c>
      <c r="AX107" s="21">
        <f t="shared" si="257"/>
        <v>1637895.9427100802</v>
      </c>
      <c r="AY107" s="21"/>
      <c r="AZ107" s="21">
        <f t="shared" si="257"/>
        <v>6679.5979653744962</v>
      </c>
      <c r="BA107" s="21">
        <f t="shared" si="257"/>
        <v>32621.92970941641</v>
      </c>
      <c r="BB107" s="21">
        <f t="shared" si="257"/>
        <v>1177.9684724721831</v>
      </c>
      <c r="BC107" s="21"/>
      <c r="BD107" s="21">
        <f t="shared" si="257"/>
        <v>4804.117473675944</v>
      </c>
      <c r="BE107" s="21">
        <f t="shared" si="257"/>
        <v>30570.022709008008</v>
      </c>
      <c r="BF107" s="21">
        <f t="shared" si="257"/>
        <v>6458.0847497664581</v>
      </c>
      <c r="BH107" s="44">
        <f t="shared" si="229"/>
        <v>0</v>
      </c>
      <c r="BI107" s="44">
        <f t="shared" si="230"/>
        <v>0</v>
      </c>
      <c r="BJ107" s="44">
        <f t="shared" si="231"/>
        <v>0</v>
      </c>
      <c r="BK107" s="44">
        <f t="shared" si="232"/>
        <v>0</v>
      </c>
      <c r="BM107" s="44">
        <f t="shared" si="190"/>
        <v>163000467</v>
      </c>
      <c r="BN107" s="44">
        <f t="shared" si="191"/>
        <v>66927052.419501975</v>
      </c>
      <c r="BO107" s="44">
        <f t="shared" si="192"/>
        <v>20146866.693408489</v>
      </c>
      <c r="BP107" s="44">
        <f t="shared" si="193"/>
        <v>2045216.5546912251</v>
      </c>
      <c r="BQ107" s="44">
        <f t="shared" si="194"/>
        <v>23996485.020795267</v>
      </c>
      <c r="BR107" s="44">
        <f t="shared" si="195"/>
        <v>22178296.687147662</v>
      </c>
      <c r="BS107" s="44">
        <f t="shared" si="196"/>
        <v>10650303.277945139</v>
      </c>
      <c r="BT107" s="44">
        <f t="shared" si="197"/>
        <v>12097030.210445059</v>
      </c>
      <c r="BU107" s="44">
        <f t="shared" si="198"/>
        <v>1340476.2228107916</v>
      </c>
      <c r="BV107" s="44">
        <f t="shared" si="199"/>
        <v>688941.95762155601</v>
      </c>
      <c r="BW107" s="44">
        <f t="shared" si="200"/>
        <v>2847486.2345531094</v>
      </c>
      <c r="BX107" s="44">
        <f t="shared" si="201"/>
        <v>40479.496147263089</v>
      </c>
      <c r="BY107" s="44">
        <f t="shared" si="202"/>
        <v>41832.224932450408</v>
      </c>
      <c r="CA107" s="44">
        <f t="shared" si="203"/>
        <v>0</v>
      </c>
    </row>
    <row r="108" spans="2:79" x14ac:dyDescent="0.25">
      <c r="B108" s="13"/>
      <c r="C108" s="6"/>
      <c r="D108" s="6"/>
      <c r="E108" s="93"/>
      <c r="F108" s="93"/>
      <c r="G108" s="105"/>
      <c r="H108" s="21"/>
      <c r="I108" s="21"/>
      <c r="J108" s="21"/>
      <c r="K108" s="24"/>
      <c r="L108" s="40"/>
      <c r="M108" s="24"/>
      <c r="N108" s="24"/>
      <c r="O108" s="24"/>
      <c r="P108" s="40"/>
      <c r="Q108" s="24"/>
      <c r="R108" s="24"/>
      <c r="S108" s="24"/>
      <c r="T108" s="24"/>
      <c r="U108" s="24"/>
      <c r="V108" s="24"/>
      <c r="W108" s="24"/>
      <c r="Y108" s="44"/>
      <c r="Z108" s="44"/>
      <c r="BH108" s="44">
        <f t="shared" si="229"/>
        <v>0</v>
      </c>
      <c r="BI108" s="44">
        <f t="shared" si="230"/>
        <v>0</v>
      </c>
      <c r="BJ108" s="44">
        <f t="shared" si="231"/>
        <v>0</v>
      </c>
      <c r="BK108" s="44">
        <f t="shared" si="232"/>
        <v>0</v>
      </c>
      <c r="BM108" s="44">
        <f t="shared" si="190"/>
        <v>0</v>
      </c>
      <c r="BN108" s="44">
        <f t="shared" si="191"/>
        <v>0</v>
      </c>
      <c r="BO108" s="44">
        <f t="shared" si="192"/>
        <v>0</v>
      </c>
      <c r="BP108" s="44">
        <f t="shared" si="193"/>
        <v>0</v>
      </c>
      <c r="BQ108" s="44">
        <f t="shared" si="194"/>
        <v>0</v>
      </c>
      <c r="BR108" s="44">
        <f t="shared" si="195"/>
        <v>0</v>
      </c>
      <c r="BS108" s="44">
        <f t="shared" si="196"/>
        <v>0</v>
      </c>
      <c r="BT108" s="44">
        <f t="shared" si="197"/>
        <v>0</v>
      </c>
      <c r="BU108" s="44">
        <f t="shared" si="198"/>
        <v>0</v>
      </c>
      <c r="BV108" s="44">
        <f t="shared" si="199"/>
        <v>0</v>
      </c>
      <c r="BW108" s="44">
        <f t="shared" si="200"/>
        <v>0</v>
      </c>
      <c r="BX108" s="44">
        <f t="shared" si="201"/>
        <v>0</v>
      </c>
      <c r="BY108" s="44">
        <f t="shared" si="202"/>
        <v>0</v>
      </c>
      <c r="CA108" s="44">
        <f t="shared" si="203"/>
        <v>0</v>
      </c>
    </row>
    <row r="109" spans="2:79" x14ac:dyDescent="0.25">
      <c r="B109" s="6" t="s">
        <v>62</v>
      </c>
      <c r="C109" s="6"/>
      <c r="D109" s="6"/>
      <c r="E109" s="93"/>
      <c r="F109" s="93"/>
      <c r="G109" s="105">
        <f>+'Function-Classif'!F109</f>
        <v>0</v>
      </c>
      <c r="H109" s="21">
        <f>+'Function-Classif'!S109</f>
        <v>0</v>
      </c>
      <c r="I109" s="21">
        <f>+'Function-Classif'!T109</f>
        <v>0</v>
      </c>
      <c r="J109" s="21">
        <f>+'Function-Classif'!U109</f>
        <v>0</v>
      </c>
      <c r="K109" s="47"/>
      <c r="L109" s="40"/>
      <c r="M109" s="24"/>
      <c r="N109" s="24"/>
      <c r="O109" s="24"/>
      <c r="P109" s="40"/>
      <c r="Q109" s="24"/>
      <c r="R109" s="24"/>
      <c r="S109" s="24"/>
      <c r="T109" s="24"/>
      <c r="U109" s="24"/>
      <c r="V109" s="24"/>
      <c r="W109" s="24"/>
      <c r="Y109" s="44"/>
      <c r="Z109" s="44"/>
      <c r="BH109" s="44">
        <f t="shared" si="229"/>
        <v>0</v>
      </c>
      <c r="BI109" s="44">
        <f t="shared" si="230"/>
        <v>0</v>
      </c>
      <c r="BJ109" s="44">
        <f t="shared" si="231"/>
        <v>0</v>
      </c>
      <c r="BK109" s="44">
        <f t="shared" si="232"/>
        <v>0</v>
      </c>
      <c r="BM109" s="44">
        <f t="shared" si="190"/>
        <v>0</v>
      </c>
      <c r="BN109" s="44">
        <f t="shared" si="191"/>
        <v>0</v>
      </c>
      <c r="BO109" s="44">
        <f t="shared" si="192"/>
        <v>0</v>
      </c>
      <c r="BP109" s="44">
        <f t="shared" si="193"/>
        <v>0</v>
      </c>
      <c r="BQ109" s="44">
        <f t="shared" si="194"/>
        <v>0</v>
      </c>
      <c r="BR109" s="44">
        <f t="shared" si="195"/>
        <v>0</v>
      </c>
      <c r="BS109" s="44">
        <f t="shared" si="196"/>
        <v>0</v>
      </c>
      <c r="BT109" s="44">
        <f t="shared" si="197"/>
        <v>0</v>
      </c>
      <c r="BU109" s="44">
        <f t="shared" si="198"/>
        <v>0</v>
      </c>
      <c r="BV109" s="44">
        <f t="shared" si="199"/>
        <v>0</v>
      </c>
      <c r="BW109" s="44">
        <f t="shared" si="200"/>
        <v>0</v>
      </c>
      <c r="BX109" s="44">
        <f t="shared" si="201"/>
        <v>0</v>
      </c>
      <c r="BY109" s="44">
        <f t="shared" si="202"/>
        <v>0</v>
      </c>
      <c r="CA109" s="44">
        <f t="shared" si="203"/>
        <v>0</v>
      </c>
    </row>
    <row r="110" spans="2:79" x14ac:dyDescent="0.25">
      <c r="B110" s="6"/>
      <c r="C110" s="6"/>
      <c r="D110" s="6"/>
      <c r="E110" s="93"/>
      <c r="F110" s="93"/>
      <c r="G110" s="105"/>
      <c r="H110" s="21"/>
      <c r="I110" s="21"/>
      <c r="J110" s="21"/>
      <c r="K110" s="24"/>
      <c r="L110" s="40"/>
      <c r="M110" s="24"/>
      <c r="N110" s="24"/>
      <c r="O110" s="24"/>
      <c r="P110" s="40"/>
      <c r="Q110" s="24"/>
      <c r="R110" s="24"/>
      <c r="S110" s="24"/>
      <c r="T110" s="24"/>
      <c r="U110" s="24"/>
      <c r="V110" s="24"/>
      <c r="W110" s="24"/>
      <c r="Y110" s="44"/>
      <c r="Z110" s="44"/>
      <c r="BH110" s="44">
        <f t="shared" si="229"/>
        <v>0</v>
      </c>
      <c r="BI110" s="44">
        <f t="shared" si="230"/>
        <v>0</v>
      </c>
      <c r="BJ110" s="44">
        <f t="shared" si="231"/>
        <v>0</v>
      </c>
      <c r="BK110" s="44">
        <f t="shared" si="232"/>
        <v>0</v>
      </c>
      <c r="BM110" s="44">
        <f t="shared" si="190"/>
        <v>0</v>
      </c>
      <c r="BN110" s="44">
        <f t="shared" si="191"/>
        <v>0</v>
      </c>
      <c r="BO110" s="44">
        <f t="shared" si="192"/>
        <v>0</v>
      </c>
      <c r="BP110" s="44">
        <f t="shared" si="193"/>
        <v>0</v>
      </c>
      <c r="BQ110" s="44">
        <f t="shared" si="194"/>
        <v>0</v>
      </c>
      <c r="BR110" s="44">
        <f t="shared" si="195"/>
        <v>0</v>
      </c>
      <c r="BS110" s="44">
        <f t="shared" si="196"/>
        <v>0</v>
      </c>
      <c r="BT110" s="44">
        <f t="shared" si="197"/>
        <v>0</v>
      </c>
      <c r="BU110" s="44">
        <f t="shared" si="198"/>
        <v>0</v>
      </c>
      <c r="BV110" s="44">
        <f t="shared" si="199"/>
        <v>0</v>
      </c>
      <c r="BW110" s="44">
        <f t="shared" si="200"/>
        <v>0</v>
      </c>
      <c r="BX110" s="44">
        <f t="shared" si="201"/>
        <v>0</v>
      </c>
      <c r="BY110" s="44">
        <f t="shared" si="202"/>
        <v>0</v>
      </c>
      <c r="CA110" s="44">
        <f t="shared" si="203"/>
        <v>0</v>
      </c>
    </row>
    <row r="111" spans="2:79" x14ac:dyDescent="0.25">
      <c r="B111" s="7" t="s">
        <v>63</v>
      </c>
      <c r="C111" s="6"/>
      <c r="D111" s="6"/>
      <c r="E111" s="93"/>
      <c r="F111" s="93"/>
      <c r="G111" s="105"/>
      <c r="H111" s="21"/>
      <c r="I111" s="21"/>
      <c r="J111" s="21"/>
      <c r="K111" s="24"/>
      <c r="L111" s="40"/>
      <c r="M111" s="24"/>
      <c r="N111" s="24"/>
      <c r="O111" s="24"/>
      <c r="P111" s="40"/>
      <c r="Q111" s="24"/>
      <c r="R111" s="24"/>
      <c r="S111" s="24"/>
      <c r="T111" s="24"/>
      <c r="U111" s="24"/>
      <c r="V111" s="24"/>
      <c r="W111" s="24"/>
      <c r="Y111" s="44"/>
      <c r="Z111" s="44"/>
      <c r="BH111" s="44">
        <f t="shared" si="229"/>
        <v>0</v>
      </c>
      <c r="BI111" s="44">
        <f t="shared" si="230"/>
        <v>0</v>
      </c>
      <c r="BJ111" s="44">
        <f t="shared" si="231"/>
        <v>0</v>
      </c>
      <c r="BK111" s="44">
        <f t="shared" si="232"/>
        <v>0</v>
      </c>
      <c r="BM111" s="44">
        <f t="shared" si="190"/>
        <v>0</v>
      </c>
      <c r="BN111" s="44">
        <f t="shared" si="191"/>
        <v>0</v>
      </c>
      <c r="BO111" s="44">
        <f t="shared" si="192"/>
        <v>0</v>
      </c>
      <c r="BP111" s="44">
        <f t="shared" si="193"/>
        <v>0</v>
      </c>
      <c r="BQ111" s="44">
        <f t="shared" si="194"/>
        <v>0</v>
      </c>
      <c r="BR111" s="44">
        <f t="shared" si="195"/>
        <v>0</v>
      </c>
      <c r="BS111" s="44">
        <f t="shared" si="196"/>
        <v>0</v>
      </c>
      <c r="BT111" s="44">
        <f t="shared" si="197"/>
        <v>0</v>
      </c>
      <c r="BU111" s="44">
        <f t="shared" si="198"/>
        <v>0</v>
      </c>
      <c r="BV111" s="44">
        <f t="shared" si="199"/>
        <v>0</v>
      </c>
      <c r="BW111" s="44">
        <f t="shared" si="200"/>
        <v>0</v>
      </c>
      <c r="BX111" s="44">
        <f t="shared" si="201"/>
        <v>0</v>
      </c>
      <c r="BY111" s="44">
        <f t="shared" si="202"/>
        <v>0</v>
      </c>
      <c r="CA111" s="44">
        <f t="shared" si="203"/>
        <v>0</v>
      </c>
    </row>
    <row r="112" spans="2:79" x14ac:dyDescent="0.25">
      <c r="B112" s="6" t="s">
        <v>64</v>
      </c>
      <c r="C112" s="6"/>
      <c r="D112" s="6"/>
      <c r="E112" s="93"/>
      <c r="F112" s="93"/>
      <c r="G112" s="105">
        <f>+'Function-Classif'!F112</f>
        <v>0</v>
      </c>
      <c r="H112" s="21">
        <f>+'Function-Classif'!S112</f>
        <v>0</v>
      </c>
      <c r="I112" s="21">
        <f>+'Function-Classif'!T112</f>
        <v>0</v>
      </c>
      <c r="J112" s="21">
        <f>+'Function-Classif'!U112</f>
        <v>0</v>
      </c>
      <c r="K112" s="24"/>
      <c r="L112" s="40"/>
      <c r="M112" s="24"/>
      <c r="N112" s="24"/>
      <c r="O112" s="24"/>
      <c r="P112" s="40"/>
      <c r="Q112" s="24"/>
      <c r="R112" s="24"/>
      <c r="S112" s="24"/>
      <c r="T112" s="24"/>
      <c r="U112" s="24"/>
      <c r="V112" s="24"/>
      <c r="W112" s="24"/>
      <c r="Y112" s="44"/>
      <c r="Z112" s="44"/>
      <c r="BH112" s="44">
        <f t="shared" si="229"/>
        <v>0</v>
      </c>
      <c r="BI112" s="44">
        <f t="shared" si="230"/>
        <v>0</v>
      </c>
      <c r="BJ112" s="44">
        <f t="shared" si="231"/>
        <v>0</v>
      </c>
      <c r="BK112" s="44">
        <f t="shared" si="232"/>
        <v>0</v>
      </c>
      <c r="BM112" s="44">
        <f t="shared" si="190"/>
        <v>0</v>
      </c>
      <c r="BN112" s="44">
        <f t="shared" si="191"/>
        <v>0</v>
      </c>
      <c r="BO112" s="44">
        <f t="shared" si="192"/>
        <v>0</v>
      </c>
      <c r="BP112" s="44">
        <f t="shared" si="193"/>
        <v>0</v>
      </c>
      <c r="BQ112" s="44">
        <f t="shared" si="194"/>
        <v>0</v>
      </c>
      <c r="BR112" s="44">
        <f t="shared" si="195"/>
        <v>0</v>
      </c>
      <c r="BS112" s="44">
        <f t="shared" si="196"/>
        <v>0</v>
      </c>
      <c r="BT112" s="44">
        <f t="shared" si="197"/>
        <v>0</v>
      </c>
      <c r="BU112" s="44">
        <f t="shared" si="198"/>
        <v>0</v>
      </c>
      <c r="BV112" s="44">
        <f t="shared" si="199"/>
        <v>0</v>
      </c>
      <c r="BW112" s="44">
        <f t="shared" si="200"/>
        <v>0</v>
      </c>
      <c r="BX112" s="44">
        <f t="shared" si="201"/>
        <v>0</v>
      </c>
      <c r="BY112" s="44">
        <f t="shared" si="202"/>
        <v>0</v>
      </c>
      <c r="CA112" s="44">
        <f t="shared" si="203"/>
        <v>0</v>
      </c>
    </row>
    <row r="113" spans="2:79" ht="15.75" x14ac:dyDescent="0.25">
      <c r="B113" s="15" t="s">
        <v>65</v>
      </c>
      <c r="C113" s="6"/>
      <c r="D113" s="6"/>
      <c r="E113" s="93"/>
      <c r="F113" s="93"/>
      <c r="G113" s="105"/>
      <c r="H113" s="21"/>
      <c r="I113" s="21"/>
      <c r="J113" s="21"/>
      <c r="K113" s="24"/>
      <c r="L113" s="40"/>
      <c r="M113" s="24"/>
      <c r="N113" s="24"/>
      <c r="O113" s="24"/>
      <c r="P113" s="40"/>
      <c r="Q113" s="24"/>
      <c r="R113" s="24"/>
      <c r="S113" s="24"/>
      <c r="T113" s="24"/>
      <c r="U113" s="24"/>
      <c r="V113" s="24"/>
      <c r="W113" s="24"/>
      <c r="Y113" s="44"/>
      <c r="Z113" s="44"/>
      <c r="BH113" s="44">
        <f t="shared" si="229"/>
        <v>0</v>
      </c>
      <c r="BI113" s="44">
        <f t="shared" si="230"/>
        <v>0</v>
      </c>
      <c r="BJ113" s="44">
        <f t="shared" si="231"/>
        <v>0</v>
      </c>
      <c r="BK113" s="44">
        <f t="shared" si="232"/>
        <v>0</v>
      </c>
      <c r="BM113" s="44">
        <f t="shared" si="190"/>
        <v>0</v>
      </c>
      <c r="BN113" s="44">
        <f t="shared" si="191"/>
        <v>0</v>
      </c>
      <c r="BO113" s="44">
        <f t="shared" si="192"/>
        <v>0</v>
      </c>
      <c r="BP113" s="44">
        <f t="shared" si="193"/>
        <v>0</v>
      </c>
      <c r="BQ113" s="44">
        <f t="shared" si="194"/>
        <v>0</v>
      </c>
      <c r="BR113" s="44">
        <f t="shared" si="195"/>
        <v>0</v>
      </c>
      <c r="BS113" s="44">
        <f t="shared" si="196"/>
        <v>0</v>
      </c>
      <c r="BT113" s="44">
        <f t="shared" si="197"/>
        <v>0</v>
      </c>
      <c r="BU113" s="44">
        <f t="shared" si="198"/>
        <v>0</v>
      </c>
      <c r="BV113" s="44">
        <f t="shared" si="199"/>
        <v>0</v>
      </c>
      <c r="BW113" s="44">
        <f t="shared" si="200"/>
        <v>0</v>
      </c>
      <c r="BX113" s="44">
        <f t="shared" si="201"/>
        <v>0</v>
      </c>
      <c r="BY113" s="44">
        <f t="shared" si="202"/>
        <v>0</v>
      </c>
      <c r="CA113" s="44">
        <f t="shared" si="203"/>
        <v>0</v>
      </c>
    </row>
    <row r="114" spans="2:79" ht="15.75" x14ac:dyDescent="0.25">
      <c r="B114" s="15" t="s">
        <v>469</v>
      </c>
      <c r="C114" s="6"/>
      <c r="D114" s="47" t="str">
        <f>INDEX(Alloc,$E114,D$1)</f>
        <v>TPIS</v>
      </c>
      <c r="E114" s="93">
        <v>27</v>
      </c>
      <c r="F114" s="93"/>
      <c r="G114" s="105">
        <f>+'Function-Classif'!F114</f>
        <v>546457652</v>
      </c>
      <c r="H114" s="21">
        <f>+'Function-Classif'!S114</f>
        <v>242104410.81777382</v>
      </c>
      <c r="I114" s="21">
        <f>+'Function-Classif'!T114</f>
        <v>256109943.72364441</v>
      </c>
      <c r="J114" s="21">
        <f>+'Function-Classif'!U114</f>
        <v>48243297.45858179</v>
      </c>
      <c r="K114" s="47"/>
      <c r="L114" s="47">
        <f t="shared" ref="L114:N114" si="258">INDEX(Alloc,$E114,L$1)*$G114</f>
        <v>118719854.07595508</v>
      </c>
      <c r="M114" s="47">
        <f t="shared" si="258"/>
        <v>92654951.34428589</v>
      </c>
      <c r="N114" s="47">
        <f t="shared" si="258"/>
        <v>27831569.113515809</v>
      </c>
      <c r="O114" s="47"/>
      <c r="P114" s="47">
        <f t="shared" ref="P114:V114" si="259">INDEX(Alloc,$E114,P$1)*$G114</f>
        <v>32871533.746100973</v>
      </c>
      <c r="Q114" s="47">
        <f t="shared" si="259"/>
        <v>30109542.093559176</v>
      </c>
      <c r="R114" s="47">
        <f t="shared" si="259"/>
        <v>4539294.860137729</v>
      </c>
      <c r="S114" s="47"/>
      <c r="T114" s="47">
        <f t="shared" si="259"/>
        <v>2633941.9590033367</v>
      </c>
      <c r="U114" s="47">
        <f t="shared" si="259"/>
        <v>3586096.8964654575</v>
      </c>
      <c r="V114" s="47">
        <f t="shared" si="259"/>
        <v>42625.010614783132</v>
      </c>
      <c r="W114" s="24"/>
      <c r="X114" s="47">
        <f t="shared" ref="X114:Z114" si="260">INDEX(Alloc,$E114,X$1)*$G114</f>
        <v>32669292.512454651</v>
      </c>
      <c r="Y114" s="47">
        <f t="shared" si="260"/>
        <v>41549593.172039539</v>
      </c>
      <c r="Z114" s="47">
        <f t="shared" si="260"/>
        <v>511123.45896386012</v>
      </c>
      <c r="AB114" s="47">
        <f t="shared" ref="AB114:AD114" si="261">INDEX(Alloc,$E114,AB$1)*$G114</f>
        <v>26905858.628585968</v>
      </c>
      <c r="AC114" s="47">
        <f t="shared" si="261"/>
        <v>40106892.045684539</v>
      </c>
      <c r="AD114" s="47">
        <f t="shared" si="261"/>
        <v>66744.243309429483</v>
      </c>
      <c r="AF114" s="47">
        <f t="shared" ref="AF114:AH114" si="262">INDEX(Alloc,$E114,AF$1)*$G114</f>
        <v>17221987.291674595</v>
      </c>
      <c r="AG114" s="47">
        <f t="shared" si="262"/>
        <v>17639557.056723703</v>
      </c>
      <c r="AH114" s="47">
        <f t="shared" si="262"/>
        <v>56339.587015978927</v>
      </c>
      <c r="AJ114" s="47">
        <f t="shared" ref="AJ114:AL114" si="263">INDEX(Alloc,$E114,AJ$1)*$G114</f>
        <v>6945104.7703368794</v>
      </c>
      <c r="AK114" s="47">
        <f t="shared" si="263"/>
        <v>24422026.2520747</v>
      </c>
      <c r="AL114" s="47">
        <f t="shared" si="263"/>
        <v>54596.833593595002</v>
      </c>
      <c r="AN114" s="47">
        <f t="shared" ref="AN114:AP114" si="264">INDEX(Alloc,$E114,AN$1)*$G114</f>
        <v>1724672.0740896109</v>
      </c>
      <c r="AO114" s="47">
        <f t="shared" si="264"/>
        <v>2383713.6805481538</v>
      </c>
      <c r="AP114" s="47">
        <f t="shared" si="264"/>
        <v>633.17641532382856</v>
      </c>
      <c r="AR114" s="47">
        <f t="shared" ref="AR114:AT114" si="265">INDEX(Alloc,$E114,AR$1)*$G114</f>
        <v>828632.06482513202</v>
      </c>
      <c r="AS114" s="47">
        <f t="shared" si="265"/>
        <v>1259307.041637185</v>
      </c>
      <c r="AT114" s="47">
        <f t="shared" si="265"/>
        <v>633.17641532382856</v>
      </c>
      <c r="AV114" s="47">
        <f t="shared" ref="AV114:AX114" si="266">INDEX(Alloc,$E114,AV$1)*$G114</f>
        <v>1506165.5460233688</v>
      </c>
      <c r="AW114" s="47">
        <f t="shared" si="266"/>
        <v>2255824.8688423908</v>
      </c>
      <c r="AX114" s="47">
        <f t="shared" si="266"/>
        <v>15122066.450931054</v>
      </c>
      <c r="AZ114" s="47">
        <f t="shared" ref="AZ114:BB114" si="267">INDEX(Alloc,$E114,AZ$1)*$G114</f>
        <v>48179.838576538896</v>
      </c>
      <c r="BA114" s="47">
        <f t="shared" si="267"/>
        <v>73532.209943751717</v>
      </c>
      <c r="BB114" s="47">
        <f t="shared" si="267"/>
        <v>2704.1719559543753</v>
      </c>
      <c r="BD114" s="47">
        <f t="shared" ref="BD114:BF114" si="268">INDEX(Alloc,$E114,BD$1)*$G114</f>
        <v>29188.310147711894</v>
      </c>
      <c r="BE114" s="47">
        <f t="shared" si="268"/>
        <v>68907.06183991248</v>
      </c>
      <c r="BF114" s="47">
        <f t="shared" si="268"/>
        <v>14967.375712948149</v>
      </c>
      <c r="BH114" s="44">
        <f t="shared" si="229"/>
        <v>0</v>
      </c>
      <c r="BI114" s="44">
        <f t="shared" si="230"/>
        <v>0</v>
      </c>
      <c r="BJ114" s="44">
        <f t="shared" si="231"/>
        <v>0</v>
      </c>
      <c r="BK114" s="44">
        <f t="shared" si="232"/>
        <v>0</v>
      </c>
      <c r="BM114" s="44">
        <f t="shared" si="190"/>
        <v>546457652</v>
      </c>
      <c r="BN114" s="44">
        <f t="shared" si="191"/>
        <v>239206374.53375679</v>
      </c>
      <c r="BO114" s="44">
        <f t="shared" si="192"/>
        <v>67520370.699797884</v>
      </c>
      <c r="BP114" s="44">
        <f t="shared" si="193"/>
        <v>6262663.8660835782</v>
      </c>
      <c r="BQ114" s="44">
        <f t="shared" si="194"/>
        <v>74730009.143458053</v>
      </c>
      <c r="BR114" s="44">
        <f t="shared" si="195"/>
        <v>67079494.917579941</v>
      </c>
      <c r="BS114" s="44">
        <f t="shared" si="196"/>
        <v>34917883.935414277</v>
      </c>
      <c r="BT114" s="44">
        <f t="shared" si="197"/>
        <v>31421727.856005173</v>
      </c>
      <c r="BU114" s="44">
        <f t="shared" si="198"/>
        <v>4109018.9310530885</v>
      </c>
      <c r="BV114" s="44">
        <f t="shared" si="199"/>
        <v>2088572.2828776408</v>
      </c>
      <c r="BW114" s="44">
        <f t="shared" si="200"/>
        <v>18884056.865796812</v>
      </c>
      <c r="BX114" s="44">
        <f t="shared" si="201"/>
        <v>124416.22047624498</v>
      </c>
      <c r="BY114" s="44">
        <f t="shared" si="202"/>
        <v>113062.74770057252</v>
      </c>
      <c r="CA114" s="44">
        <f t="shared" si="203"/>
        <v>0</v>
      </c>
    </row>
    <row r="115" spans="2:79" ht="15.75" x14ac:dyDescent="0.25">
      <c r="B115" s="15"/>
      <c r="C115" s="6"/>
      <c r="D115" s="47"/>
      <c r="E115" s="93"/>
      <c r="F115" s="93"/>
      <c r="G115" s="105"/>
      <c r="H115" s="21"/>
      <c r="I115" s="21"/>
      <c r="J115" s="21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24"/>
      <c r="X115" s="47"/>
      <c r="Y115" s="47"/>
      <c r="Z115" s="47"/>
      <c r="AB115" s="47"/>
      <c r="AC115" s="47"/>
      <c r="AD115" s="47"/>
      <c r="AF115" s="47"/>
      <c r="AG115" s="47"/>
      <c r="AH115" s="47"/>
      <c r="AJ115" s="47"/>
      <c r="AK115" s="47"/>
      <c r="AL115" s="47"/>
      <c r="AN115" s="47"/>
      <c r="AO115" s="47"/>
      <c r="AP115" s="47"/>
      <c r="AR115" s="47"/>
      <c r="AS115" s="47"/>
      <c r="AT115" s="47"/>
      <c r="AV115" s="47"/>
      <c r="AW115" s="47"/>
      <c r="AX115" s="47"/>
      <c r="AZ115" s="47"/>
      <c r="BA115" s="47"/>
      <c r="BB115" s="47"/>
      <c r="BD115" s="47"/>
      <c r="BE115" s="47"/>
      <c r="BF115" s="47"/>
      <c r="BH115" s="44"/>
      <c r="BI115" s="44"/>
      <c r="BJ115" s="44"/>
      <c r="BK115" s="44"/>
      <c r="BM115" s="44">
        <f t="shared" si="190"/>
        <v>0</v>
      </c>
      <c r="BN115" s="44">
        <f t="shared" si="191"/>
        <v>0</v>
      </c>
      <c r="BO115" s="44">
        <f t="shared" si="192"/>
        <v>0</v>
      </c>
      <c r="BP115" s="44">
        <f t="shared" si="193"/>
        <v>0</v>
      </c>
      <c r="BQ115" s="44">
        <f t="shared" si="194"/>
        <v>0</v>
      </c>
      <c r="BR115" s="44">
        <f t="shared" si="195"/>
        <v>0</v>
      </c>
      <c r="BS115" s="44">
        <f t="shared" si="196"/>
        <v>0</v>
      </c>
      <c r="BT115" s="44">
        <f t="shared" si="197"/>
        <v>0</v>
      </c>
      <c r="BU115" s="44">
        <f t="shared" si="198"/>
        <v>0</v>
      </c>
      <c r="BV115" s="44">
        <f t="shared" si="199"/>
        <v>0</v>
      </c>
      <c r="BW115" s="44">
        <f t="shared" si="200"/>
        <v>0</v>
      </c>
      <c r="BX115" s="44">
        <f t="shared" si="201"/>
        <v>0</v>
      </c>
      <c r="BY115" s="44">
        <f t="shared" si="202"/>
        <v>0</v>
      </c>
      <c r="CA115" s="44">
        <f t="shared" si="203"/>
        <v>0</v>
      </c>
    </row>
    <row r="116" spans="2:79" ht="15.75" x14ac:dyDescent="0.25">
      <c r="B116" s="15"/>
      <c r="C116" s="6"/>
      <c r="D116" s="47"/>
      <c r="E116" s="93"/>
      <c r="F116" s="93"/>
      <c r="G116" s="105"/>
      <c r="H116" s="21"/>
      <c r="I116" s="21"/>
      <c r="J116" s="21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24"/>
      <c r="X116" s="47"/>
      <c r="Y116" s="47"/>
      <c r="Z116" s="47"/>
      <c r="AB116" s="47"/>
      <c r="AC116" s="47"/>
      <c r="AD116" s="47"/>
      <c r="AF116" s="47"/>
      <c r="AG116" s="47"/>
      <c r="AH116" s="47"/>
      <c r="AJ116" s="47"/>
      <c r="AK116" s="47"/>
      <c r="AL116" s="47"/>
      <c r="AN116" s="47"/>
      <c r="AO116" s="47"/>
      <c r="AP116" s="47"/>
      <c r="AR116" s="47"/>
      <c r="AS116" s="47"/>
      <c r="AT116" s="47"/>
      <c r="AV116" s="47"/>
      <c r="AW116" s="47"/>
      <c r="AX116" s="47"/>
      <c r="AZ116" s="47"/>
      <c r="BA116" s="47"/>
      <c r="BB116" s="47"/>
      <c r="BD116" s="47"/>
      <c r="BE116" s="47"/>
      <c r="BF116" s="47"/>
      <c r="BH116" s="44"/>
      <c r="BI116" s="44"/>
      <c r="BJ116" s="44"/>
      <c r="BK116" s="44"/>
      <c r="BM116" s="44">
        <f t="shared" si="190"/>
        <v>0</v>
      </c>
      <c r="BN116" s="44">
        <f t="shared" si="191"/>
        <v>0</v>
      </c>
      <c r="BO116" s="44">
        <f t="shared" si="192"/>
        <v>0</v>
      </c>
      <c r="BP116" s="44">
        <f t="shared" si="193"/>
        <v>0</v>
      </c>
      <c r="BQ116" s="44">
        <f t="shared" si="194"/>
        <v>0</v>
      </c>
      <c r="BR116" s="44">
        <f t="shared" si="195"/>
        <v>0</v>
      </c>
      <c r="BS116" s="44">
        <f t="shared" si="196"/>
        <v>0</v>
      </c>
      <c r="BT116" s="44">
        <f t="shared" si="197"/>
        <v>0</v>
      </c>
      <c r="BU116" s="44">
        <f t="shared" si="198"/>
        <v>0</v>
      </c>
      <c r="BV116" s="44">
        <f t="shared" si="199"/>
        <v>0</v>
      </c>
      <c r="BW116" s="44">
        <f t="shared" si="200"/>
        <v>0</v>
      </c>
      <c r="BX116" s="44">
        <f t="shared" si="201"/>
        <v>0</v>
      </c>
      <c r="BY116" s="44">
        <f t="shared" si="202"/>
        <v>0</v>
      </c>
      <c r="CA116" s="44">
        <f t="shared" si="203"/>
        <v>0</v>
      </c>
    </row>
    <row r="117" spans="2:79" ht="15.75" x14ac:dyDescent="0.25">
      <c r="B117" s="67"/>
      <c r="C117" s="30"/>
      <c r="D117" s="47"/>
      <c r="E117" s="94"/>
      <c r="F117" s="94"/>
      <c r="G117" s="105"/>
      <c r="H117" s="31"/>
      <c r="I117" s="31"/>
      <c r="J117" s="31"/>
      <c r="K117" s="65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24"/>
      <c r="X117" s="47"/>
      <c r="Y117" s="47"/>
      <c r="Z117" s="47"/>
      <c r="AB117" s="47"/>
      <c r="AC117" s="47"/>
      <c r="AD117" s="47"/>
      <c r="AF117" s="47"/>
      <c r="AG117" s="47"/>
      <c r="AH117" s="47"/>
      <c r="AJ117" s="47"/>
      <c r="AK117" s="47"/>
      <c r="AL117" s="47"/>
      <c r="AN117" s="47"/>
      <c r="AO117" s="47"/>
      <c r="AP117" s="47"/>
      <c r="AR117" s="47"/>
      <c r="AS117" s="47"/>
      <c r="AT117" s="47"/>
      <c r="AV117" s="47"/>
      <c r="AW117" s="47"/>
      <c r="AX117" s="47"/>
      <c r="AZ117" s="47"/>
      <c r="BA117" s="47"/>
      <c r="BB117" s="47"/>
      <c r="BD117" s="47"/>
      <c r="BE117" s="47"/>
      <c r="BF117" s="47"/>
      <c r="BH117" s="44"/>
      <c r="BI117" s="44"/>
      <c r="BJ117" s="44"/>
      <c r="BK117" s="44"/>
      <c r="BM117" s="44">
        <f t="shared" si="190"/>
        <v>0</v>
      </c>
      <c r="BN117" s="44">
        <f t="shared" si="191"/>
        <v>0</v>
      </c>
      <c r="BO117" s="44">
        <f t="shared" si="192"/>
        <v>0</v>
      </c>
      <c r="BP117" s="44">
        <f t="shared" si="193"/>
        <v>0</v>
      </c>
      <c r="BQ117" s="44">
        <f t="shared" si="194"/>
        <v>0</v>
      </c>
      <c r="BR117" s="44">
        <f t="shared" si="195"/>
        <v>0</v>
      </c>
      <c r="BS117" s="44">
        <f t="shared" si="196"/>
        <v>0</v>
      </c>
      <c r="BT117" s="44">
        <f t="shared" si="197"/>
        <v>0</v>
      </c>
      <c r="BU117" s="44">
        <f t="shared" si="198"/>
        <v>0</v>
      </c>
      <c r="BV117" s="44">
        <f t="shared" si="199"/>
        <v>0</v>
      </c>
      <c r="BW117" s="44">
        <f t="shared" si="200"/>
        <v>0</v>
      </c>
      <c r="BX117" s="44">
        <f t="shared" si="201"/>
        <v>0</v>
      </c>
      <c r="BY117" s="44">
        <f t="shared" si="202"/>
        <v>0</v>
      </c>
      <c r="CA117" s="44">
        <f t="shared" si="203"/>
        <v>0</v>
      </c>
    </row>
    <row r="118" spans="2:79" ht="15.75" x14ac:dyDescent="0.25">
      <c r="B118" s="16" t="s">
        <v>66</v>
      </c>
      <c r="C118" s="6"/>
      <c r="D118" s="6"/>
      <c r="E118" s="93"/>
      <c r="F118" s="93"/>
      <c r="G118" s="105">
        <f>+'Function-Classif'!F118</f>
        <v>546457652</v>
      </c>
      <c r="H118" s="21">
        <f>SUM(H112:H117)</f>
        <v>242104410.81777382</v>
      </c>
      <c r="I118" s="21">
        <f t="shared" ref="I118:BF118" si="269">SUM(I112:I117)</f>
        <v>256109943.72364441</v>
      </c>
      <c r="J118" s="21">
        <f t="shared" si="269"/>
        <v>48243297.45858179</v>
      </c>
      <c r="K118" s="21"/>
      <c r="L118" s="21">
        <f t="shared" si="269"/>
        <v>118719854.07595508</v>
      </c>
      <c r="M118" s="21">
        <f t="shared" si="269"/>
        <v>92654951.34428589</v>
      </c>
      <c r="N118" s="21">
        <f t="shared" si="269"/>
        <v>27831569.113515809</v>
      </c>
      <c r="O118" s="21"/>
      <c r="P118" s="21">
        <f t="shared" si="269"/>
        <v>32871533.746100973</v>
      </c>
      <c r="Q118" s="21">
        <f t="shared" si="269"/>
        <v>30109542.093559176</v>
      </c>
      <c r="R118" s="21">
        <f t="shared" si="269"/>
        <v>4539294.860137729</v>
      </c>
      <c r="S118" s="21"/>
      <c r="T118" s="21">
        <f t="shared" ref="T118:V118" si="270">SUM(T112:T117)</f>
        <v>2633941.9590033367</v>
      </c>
      <c r="U118" s="21">
        <f t="shared" si="270"/>
        <v>3586096.8964654575</v>
      </c>
      <c r="V118" s="21">
        <f t="shared" si="270"/>
        <v>42625.010614783132</v>
      </c>
      <c r="W118" s="21"/>
      <c r="X118" s="21">
        <f t="shared" si="269"/>
        <v>32669292.512454651</v>
      </c>
      <c r="Y118" s="21">
        <f t="shared" si="269"/>
        <v>41549593.172039539</v>
      </c>
      <c r="Z118" s="21">
        <f t="shared" si="269"/>
        <v>511123.45896386012</v>
      </c>
      <c r="AA118" s="21"/>
      <c r="AB118" s="21">
        <f t="shared" si="269"/>
        <v>26905858.628585968</v>
      </c>
      <c r="AC118" s="21">
        <f t="shared" si="269"/>
        <v>40106892.045684539</v>
      </c>
      <c r="AD118" s="21">
        <f t="shared" si="269"/>
        <v>66744.243309429483</v>
      </c>
      <c r="AE118" s="21"/>
      <c r="AF118" s="21">
        <f t="shared" si="269"/>
        <v>17221987.291674595</v>
      </c>
      <c r="AG118" s="21">
        <f t="shared" si="269"/>
        <v>17639557.056723703</v>
      </c>
      <c r="AH118" s="21">
        <f t="shared" si="269"/>
        <v>56339.587015978927</v>
      </c>
      <c r="AI118" s="21"/>
      <c r="AJ118" s="21">
        <f t="shared" si="269"/>
        <v>6945104.7703368794</v>
      </c>
      <c r="AK118" s="21">
        <f t="shared" si="269"/>
        <v>24422026.2520747</v>
      </c>
      <c r="AL118" s="21">
        <f t="shared" si="269"/>
        <v>54596.833593595002</v>
      </c>
      <c r="AM118" s="21"/>
      <c r="AN118" s="21">
        <f t="shared" si="269"/>
        <v>1724672.0740896109</v>
      </c>
      <c r="AO118" s="21">
        <f t="shared" si="269"/>
        <v>2383713.6805481538</v>
      </c>
      <c r="AP118" s="21">
        <f t="shared" si="269"/>
        <v>633.17641532382856</v>
      </c>
      <c r="AQ118" s="21"/>
      <c r="AR118" s="21">
        <f t="shared" si="269"/>
        <v>828632.06482513202</v>
      </c>
      <c r="AS118" s="21">
        <f t="shared" si="269"/>
        <v>1259307.041637185</v>
      </c>
      <c r="AT118" s="21">
        <f t="shared" si="269"/>
        <v>633.17641532382856</v>
      </c>
      <c r="AU118" s="21"/>
      <c r="AV118" s="21">
        <f t="shared" si="269"/>
        <v>1506165.5460233688</v>
      </c>
      <c r="AW118" s="21">
        <f t="shared" si="269"/>
        <v>2255824.8688423908</v>
      </c>
      <c r="AX118" s="21">
        <f t="shared" si="269"/>
        <v>15122066.450931054</v>
      </c>
      <c r="AY118" s="21"/>
      <c r="AZ118" s="21">
        <f t="shared" si="269"/>
        <v>48179.838576538896</v>
      </c>
      <c r="BA118" s="21">
        <f t="shared" si="269"/>
        <v>73532.209943751717</v>
      </c>
      <c r="BB118" s="21">
        <f t="shared" si="269"/>
        <v>2704.1719559543753</v>
      </c>
      <c r="BC118" s="21"/>
      <c r="BD118" s="21">
        <f t="shared" si="269"/>
        <v>29188.310147711894</v>
      </c>
      <c r="BE118" s="21">
        <f t="shared" si="269"/>
        <v>68907.06183991248</v>
      </c>
      <c r="BF118" s="21">
        <f t="shared" si="269"/>
        <v>14967.375712948149</v>
      </c>
      <c r="BH118" s="44">
        <f t="shared" si="229"/>
        <v>0</v>
      </c>
      <c r="BI118" s="44">
        <f t="shared" si="230"/>
        <v>0</v>
      </c>
      <c r="BJ118" s="44">
        <f t="shared" si="231"/>
        <v>0</v>
      </c>
      <c r="BK118" s="44">
        <f t="shared" si="232"/>
        <v>0</v>
      </c>
      <c r="BM118" s="44">
        <f t="shared" si="190"/>
        <v>546457652</v>
      </c>
      <c r="BN118" s="44">
        <f t="shared" si="191"/>
        <v>239206374.53375679</v>
      </c>
      <c r="BO118" s="44">
        <f t="shared" si="192"/>
        <v>67520370.699797884</v>
      </c>
      <c r="BP118" s="44">
        <f t="shared" si="193"/>
        <v>6262663.8660835782</v>
      </c>
      <c r="BQ118" s="44">
        <f t="shared" si="194"/>
        <v>74730009.143458053</v>
      </c>
      <c r="BR118" s="44">
        <f t="shared" si="195"/>
        <v>67079494.917579941</v>
      </c>
      <c r="BS118" s="44">
        <f t="shared" si="196"/>
        <v>34917883.935414277</v>
      </c>
      <c r="BT118" s="44">
        <f t="shared" si="197"/>
        <v>31421727.856005173</v>
      </c>
      <c r="BU118" s="44">
        <f t="shared" si="198"/>
        <v>4109018.9310530885</v>
      </c>
      <c r="BV118" s="44">
        <f t="shared" si="199"/>
        <v>2088572.2828776408</v>
      </c>
      <c r="BW118" s="44">
        <f t="shared" si="200"/>
        <v>18884056.865796812</v>
      </c>
      <c r="BX118" s="44">
        <f t="shared" si="201"/>
        <v>124416.22047624498</v>
      </c>
      <c r="BY118" s="44">
        <f t="shared" si="202"/>
        <v>113062.74770057252</v>
      </c>
      <c r="CA118" s="44">
        <f t="shared" si="203"/>
        <v>0</v>
      </c>
    </row>
    <row r="119" spans="2:79" ht="15.75" x14ac:dyDescent="0.25">
      <c r="B119" s="17"/>
      <c r="C119" s="6"/>
      <c r="D119" s="6"/>
      <c r="E119" s="93"/>
      <c r="F119" s="93"/>
      <c r="G119" s="105"/>
      <c r="H119" s="21"/>
      <c r="I119" s="21"/>
      <c r="J119" s="21"/>
      <c r="K119" s="24"/>
      <c r="L119" s="40"/>
      <c r="M119" s="24"/>
      <c r="N119" s="24"/>
      <c r="O119" s="24"/>
      <c r="P119" s="40"/>
      <c r="Q119" s="24"/>
      <c r="R119" s="24"/>
      <c r="S119" s="24"/>
      <c r="T119" s="24"/>
      <c r="U119" s="24"/>
      <c r="V119" s="24"/>
      <c r="W119" s="24"/>
      <c r="Y119" s="44"/>
      <c r="Z119" s="44"/>
      <c r="BH119" s="44">
        <f t="shared" si="229"/>
        <v>0</v>
      </c>
      <c r="BI119" s="44">
        <f t="shared" si="230"/>
        <v>0</v>
      </c>
      <c r="BJ119" s="44">
        <f t="shared" si="231"/>
        <v>0</v>
      </c>
      <c r="BK119" s="44">
        <f t="shared" si="232"/>
        <v>0</v>
      </c>
      <c r="BM119" s="44">
        <f t="shared" si="190"/>
        <v>0</v>
      </c>
      <c r="BN119" s="44">
        <f t="shared" si="191"/>
        <v>0</v>
      </c>
      <c r="BO119" s="44">
        <f t="shared" si="192"/>
        <v>0</v>
      </c>
      <c r="BP119" s="44">
        <f t="shared" si="193"/>
        <v>0</v>
      </c>
      <c r="BQ119" s="44">
        <f t="shared" si="194"/>
        <v>0</v>
      </c>
      <c r="BR119" s="44">
        <f t="shared" si="195"/>
        <v>0</v>
      </c>
      <c r="BS119" s="44">
        <f t="shared" si="196"/>
        <v>0</v>
      </c>
      <c r="BT119" s="44">
        <f t="shared" si="197"/>
        <v>0</v>
      </c>
      <c r="BU119" s="44">
        <f t="shared" si="198"/>
        <v>0</v>
      </c>
      <c r="BV119" s="44">
        <f t="shared" si="199"/>
        <v>0</v>
      </c>
      <c r="BW119" s="44">
        <f t="shared" si="200"/>
        <v>0</v>
      </c>
      <c r="BX119" s="44">
        <f t="shared" si="201"/>
        <v>0</v>
      </c>
      <c r="BY119" s="44">
        <f t="shared" si="202"/>
        <v>0</v>
      </c>
      <c r="CA119" s="44">
        <f t="shared" si="203"/>
        <v>0</v>
      </c>
    </row>
    <row r="120" spans="2:79" ht="15.75" x14ac:dyDescent="0.25">
      <c r="B120" s="15" t="s">
        <v>67</v>
      </c>
      <c r="C120" s="6"/>
      <c r="D120" s="6"/>
      <c r="E120" s="93"/>
      <c r="F120" s="93"/>
      <c r="G120" s="105"/>
      <c r="H120" s="21"/>
      <c r="I120" s="21"/>
      <c r="J120" s="21"/>
      <c r="K120" s="24"/>
      <c r="L120" s="40"/>
      <c r="M120" s="24"/>
      <c r="N120" s="24"/>
      <c r="O120" s="24"/>
      <c r="P120" s="40"/>
      <c r="Q120" s="24"/>
      <c r="R120" s="24"/>
      <c r="S120" s="24"/>
      <c r="T120" s="24"/>
      <c r="U120" s="24"/>
      <c r="V120" s="24"/>
      <c r="W120" s="24"/>
      <c r="Y120" s="44"/>
      <c r="Z120" s="44"/>
      <c r="BH120" s="44">
        <f t="shared" si="229"/>
        <v>0</v>
      </c>
      <c r="BI120" s="44">
        <f t="shared" si="230"/>
        <v>0</v>
      </c>
      <c r="BJ120" s="44">
        <f t="shared" si="231"/>
        <v>0</v>
      </c>
      <c r="BK120" s="44">
        <f t="shared" si="232"/>
        <v>0</v>
      </c>
      <c r="BM120" s="44">
        <f t="shared" si="190"/>
        <v>0</v>
      </c>
      <c r="BN120" s="44">
        <f t="shared" si="191"/>
        <v>0</v>
      </c>
      <c r="BO120" s="44">
        <f t="shared" si="192"/>
        <v>0</v>
      </c>
      <c r="BP120" s="44">
        <f t="shared" si="193"/>
        <v>0</v>
      </c>
      <c r="BQ120" s="44">
        <f t="shared" si="194"/>
        <v>0</v>
      </c>
      <c r="BR120" s="44">
        <f t="shared" si="195"/>
        <v>0</v>
      </c>
      <c r="BS120" s="44">
        <f t="shared" si="196"/>
        <v>0</v>
      </c>
      <c r="BT120" s="44">
        <f t="shared" si="197"/>
        <v>0</v>
      </c>
      <c r="BU120" s="44">
        <f t="shared" si="198"/>
        <v>0</v>
      </c>
      <c r="BV120" s="44">
        <f t="shared" si="199"/>
        <v>0</v>
      </c>
      <c r="BW120" s="44">
        <f t="shared" si="200"/>
        <v>0</v>
      </c>
      <c r="BX120" s="44">
        <f t="shared" si="201"/>
        <v>0</v>
      </c>
      <c r="BY120" s="44">
        <f t="shared" si="202"/>
        <v>0</v>
      </c>
      <c r="CA120" s="44">
        <f t="shared" si="203"/>
        <v>0</v>
      </c>
    </row>
    <row r="121" spans="2:79" ht="15.75" x14ac:dyDescent="0.25">
      <c r="B121" s="15" t="s">
        <v>68</v>
      </c>
      <c r="C121" s="6"/>
      <c r="D121" s="47" t="str">
        <f>INDEX(Alloc,$E121,D$1)</f>
        <v>Prod</v>
      </c>
      <c r="E121" s="93">
        <v>24</v>
      </c>
      <c r="F121" s="93"/>
      <c r="G121" s="105">
        <f>+'Function-Classif'!F121</f>
        <v>0</v>
      </c>
      <c r="H121" s="21">
        <f>+'Function-Classif'!S121</f>
        <v>0</v>
      </c>
      <c r="I121" s="21">
        <f>+'Function-Classif'!T121</f>
        <v>0</v>
      </c>
      <c r="J121" s="21">
        <f>+'Function-Classif'!U121</f>
        <v>0</v>
      </c>
      <c r="K121" s="47"/>
      <c r="L121" s="47">
        <f t="shared" ref="L121:N121" si="271">INDEX(Alloc,$E121,L$1)*$G121</f>
        <v>0</v>
      </c>
      <c r="M121" s="47">
        <f t="shared" si="271"/>
        <v>0</v>
      </c>
      <c r="N121" s="47">
        <f t="shared" si="271"/>
        <v>0</v>
      </c>
      <c r="O121" s="47"/>
      <c r="P121" s="47">
        <f t="shared" ref="P121:V121" si="272">INDEX(Alloc,$E121,P$1)*$G121</f>
        <v>0</v>
      </c>
      <c r="Q121" s="47">
        <f t="shared" si="272"/>
        <v>0</v>
      </c>
      <c r="R121" s="47">
        <f t="shared" si="272"/>
        <v>0</v>
      </c>
      <c r="S121" s="47"/>
      <c r="T121" s="47">
        <f t="shared" si="272"/>
        <v>0</v>
      </c>
      <c r="U121" s="47">
        <f t="shared" si="272"/>
        <v>0</v>
      </c>
      <c r="V121" s="47">
        <f t="shared" si="272"/>
        <v>0</v>
      </c>
      <c r="W121" s="24"/>
      <c r="X121" s="47">
        <f t="shared" ref="X121:Z121" si="273">INDEX(Alloc,$E121,X$1)*$G121</f>
        <v>0</v>
      </c>
      <c r="Y121" s="47">
        <f t="shared" si="273"/>
        <v>0</v>
      </c>
      <c r="Z121" s="47">
        <f t="shared" si="273"/>
        <v>0</v>
      </c>
      <c r="AB121" s="47">
        <f t="shared" ref="AB121:AD121" si="274">INDEX(Alloc,$E121,AB$1)*$G121</f>
        <v>0</v>
      </c>
      <c r="AC121" s="47">
        <f t="shared" si="274"/>
        <v>0</v>
      </c>
      <c r="AD121" s="47">
        <f t="shared" si="274"/>
        <v>0</v>
      </c>
      <c r="AF121" s="47">
        <f t="shared" ref="AF121:AH121" si="275">INDEX(Alloc,$E121,AF$1)*$G121</f>
        <v>0</v>
      </c>
      <c r="AG121" s="47">
        <f t="shared" si="275"/>
        <v>0</v>
      </c>
      <c r="AH121" s="47">
        <f t="shared" si="275"/>
        <v>0</v>
      </c>
      <c r="AJ121" s="47">
        <f t="shared" ref="AJ121:AL121" si="276">INDEX(Alloc,$E121,AJ$1)*$G121</f>
        <v>0</v>
      </c>
      <c r="AK121" s="47">
        <f t="shared" si="276"/>
        <v>0</v>
      </c>
      <c r="AL121" s="47">
        <f t="shared" si="276"/>
        <v>0</v>
      </c>
      <c r="AN121" s="47">
        <f t="shared" ref="AN121:AP121" si="277">INDEX(Alloc,$E121,AN$1)*$G121</f>
        <v>0</v>
      </c>
      <c r="AO121" s="47">
        <f t="shared" si="277"/>
        <v>0</v>
      </c>
      <c r="AP121" s="47">
        <f t="shared" si="277"/>
        <v>0</v>
      </c>
      <c r="AR121" s="47">
        <f t="shared" ref="AR121:AT121" si="278">INDEX(Alloc,$E121,AR$1)*$G121</f>
        <v>0</v>
      </c>
      <c r="AS121" s="47">
        <f t="shared" si="278"/>
        <v>0</v>
      </c>
      <c r="AT121" s="47">
        <f t="shared" si="278"/>
        <v>0</v>
      </c>
      <c r="AV121" s="47">
        <f t="shared" ref="AV121:AX121" si="279">INDEX(Alloc,$E121,AV$1)*$G121</f>
        <v>0</v>
      </c>
      <c r="AW121" s="47">
        <f t="shared" si="279"/>
        <v>0</v>
      </c>
      <c r="AX121" s="47">
        <f t="shared" si="279"/>
        <v>0</v>
      </c>
      <c r="AZ121" s="47">
        <f t="shared" ref="AZ121:BB121" si="280">INDEX(Alloc,$E121,AZ$1)*$G121</f>
        <v>0</v>
      </c>
      <c r="BA121" s="47">
        <f t="shared" si="280"/>
        <v>0</v>
      </c>
      <c r="BB121" s="47">
        <f t="shared" si="280"/>
        <v>0</v>
      </c>
      <c r="BD121" s="47">
        <f t="shared" ref="BD121:BF121" si="281">INDEX(Alloc,$E121,BD$1)*$G121</f>
        <v>0</v>
      </c>
      <c r="BE121" s="47">
        <f t="shared" si="281"/>
        <v>0</v>
      </c>
      <c r="BF121" s="47">
        <f t="shared" si="281"/>
        <v>0</v>
      </c>
      <c r="BH121" s="44">
        <f t="shared" si="229"/>
        <v>0</v>
      </c>
      <c r="BI121" s="44">
        <f t="shared" si="230"/>
        <v>0</v>
      </c>
      <c r="BJ121" s="44">
        <f t="shared" si="231"/>
        <v>0</v>
      </c>
      <c r="BK121" s="44">
        <f t="shared" si="232"/>
        <v>0</v>
      </c>
      <c r="BM121" s="44">
        <f t="shared" si="190"/>
        <v>0</v>
      </c>
      <c r="BN121" s="44">
        <f t="shared" si="191"/>
        <v>0</v>
      </c>
      <c r="BO121" s="44">
        <f t="shared" si="192"/>
        <v>0</v>
      </c>
      <c r="BP121" s="44">
        <f t="shared" si="193"/>
        <v>0</v>
      </c>
      <c r="BQ121" s="44">
        <f t="shared" si="194"/>
        <v>0</v>
      </c>
      <c r="BR121" s="44">
        <f t="shared" si="195"/>
        <v>0</v>
      </c>
      <c r="BS121" s="44">
        <f t="shared" si="196"/>
        <v>0</v>
      </c>
      <c r="BT121" s="44">
        <f t="shared" si="197"/>
        <v>0</v>
      </c>
      <c r="BU121" s="44">
        <f t="shared" si="198"/>
        <v>0</v>
      </c>
      <c r="BV121" s="44">
        <f t="shared" si="199"/>
        <v>0</v>
      </c>
      <c r="BW121" s="44">
        <f t="shared" si="200"/>
        <v>0</v>
      </c>
      <c r="BX121" s="44">
        <f t="shared" si="201"/>
        <v>0</v>
      </c>
      <c r="BY121" s="44">
        <f t="shared" si="202"/>
        <v>0</v>
      </c>
      <c r="CA121" s="44">
        <f t="shared" si="203"/>
        <v>0</v>
      </c>
    </row>
    <row r="122" spans="2:79" ht="15.75" x14ac:dyDescent="0.25">
      <c r="B122" s="15" t="s">
        <v>69</v>
      </c>
      <c r="C122" s="6"/>
      <c r="D122" s="6"/>
      <c r="E122" s="93"/>
      <c r="F122" s="93"/>
      <c r="G122" s="105">
        <f>+'Function-Classif'!F122</f>
        <v>0</v>
      </c>
      <c r="H122" s="21">
        <f>+'Function-Classif'!S122</f>
        <v>0</v>
      </c>
      <c r="I122" s="21">
        <f>+'Function-Classif'!T122</f>
        <v>0</v>
      </c>
      <c r="J122" s="21">
        <f>+'Function-Classif'!U122</f>
        <v>0</v>
      </c>
      <c r="K122" s="24"/>
      <c r="L122" s="40"/>
      <c r="M122" s="24"/>
      <c r="N122" s="24"/>
      <c r="O122" s="24"/>
      <c r="P122" s="40"/>
      <c r="Q122" s="24"/>
      <c r="R122" s="24"/>
      <c r="S122" s="24"/>
      <c r="T122" s="24"/>
      <c r="U122" s="24"/>
      <c r="V122" s="24"/>
      <c r="W122" s="24"/>
      <c r="Y122" s="44"/>
      <c r="Z122" s="44"/>
      <c r="BH122" s="44">
        <f t="shared" si="229"/>
        <v>0</v>
      </c>
      <c r="BI122" s="44">
        <f t="shared" si="230"/>
        <v>0</v>
      </c>
      <c r="BJ122" s="44">
        <f t="shared" si="231"/>
        <v>0</v>
      </c>
      <c r="BK122" s="44">
        <f t="shared" si="232"/>
        <v>0</v>
      </c>
      <c r="BM122" s="44">
        <f t="shared" si="190"/>
        <v>0</v>
      </c>
      <c r="BN122" s="44">
        <f t="shared" si="191"/>
        <v>0</v>
      </c>
      <c r="BO122" s="44">
        <f t="shared" si="192"/>
        <v>0</v>
      </c>
      <c r="BP122" s="44">
        <f t="shared" si="193"/>
        <v>0</v>
      </c>
      <c r="BQ122" s="44">
        <f t="shared" si="194"/>
        <v>0</v>
      </c>
      <c r="BR122" s="44">
        <f t="shared" si="195"/>
        <v>0</v>
      </c>
      <c r="BS122" s="44">
        <f t="shared" si="196"/>
        <v>0</v>
      </c>
      <c r="BT122" s="44">
        <f t="shared" si="197"/>
        <v>0</v>
      </c>
      <c r="BU122" s="44">
        <f t="shared" si="198"/>
        <v>0</v>
      </c>
      <c r="BV122" s="44">
        <f t="shared" si="199"/>
        <v>0</v>
      </c>
      <c r="BW122" s="44">
        <f t="shared" si="200"/>
        <v>0</v>
      </c>
      <c r="BX122" s="44">
        <f t="shared" si="201"/>
        <v>0</v>
      </c>
      <c r="BY122" s="44">
        <f t="shared" si="202"/>
        <v>0</v>
      </c>
      <c r="CA122" s="44">
        <f t="shared" si="203"/>
        <v>0</v>
      </c>
    </row>
    <row r="123" spans="2:79" ht="15.75" x14ac:dyDescent="0.25">
      <c r="B123" s="15" t="s">
        <v>70</v>
      </c>
      <c r="C123" s="6"/>
      <c r="D123" s="6"/>
      <c r="E123" s="93"/>
      <c r="F123" s="93"/>
      <c r="G123" s="105">
        <f>+'Function-Classif'!F123</f>
        <v>0</v>
      </c>
      <c r="H123" s="21">
        <f>+'Function-Classif'!S123</f>
        <v>0</v>
      </c>
      <c r="I123" s="21">
        <f>+'Function-Classif'!T123</f>
        <v>0</v>
      </c>
      <c r="J123" s="21">
        <f>+'Function-Classif'!U123</f>
        <v>0</v>
      </c>
      <c r="K123" s="24"/>
      <c r="L123" s="40"/>
      <c r="M123" s="24"/>
      <c r="N123" s="24"/>
      <c r="O123" s="24"/>
      <c r="P123" s="40"/>
      <c r="Q123" s="24"/>
      <c r="R123" s="24"/>
      <c r="S123" s="24"/>
      <c r="T123" s="24"/>
      <c r="U123" s="24"/>
      <c r="V123" s="24"/>
      <c r="W123" s="24"/>
      <c r="Y123" s="44"/>
      <c r="Z123" s="44"/>
      <c r="BH123" s="44">
        <f t="shared" si="229"/>
        <v>0</v>
      </c>
      <c r="BI123" s="44">
        <f t="shared" si="230"/>
        <v>0</v>
      </c>
      <c r="BJ123" s="44">
        <f t="shared" si="231"/>
        <v>0</v>
      </c>
      <c r="BK123" s="44">
        <f t="shared" si="232"/>
        <v>0</v>
      </c>
      <c r="BM123" s="44">
        <f t="shared" si="190"/>
        <v>0</v>
      </c>
      <c r="BN123" s="44">
        <f t="shared" si="191"/>
        <v>0</v>
      </c>
      <c r="BO123" s="44">
        <f t="shared" si="192"/>
        <v>0</v>
      </c>
      <c r="BP123" s="44">
        <f t="shared" si="193"/>
        <v>0</v>
      </c>
      <c r="BQ123" s="44">
        <f t="shared" si="194"/>
        <v>0</v>
      </c>
      <c r="BR123" s="44">
        <f t="shared" si="195"/>
        <v>0</v>
      </c>
      <c r="BS123" s="44">
        <f t="shared" si="196"/>
        <v>0</v>
      </c>
      <c r="BT123" s="44">
        <f t="shared" si="197"/>
        <v>0</v>
      </c>
      <c r="BU123" s="44">
        <f t="shared" si="198"/>
        <v>0</v>
      </c>
      <c r="BV123" s="44">
        <f t="shared" si="199"/>
        <v>0</v>
      </c>
      <c r="BW123" s="44">
        <f t="shared" si="200"/>
        <v>0</v>
      </c>
      <c r="BX123" s="44">
        <f t="shared" si="201"/>
        <v>0</v>
      </c>
      <c r="BY123" s="44">
        <f t="shared" si="202"/>
        <v>0</v>
      </c>
      <c r="CA123" s="44">
        <f t="shared" si="203"/>
        <v>0</v>
      </c>
    </row>
    <row r="124" spans="2:79" ht="15.75" x14ac:dyDescent="0.25">
      <c r="B124" s="15" t="s">
        <v>71</v>
      </c>
      <c r="C124" s="6"/>
      <c r="D124" s="6"/>
      <c r="E124" s="93"/>
      <c r="F124" s="93"/>
      <c r="G124" s="105">
        <f>+'Function-Classif'!F124</f>
        <v>0</v>
      </c>
      <c r="H124" s="21">
        <f>+'Function-Classif'!S124</f>
        <v>0</v>
      </c>
      <c r="I124" s="21">
        <f>+'Function-Classif'!T124</f>
        <v>0</v>
      </c>
      <c r="J124" s="21">
        <f>+'Function-Classif'!U124</f>
        <v>0</v>
      </c>
      <c r="K124" s="24"/>
      <c r="L124" s="40"/>
      <c r="M124" s="24"/>
      <c r="N124" s="24"/>
      <c r="O124" s="24"/>
      <c r="P124" s="40"/>
      <c r="Q124" s="24"/>
      <c r="R124" s="24"/>
      <c r="S124" s="24"/>
      <c r="T124" s="24"/>
      <c r="U124" s="24"/>
      <c r="V124" s="24"/>
      <c r="W124" s="24"/>
      <c r="Y124" s="44"/>
      <c r="Z124" s="44"/>
      <c r="BH124" s="44">
        <f t="shared" si="229"/>
        <v>0</v>
      </c>
      <c r="BI124" s="44">
        <f t="shared" si="230"/>
        <v>0</v>
      </c>
      <c r="BJ124" s="44">
        <f t="shared" si="231"/>
        <v>0</v>
      </c>
      <c r="BK124" s="44">
        <f t="shared" si="232"/>
        <v>0</v>
      </c>
      <c r="BM124" s="44">
        <f t="shared" si="190"/>
        <v>0</v>
      </c>
      <c r="BN124" s="44">
        <f t="shared" si="191"/>
        <v>0</v>
      </c>
      <c r="BO124" s="44">
        <f t="shared" si="192"/>
        <v>0</v>
      </c>
      <c r="BP124" s="44">
        <f t="shared" si="193"/>
        <v>0</v>
      </c>
      <c r="BQ124" s="44">
        <f t="shared" si="194"/>
        <v>0</v>
      </c>
      <c r="BR124" s="44">
        <f t="shared" si="195"/>
        <v>0</v>
      </c>
      <c r="BS124" s="44">
        <f t="shared" si="196"/>
        <v>0</v>
      </c>
      <c r="BT124" s="44">
        <f t="shared" si="197"/>
        <v>0</v>
      </c>
      <c r="BU124" s="44">
        <f t="shared" si="198"/>
        <v>0</v>
      </c>
      <c r="BV124" s="44">
        <f t="shared" si="199"/>
        <v>0</v>
      </c>
      <c r="BW124" s="44">
        <f t="shared" si="200"/>
        <v>0</v>
      </c>
      <c r="BX124" s="44">
        <f t="shared" si="201"/>
        <v>0</v>
      </c>
      <c r="BY124" s="44">
        <f t="shared" si="202"/>
        <v>0</v>
      </c>
      <c r="CA124" s="44">
        <f t="shared" si="203"/>
        <v>0</v>
      </c>
    </row>
    <row r="125" spans="2:79" ht="15.75" x14ac:dyDescent="0.25">
      <c r="B125" s="15" t="s">
        <v>72</v>
      </c>
      <c r="C125" s="6"/>
      <c r="D125" s="6"/>
      <c r="E125" s="93"/>
      <c r="F125" s="93"/>
      <c r="G125" s="105">
        <f>+'Function-Classif'!F125</f>
        <v>0</v>
      </c>
      <c r="H125" s="21">
        <f>+'Function-Classif'!S125</f>
        <v>0</v>
      </c>
      <c r="I125" s="21">
        <f>+'Function-Classif'!T125</f>
        <v>0</v>
      </c>
      <c r="J125" s="21">
        <f>+'Function-Classif'!U125</f>
        <v>0</v>
      </c>
      <c r="K125" s="24"/>
      <c r="L125" s="40"/>
      <c r="M125" s="24"/>
      <c r="N125" s="24"/>
      <c r="O125" s="24"/>
      <c r="P125" s="40"/>
      <c r="Q125" s="24"/>
      <c r="R125" s="24"/>
      <c r="S125" s="24"/>
      <c r="T125" s="24"/>
      <c r="U125" s="24"/>
      <c r="V125" s="24"/>
      <c r="W125" s="24"/>
      <c r="Y125" s="44"/>
      <c r="Z125" s="44"/>
      <c r="BH125" s="44">
        <f t="shared" si="229"/>
        <v>0</v>
      </c>
      <c r="BI125" s="44">
        <f t="shared" si="230"/>
        <v>0</v>
      </c>
      <c r="BJ125" s="44">
        <f t="shared" si="231"/>
        <v>0</v>
      </c>
      <c r="BK125" s="44">
        <f t="shared" si="232"/>
        <v>0</v>
      </c>
      <c r="BM125" s="44">
        <f t="shared" si="190"/>
        <v>0</v>
      </c>
      <c r="BN125" s="44">
        <f t="shared" si="191"/>
        <v>0</v>
      </c>
      <c r="BO125" s="44">
        <f t="shared" si="192"/>
        <v>0</v>
      </c>
      <c r="BP125" s="44">
        <f t="shared" si="193"/>
        <v>0</v>
      </c>
      <c r="BQ125" s="44">
        <f t="shared" si="194"/>
        <v>0</v>
      </c>
      <c r="BR125" s="44">
        <f t="shared" si="195"/>
        <v>0</v>
      </c>
      <c r="BS125" s="44">
        <f t="shared" si="196"/>
        <v>0</v>
      </c>
      <c r="BT125" s="44">
        <f t="shared" si="197"/>
        <v>0</v>
      </c>
      <c r="BU125" s="44">
        <f t="shared" si="198"/>
        <v>0</v>
      </c>
      <c r="BV125" s="44">
        <f t="shared" si="199"/>
        <v>0</v>
      </c>
      <c r="BW125" s="44">
        <f t="shared" si="200"/>
        <v>0</v>
      </c>
      <c r="BX125" s="44">
        <f t="shared" si="201"/>
        <v>0</v>
      </c>
      <c r="BY125" s="44">
        <f t="shared" si="202"/>
        <v>0</v>
      </c>
      <c r="CA125" s="44">
        <f t="shared" si="203"/>
        <v>0</v>
      </c>
    </row>
    <row r="126" spans="2:79" ht="15.75" x14ac:dyDescent="0.25">
      <c r="B126" s="67" t="s">
        <v>73</v>
      </c>
      <c r="C126" s="30"/>
      <c r="D126" s="30"/>
      <c r="E126" s="94"/>
      <c r="F126" s="94"/>
      <c r="G126" s="105">
        <f>+'Function-Classif'!F126</f>
        <v>0</v>
      </c>
      <c r="H126" s="31">
        <f>+'Function-Classif'!S126</f>
        <v>0</v>
      </c>
      <c r="I126" s="31">
        <f>+'Function-Classif'!T126</f>
        <v>0</v>
      </c>
      <c r="J126" s="31">
        <f>+'Function-Classif'!U126</f>
        <v>0</v>
      </c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Y126" s="44"/>
      <c r="Z126" s="44"/>
      <c r="BH126" s="44">
        <f t="shared" si="229"/>
        <v>0</v>
      </c>
      <c r="BI126" s="44">
        <f t="shared" si="230"/>
        <v>0</v>
      </c>
      <c r="BJ126" s="44">
        <f t="shared" si="231"/>
        <v>0</v>
      </c>
      <c r="BK126" s="44">
        <f t="shared" si="232"/>
        <v>0</v>
      </c>
      <c r="BM126" s="44">
        <f t="shared" si="190"/>
        <v>0</v>
      </c>
      <c r="BN126" s="44">
        <f t="shared" si="191"/>
        <v>0</v>
      </c>
      <c r="BO126" s="44">
        <f t="shared" si="192"/>
        <v>0</v>
      </c>
      <c r="BP126" s="44">
        <f t="shared" si="193"/>
        <v>0</v>
      </c>
      <c r="BQ126" s="44">
        <f t="shared" si="194"/>
        <v>0</v>
      </c>
      <c r="BR126" s="44">
        <f t="shared" si="195"/>
        <v>0</v>
      </c>
      <c r="BS126" s="44">
        <f t="shared" si="196"/>
        <v>0</v>
      </c>
      <c r="BT126" s="44">
        <f t="shared" si="197"/>
        <v>0</v>
      </c>
      <c r="BU126" s="44">
        <f t="shared" si="198"/>
        <v>0</v>
      </c>
      <c r="BV126" s="44">
        <f t="shared" si="199"/>
        <v>0</v>
      </c>
      <c r="BW126" s="44">
        <f t="shared" si="200"/>
        <v>0</v>
      </c>
      <c r="BX126" s="44">
        <f t="shared" si="201"/>
        <v>0</v>
      </c>
      <c r="BY126" s="44">
        <f t="shared" si="202"/>
        <v>0</v>
      </c>
      <c r="CA126" s="44">
        <f t="shared" si="203"/>
        <v>0</v>
      </c>
    </row>
    <row r="127" spans="2:79" ht="15.75" x14ac:dyDescent="0.25">
      <c r="B127" s="16" t="s">
        <v>74</v>
      </c>
      <c r="C127" s="6"/>
      <c r="D127" s="6"/>
      <c r="E127" s="93"/>
      <c r="F127" s="93"/>
      <c r="G127" s="105">
        <f>+'Function-Classif'!F127</f>
        <v>0</v>
      </c>
      <c r="H127" s="21">
        <f>SUM(H121:H126)</f>
        <v>0</v>
      </c>
      <c r="I127" s="21">
        <f t="shared" ref="I127:J127" si="282">SUM(I121:I126)</f>
        <v>0</v>
      </c>
      <c r="J127" s="21">
        <f t="shared" si="282"/>
        <v>0</v>
      </c>
      <c r="K127" s="21"/>
      <c r="L127" s="21">
        <f t="shared" ref="L127:BF127" si="283">SUM(L121:L126)</f>
        <v>0</v>
      </c>
      <c r="M127" s="21">
        <f t="shared" si="283"/>
        <v>0</v>
      </c>
      <c r="N127" s="21">
        <f t="shared" si="283"/>
        <v>0</v>
      </c>
      <c r="O127" s="21"/>
      <c r="P127" s="21">
        <f t="shared" si="283"/>
        <v>0</v>
      </c>
      <c r="Q127" s="21">
        <f t="shared" si="283"/>
        <v>0</v>
      </c>
      <c r="R127" s="21">
        <f t="shared" si="283"/>
        <v>0</v>
      </c>
      <c r="S127" s="21"/>
      <c r="T127" s="21">
        <f t="shared" ref="T127:V127" si="284">SUM(T121:T126)</f>
        <v>0</v>
      </c>
      <c r="U127" s="21">
        <f t="shared" si="284"/>
        <v>0</v>
      </c>
      <c r="V127" s="21">
        <f t="shared" si="284"/>
        <v>0</v>
      </c>
      <c r="W127" s="21"/>
      <c r="X127" s="21">
        <f t="shared" si="283"/>
        <v>0</v>
      </c>
      <c r="Y127" s="21">
        <f t="shared" si="283"/>
        <v>0</v>
      </c>
      <c r="Z127" s="21">
        <f t="shared" si="283"/>
        <v>0</v>
      </c>
      <c r="AA127" s="21"/>
      <c r="AB127" s="21">
        <f t="shared" si="283"/>
        <v>0</v>
      </c>
      <c r="AC127" s="21">
        <f t="shared" si="283"/>
        <v>0</v>
      </c>
      <c r="AD127" s="21">
        <f t="shared" si="283"/>
        <v>0</v>
      </c>
      <c r="AE127" s="21"/>
      <c r="AF127" s="21">
        <f t="shared" si="283"/>
        <v>0</v>
      </c>
      <c r="AG127" s="21">
        <f t="shared" si="283"/>
        <v>0</v>
      </c>
      <c r="AH127" s="21">
        <f t="shared" si="283"/>
        <v>0</v>
      </c>
      <c r="AI127" s="21"/>
      <c r="AJ127" s="21">
        <f t="shared" si="283"/>
        <v>0</v>
      </c>
      <c r="AK127" s="21">
        <f t="shared" si="283"/>
        <v>0</v>
      </c>
      <c r="AL127" s="21">
        <f t="shared" si="283"/>
        <v>0</v>
      </c>
      <c r="AM127" s="21"/>
      <c r="AN127" s="21">
        <f t="shared" si="283"/>
        <v>0</v>
      </c>
      <c r="AO127" s="21">
        <f t="shared" si="283"/>
        <v>0</v>
      </c>
      <c r="AP127" s="21">
        <f t="shared" si="283"/>
        <v>0</v>
      </c>
      <c r="AQ127" s="21"/>
      <c r="AR127" s="21">
        <f t="shared" si="283"/>
        <v>0</v>
      </c>
      <c r="AS127" s="21">
        <f t="shared" si="283"/>
        <v>0</v>
      </c>
      <c r="AT127" s="21">
        <f t="shared" si="283"/>
        <v>0</v>
      </c>
      <c r="AU127" s="21"/>
      <c r="AV127" s="21">
        <f t="shared" si="283"/>
        <v>0</v>
      </c>
      <c r="AW127" s="21">
        <f t="shared" si="283"/>
        <v>0</v>
      </c>
      <c r="AX127" s="21">
        <f t="shared" si="283"/>
        <v>0</v>
      </c>
      <c r="AY127" s="21"/>
      <c r="AZ127" s="21">
        <f t="shared" si="283"/>
        <v>0</v>
      </c>
      <c r="BA127" s="21">
        <f t="shared" si="283"/>
        <v>0</v>
      </c>
      <c r="BB127" s="21">
        <f t="shared" si="283"/>
        <v>0</v>
      </c>
      <c r="BC127" s="21"/>
      <c r="BD127" s="21">
        <f t="shared" si="283"/>
        <v>0</v>
      </c>
      <c r="BE127" s="21">
        <f t="shared" si="283"/>
        <v>0</v>
      </c>
      <c r="BF127" s="21">
        <f t="shared" si="283"/>
        <v>0</v>
      </c>
      <c r="BH127" s="44">
        <f t="shared" si="229"/>
        <v>0</v>
      </c>
      <c r="BI127" s="44">
        <f t="shared" si="230"/>
        <v>0</v>
      </c>
      <c r="BJ127" s="44">
        <f t="shared" si="231"/>
        <v>0</v>
      </c>
      <c r="BK127" s="44">
        <f t="shared" si="232"/>
        <v>0</v>
      </c>
      <c r="BM127" s="44">
        <f t="shared" si="190"/>
        <v>0</v>
      </c>
      <c r="BN127" s="44">
        <f t="shared" si="191"/>
        <v>0</v>
      </c>
      <c r="BO127" s="44">
        <f t="shared" si="192"/>
        <v>0</v>
      </c>
      <c r="BP127" s="44">
        <f t="shared" si="193"/>
        <v>0</v>
      </c>
      <c r="BQ127" s="44">
        <f t="shared" si="194"/>
        <v>0</v>
      </c>
      <c r="BR127" s="44">
        <f t="shared" si="195"/>
        <v>0</v>
      </c>
      <c r="BS127" s="44">
        <f t="shared" si="196"/>
        <v>0</v>
      </c>
      <c r="BT127" s="44">
        <f t="shared" si="197"/>
        <v>0</v>
      </c>
      <c r="BU127" s="44">
        <f t="shared" si="198"/>
        <v>0</v>
      </c>
      <c r="BV127" s="44">
        <f t="shared" si="199"/>
        <v>0</v>
      </c>
      <c r="BW127" s="44">
        <f t="shared" si="200"/>
        <v>0</v>
      </c>
      <c r="BX127" s="44">
        <f t="shared" si="201"/>
        <v>0</v>
      </c>
      <c r="BY127" s="44">
        <f t="shared" si="202"/>
        <v>0</v>
      </c>
      <c r="CA127" s="44">
        <f t="shared" si="203"/>
        <v>0</v>
      </c>
    </row>
    <row r="128" spans="2:79" x14ac:dyDescent="0.25">
      <c r="B128" s="6"/>
      <c r="C128" s="6"/>
      <c r="D128" s="6"/>
      <c r="E128" s="93"/>
      <c r="F128" s="93"/>
      <c r="G128" s="105"/>
      <c r="H128" s="21"/>
      <c r="I128" s="21"/>
      <c r="J128" s="21"/>
      <c r="K128" s="24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H128" s="44">
        <f t="shared" si="229"/>
        <v>0</v>
      </c>
      <c r="BI128" s="44">
        <f t="shared" si="230"/>
        <v>0</v>
      </c>
      <c r="BJ128" s="44">
        <f t="shared" si="231"/>
        <v>0</v>
      </c>
      <c r="BK128" s="44">
        <f t="shared" si="232"/>
        <v>0</v>
      </c>
      <c r="BM128" s="44">
        <f t="shared" si="190"/>
        <v>0</v>
      </c>
      <c r="BN128" s="44">
        <f t="shared" si="191"/>
        <v>0</v>
      </c>
      <c r="BO128" s="44">
        <f t="shared" si="192"/>
        <v>0</v>
      </c>
      <c r="BP128" s="44">
        <f t="shared" si="193"/>
        <v>0</v>
      </c>
      <c r="BQ128" s="44">
        <f t="shared" si="194"/>
        <v>0</v>
      </c>
      <c r="BR128" s="44">
        <f t="shared" si="195"/>
        <v>0</v>
      </c>
      <c r="BS128" s="44">
        <f t="shared" si="196"/>
        <v>0</v>
      </c>
      <c r="BT128" s="44">
        <f t="shared" si="197"/>
        <v>0</v>
      </c>
      <c r="BU128" s="44">
        <f t="shared" si="198"/>
        <v>0</v>
      </c>
      <c r="BV128" s="44">
        <f t="shared" si="199"/>
        <v>0</v>
      </c>
      <c r="BW128" s="44">
        <f t="shared" si="200"/>
        <v>0</v>
      </c>
      <c r="BX128" s="44">
        <f t="shared" si="201"/>
        <v>0</v>
      </c>
      <c r="BY128" s="44">
        <f t="shared" si="202"/>
        <v>0</v>
      </c>
      <c r="CA128" s="44">
        <f t="shared" si="203"/>
        <v>0</v>
      </c>
    </row>
    <row r="129" spans="1:79" x14ac:dyDescent="0.25">
      <c r="B129" s="9" t="s">
        <v>75</v>
      </c>
      <c r="C129" s="6"/>
      <c r="D129" s="6"/>
      <c r="E129" s="93"/>
      <c r="F129" s="93"/>
      <c r="G129" s="105">
        <f>+'Function-Classif'!F129</f>
        <v>546457652</v>
      </c>
      <c r="H129" s="21">
        <f>H118+H127</f>
        <v>242104410.81777382</v>
      </c>
      <c r="I129" s="21">
        <f t="shared" ref="I129:J129" si="285">I118+I127</f>
        <v>256109943.72364441</v>
      </c>
      <c r="J129" s="21">
        <f t="shared" si="285"/>
        <v>48243297.45858179</v>
      </c>
      <c r="K129" s="21"/>
      <c r="L129" s="21">
        <f t="shared" ref="L129:BF129" si="286">L118+L127</f>
        <v>118719854.07595508</v>
      </c>
      <c r="M129" s="21">
        <f t="shared" si="286"/>
        <v>92654951.34428589</v>
      </c>
      <c r="N129" s="21">
        <f t="shared" si="286"/>
        <v>27831569.113515809</v>
      </c>
      <c r="O129" s="21"/>
      <c r="P129" s="21">
        <f t="shared" si="286"/>
        <v>32871533.746100973</v>
      </c>
      <c r="Q129" s="21">
        <f t="shared" si="286"/>
        <v>30109542.093559176</v>
      </c>
      <c r="R129" s="21">
        <f t="shared" si="286"/>
        <v>4539294.860137729</v>
      </c>
      <c r="S129" s="21"/>
      <c r="T129" s="21">
        <f t="shared" ref="T129:V129" si="287">T118+T127</f>
        <v>2633941.9590033367</v>
      </c>
      <c r="U129" s="21">
        <f t="shared" si="287"/>
        <v>3586096.8964654575</v>
      </c>
      <c r="V129" s="21">
        <f t="shared" si="287"/>
        <v>42625.010614783132</v>
      </c>
      <c r="W129" s="21"/>
      <c r="X129" s="21">
        <f t="shared" si="286"/>
        <v>32669292.512454651</v>
      </c>
      <c r="Y129" s="21">
        <f t="shared" si="286"/>
        <v>41549593.172039539</v>
      </c>
      <c r="Z129" s="21">
        <f t="shared" si="286"/>
        <v>511123.45896386012</v>
      </c>
      <c r="AA129" s="21"/>
      <c r="AB129" s="21">
        <f t="shared" si="286"/>
        <v>26905858.628585968</v>
      </c>
      <c r="AC129" s="21">
        <f t="shared" si="286"/>
        <v>40106892.045684539</v>
      </c>
      <c r="AD129" s="21">
        <f t="shared" si="286"/>
        <v>66744.243309429483</v>
      </c>
      <c r="AE129" s="21"/>
      <c r="AF129" s="21">
        <f t="shared" si="286"/>
        <v>17221987.291674595</v>
      </c>
      <c r="AG129" s="21">
        <f t="shared" si="286"/>
        <v>17639557.056723703</v>
      </c>
      <c r="AH129" s="21">
        <f t="shared" si="286"/>
        <v>56339.587015978927</v>
      </c>
      <c r="AI129" s="21"/>
      <c r="AJ129" s="21">
        <f t="shared" si="286"/>
        <v>6945104.7703368794</v>
      </c>
      <c r="AK129" s="21">
        <f t="shared" si="286"/>
        <v>24422026.2520747</v>
      </c>
      <c r="AL129" s="21">
        <f t="shared" si="286"/>
        <v>54596.833593595002</v>
      </c>
      <c r="AM129" s="21"/>
      <c r="AN129" s="21">
        <f t="shared" si="286"/>
        <v>1724672.0740896109</v>
      </c>
      <c r="AO129" s="21">
        <f t="shared" si="286"/>
        <v>2383713.6805481538</v>
      </c>
      <c r="AP129" s="21">
        <f t="shared" si="286"/>
        <v>633.17641532382856</v>
      </c>
      <c r="AQ129" s="21"/>
      <c r="AR129" s="21">
        <f t="shared" si="286"/>
        <v>828632.06482513202</v>
      </c>
      <c r="AS129" s="21">
        <f t="shared" si="286"/>
        <v>1259307.041637185</v>
      </c>
      <c r="AT129" s="21">
        <f t="shared" si="286"/>
        <v>633.17641532382856</v>
      </c>
      <c r="AU129" s="21"/>
      <c r="AV129" s="21">
        <f t="shared" si="286"/>
        <v>1506165.5460233688</v>
      </c>
      <c r="AW129" s="21">
        <f t="shared" si="286"/>
        <v>2255824.8688423908</v>
      </c>
      <c r="AX129" s="21">
        <f t="shared" si="286"/>
        <v>15122066.450931054</v>
      </c>
      <c r="AY129" s="21"/>
      <c r="AZ129" s="21">
        <f t="shared" si="286"/>
        <v>48179.838576538896</v>
      </c>
      <c r="BA129" s="21">
        <f t="shared" si="286"/>
        <v>73532.209943751717</v>
      </c>
      <c r="BB129" s="21">
        <f t="shared" si="286"/>
        <v>2704.1719559543753</v>
      </c>
      <c r="BC129" s="21"/>
      <c r="BD129" s="21">
        <f t="shared" si="286"/>
        <v>29188.310147711894</v>
      </c>
      <c r="BE129" s="21">
        <f t="shared" si="286"/>
        <v>68907.06183991248</v>
      </c>
      <c r="BF129" s="21">
        <f t="shared" si="286"/>
        <v>14967.375712948149</v>
      </c>
      <c r="BH129" s="44">
        <f t="shared" si="229"/>
        <v>0</v>
      </c>
      <c r="BI129" s="44">
        <f t="shared" si="230"/>
        <v>0</v>
      </c>
      <c r="BJ129" s="44">
        <f t="shared" si="231"/>
        <v>0</v>
      </c>
      <c r="BK129" s="44">
        <f t="shared" si="232"/>
        <v>0</v>
      </c>
      <c r="BM129" s="44">
        <f t="shared" si="190"/>
        <v>546457652</v>
      </c>
      <c r="BN129" s="44">
        <f t="shared" si="191"/>
        <v>239206374.53375679</v>
      </c>
      <c r="BO129" s="44">
        <f t="shared" si="192"/>
        <v>67520370.699797884</v>
      </c>
      <c r="BP129" s="44">
        <f t="shared" si="193"/>
        <v>6262663.8660835782</v>
      </c>
      <c r="BQ129" s="44">
        <f t="shared" si="194"/>
        <v>74730009.143458053</v>
      </c>
      <c r="BR129" s="44">
        <f t="shared" si="195"/>
        <v>67079494.917579941</v>
      </c>
      <c r="BS129" s="44">
        <f t="shared" si="196"/>
        <v>34917883.935414277</v>
      </c>
      <c r="BT129" s="44">
        <f t="shared" si="197"/>
        <v>31421727.856005173</v>
      </c>
      <c r="BU129" s="44">
        <f t="shared" si="198"/>
        <v>4109018.9310530885</v>
      </c>
      <c r="BV129" s="44">
        <f t="shared" si="199"/>
        <v>2088572.2828776408</v>
      </c>
      <c r="BW129" s="44">
        <f t="shared" si="200"/>
        <v>18884056.865796812</v>
      </c>
      <c r="BX129" s="44">
        <f t="shared" si="201"/>
        <v>124416.22047624498</v>
      </c>
      <c r="BY129" s="44">
        <f t="shared" si="202"/>
        <v>113062.74770057252</v>
      </c>
      <c r="CA129" s="44">
        <f t="shared" si="203"/>
        <v>0</v>
      </c>
    </row>
    <row r="130" spans="1:79" x14ac:dyDescent="0.25">
      <c r="B130" s="9"/>
      <c r="C130" s="6"/>
      <c r="D130" s="6"/>
      <c r="E130" s="93"/>
      <c r="F130" s="93"/>
      <c r="G130" s="105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Y130" s="44"/>
      <c r="Z130" s="44"/>
      <c r="BH130" s="44">
        <f t="shared" si="229"/>
        <v>0</v>
      </c>
      <c r="BI130" s="44">
        <f t="shared" si="230"/>
        <v>0</v>
      </c>
      <c r="BJ130" s="44">
        <f t="shared" si="231"/>
        <v>0</v>
      </c>
      <c r="BK130" s="44">
        <f t="shared" si="232"/>
        <v>0</v>
      </c>
      <c r="BM130" s="44">
        <f t="shared" si="190"/>
        <v>0</v>
      </c>
      <c r="BN130" s="44">
        <f t="shared" si="191"/>
        <v>0</v>
      </c>
      <c r="BO130" s="44">
        <f t="shared" si="192"/>
        <v>0</v>
      </c>
      <c r="BP130" s="44">
        <f t="shared" si="193"/>
        <v>0</v>
      </c>
      <c r="BQ130" s="44">
        <f t="shared" si="194"/>
        <v>0</v>
      </c>
      <c r="BR130" s="44">
        <f t="shared" si="195"/>
        <v>0</v>
      </c>
      <c r="BS130" s="44">
        <f t="shared" si="196"/>
        <v>0</v>
      </c>
      <c r="BT130" s="44">
        <f t="shared" si="197"/>
        <v>0</v>
      </c>
      <c r="BU130" s="44">
        <f t="shared" si="198"/>
        <v>0</v>
      </c>
      <c r="BV130" s="44">
        <f t="shared" si="199"/>
        <v>0</v>
      </c>
      <c r="BW130" s="44">
        <f t="shared" si="200"/>
        <v>0</v>
      </c>
      <c r="BX130" s="44">
        <f t="shared" si="201"/>
        <v>0</v>
      </c>
      <c r="BY130" s="44">
        <f t="shared" si="202"/>
        <v>0</v>
      </c>
      <c r="CA130" s="44">
        <f t="shared" si="203"/>
        <v>0</v>
      </c>
    </row>
    <row r="131" spans="1:79" x14ac:dyDescent="0.25">
      <c r="B131" s="6" t="s">
        <v>76</v>
      </c>
      <c r="C131" s="6"/>
      <c r="D131" s="47" t="str">
        <f>INDEX(Alloc,$E131,D$1)</f>
        <v>DLINES</v>
      </c>
      <c r="E131" s="93">
        <v>28</v>
      </c>
      <c r="F131" s="93"/>
      <c r="G131" s="105">
        <f>+'Function-Classif'!F131</f>
        <v>6724404</v>
      </c>
      <c r="H131" s="21">
        <f>+'Function-Classif'!S131</f>
        <v>5868998.4609399671</v>
      </c>
      <c r="I131" s="21">
        <f>+'Function-Classif'!T131</f>
        <v>0</v>
      </c>
      <c r="J131" s="21">
        <f>+'Function-Classif'!U131</f>
        <v>855405.53906003362</v>
      </c>
      <c r="K131" s="47"/>
      <c r="L131" s="47">
        <f t="shared" ref="L131:N131" si="288">INDEX(Alloc,$E131,L$1)*$G131</f>
        <v>3018244.6687044059</v>
      </c>
      <c r="M131" s="47">
        <f t="shared" si="288"/>
        <v>0</v>
      </c>
      <c r="N131" s="47">
        <f t="shared" si="288"/>
        <v>743228.0324570412</v>
      </c>
      <c r="O131" s="47"/>
      <c r="P131" s="47">
        <f t="shared" ref="P131:V131" si="289">INDEX(Alloc,$E131,P$1)*$G131</f>
        <v>819262.94132091012</v>
      </c>
      <c r="Q131" s="47">
        <f t="shared" si="289"/>
        <v>0</v>
      </c>
      <c r="R131" s="47">
        <f t="shared" si="289"/>
        <v>92338.850465819763</v>
      </c>
      <c r="S131" s="47"/>
      <c r="T131" s="47">
        <f t="shared" si="289"/>
        <v>65112.285244363593</v>
      </c>
      <c r="U131" s="47">
        <f t="shared" si="289"/>
        <v>0</v>
      </c>
      <c r="V131" s="47">
        <f t="shared" si="289"/>
        <v>0</v>
      </c>
      <c r="W131" s="24"/>
      <c r="X131" s="47">
        <f t="shared" ref="X131:Z131" si="290">INDEX(Alloc,$E131,X$1)*$G131</f>
        <v>755725.37949355168</v>
      </c>
      <c r="Y131" s="47">
        <f t="shared" si="290"/>
        <v>0</v>
      </c>
      <c r="Z131" s="47">
        <f t="shared" si="290"/>
        <v>0</v>
      </c>
      <c r="AB131" s="47">
        <f t="shared" ref="AB131:AD131" si="291">INDEX(Alloc,$E131,AB$1)*$G131</f>
        <v>687478.30017523677</v>
      </c>
      <c r="AC131" s="47">
        <f t="shared" si="291"/>
        <v>0</v>
      </c>
      <c r="AD131" s="47">
        <f t="shared" si="291"/>
        <v>0</v>
      </c>
      <c r="AF131" s="47">
        <f t="shared" ref="AF131:AH131" si="292">INDEX(Alloc,$E131,AF$1)*$G131</f>
        <v>408189.37335438444</v>
      </c>
      <c r="AG131" s="47">
        <f t="shared" si="292"/>
        <v>0</v>
      </c>
      <c r="AH131" s="47">
        <f t="shared" si="292"/>
        <v>0</v>
      </c>
      <c r="AJ131" s="47">
        <f t="shared" ref="AJ131:AL131" si="293">INDEX(Alloc,$E131,AJ$1)*$G131</f>
        <v>0</v>
      </c>
      <c r="AK131" s="47">
        <f t="shared" si="293"/>
        <v>0</v>
      </c>
      <c r="AL131" s="47">
        <f t="shared" si="293"/>
        <v>0</v>
      </c>
      <c r="AN131" s="47">
        <f t="shared" ref="AN131:AP131" si="294">INDEX(Alloc,$E131,AN$1)*$G131</f>
        <v>42621.770469009811</v>
      </c>
      <c r="AO131" s="47">
        <f t="shared" si="294"/>
        <v>0</v>
      </c>
      <c r="AP131" s="47">
        <f t="shared" si="294"/>
        <v>0</v>
      </c>
      <c r="AR131" s="47">
        <f t="shared" ref="AR131:AT131" si="295">INDEX(Alloc,$E131,AR$1)*$G131</f>
        <v>22307.651787706611</v>
      </c>
      <c r="AS131" s="47">
        <f t="shared" si="295"/>
        <v>0</v>
      </c>
      <c r="AT131" s="47">
        <f t="shared" si="295"/>
        <v>0</v>
      </c>
      <c r="AV131" s="47">
        <f t="shared" ref="AV131:AX131" si="296">INDEX(Alloc,$E131,AV$1)*$G131</f>
        <v>47829.519292413439</v>
      </c>
      <c r="AW131" s="47">
        <f t="shared" si="296"/>
        <v>0</v>
      </c>
      <c r="AX131" s="47">
        <f t="shared" si="296"/>
        <v>19595.750480179271</v>
      </c>
      <c r="AZ131" s="47">
        <f t="shared" ref="AZ131:BB131" si="297">INDEX(Alloc,$E131,AZ$1)*$G131</f>
        <v>1529.9901958228554</v>
      </c>
      <c r="BA131" s="47">
        <f t="shared" si="297"/>
        <v>0</v>
      </c>
      <c r="BB131" s="47">
        <f t="shared" si="297"/>
        <v>36.742032150336136</v>
      </c>
      <c r="BD131" s="47">
        <f t="shared" ref="BD131:BF131" si="298">INDEX(Alloc,$E131,BD$1)*$G131</f>
        <v>696.58090216325115</v>
      </c>
      <c r="BE131" s="47">
        <f t="shared" si="298"/>
        <v>0</v>
      </c>
      <c r="BF131" s="47">
        <f t="shared" si="298"/>
        <v>206.16362484355275</v>
      </c>
      <c r="BH131" s="44">
        <f t="shared" ref="BH131" si="299">+L131+P131+T131+X131+AB131+AF131+AJ131+AN131+AR131+AV131+AZ131+BD131-H131</f>
        <v>0</v>
      </c>
      <c r="BI131" s="44">
        <f t="shared" ref="BI131" si="300">+M131+Q131+U131+Y131+AC131+AG131+AK131+AO131+AS131+AW131+BA131+BE131-I131</f>
        <v>0</v>
      </c>
      <c r="BJ131" s="44">
        <f t="shared" ref="BJ131" si="301">+N131+R131+V131+Z131+AD131+AH131+AL131+AP131+AT131+AX131+BB131+BF131-J131</f>
        <v>0</v>
      </c>
      <c r="BK131" s="44">
        <f t="shared" ref="BK131" si="302">SUM(L131:BF131)-G131</f>
        <v>0</v>
      </c>
      <c r="BM131" s="44">
        <f t="shared" si="190"/>
        <v>6724404</v>
      </c>
      <c r="BN131" s="44">
        <f t="shared" si="191"/>
        <v>3761472.701161447</v>
      </c>
      <c r="BO131" s="44">
        <f t="shared" si="192"/>
        <v>911601.79178672982</v>
      </c>
      <c r="BP131" s="44">
        <f t="shared" si="193"/>
        <v>65112.285244363593</v>
      </c>
      <c r="BQ131" s="44">
        <f t="shared" si="194"/>
        <v>755725.37949355168</v>
      </c>
      <c r="BR131" s="44">
        <f t="shared" si="195"/>
        <v>687478.30017523677</v>
      </c>
      <c r="BS131" s="44">
        <f t="shared" si="196"/>
        <v>408189.37335438444</v>
      </c>
      <c r="BT131" s="44">
        <f t="shared" si="197"/>
        <v>0</v>
      </c>
      <c r="BU131" s="44">
        <f t="shared" si="198"/>
        <v>42621.770469009811</v>
      </c>
      <c r="BV131" s="44">
        <f t="shared" si="199"/>
        <v>22307.651787706611</v>
      </c>
      <c r="BW131" s="44">
        <f t="shared" si="200"/>
        <v>67425.269772592714</v>
      </c>
      <c r="BX131" s="44">
        <f t="shared" si="201"/>
        <v>1566.7322279731916</v>
      </c>
      <c r="BY131" s="44">
        <f t="shared" si="202"/>
        <v>902.74452700680388</v>
      </c>
      <c r="CA131" s="44">
        <f t="shared" si="203"/>
        <v>0</v>
      </c>
    </row>
    <row r="132" spans="1:79" x14ac:dyDescent="0.25">
      <c r="B132" s="30" t="s">
        <v>77</v>
      </c>
      <c r="C132" s="30"/>
      <c r="D132" s="30"/>
      <c r="E132" s="94"/>
      <c r="F132" s="94"/>
      <c r="G132" s="105"/>
      <c r="H132" s="31"/>
      <c r="I132" s="31"/>
      <c r="J132" s="3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Y132" s="44"/>
      <c r="Z132" s="44"/>
      <c r="BH132" s="44">
        <f t="shared" si="229"/>
        <v>0</v>
      </c>
      <c r="BI132" s="44">
        <f t="shared" si="230"/>
        <v>0</v>
      </c>
      <c r="BJ132" s="44">
        <f t="shared" si="231"/>
        <v>0</v>
      </c>
      <c r="BK132" s="44">
        <f t="shared" si="232"/>
        <v>0</v>
      </c>
      <c r="BM132" s="44">
        <f t="shared" si="190"/>
        <v>0</v>
      </c>
      <c r="BN132" s="44">
        <f t="shared" si="191"/>
        <v>0</v>
      </c>
      <c r="BO132" s="44">
        <f t="shared" si="192"/>
        <v>0</v>
      </c>
      <c r="BP132" s="44">
        <f t="shared" si="193"/>
        <v>0</v>
      </c>
      <c r="BQ132" s="44">
        <f t="shared" si="194"/>
        <v>0</v>
      </c>
      <c r="BR132" s="44">
        <f t="shared" si="195"/>
        <v>0</v>
      </c>
      <c r="BS132" s="44">
        <f t="shared" si="196"/>
        <v>0</v>
      </c>
      <c r="BT132" s="44">
        <f t="shared" si="197"/>
        <v>0</v>
      </c>
      <c r="BU132" s="44">
        <f t="shared" si="198"/>
        <v>0</v>
      </c>
      <c r="BV132" s="44">
        <f t="shared" si="199"/>
        <v>0</v>
      </c>
      <c r="BW132" s="44">
        <f t="shared" si="200"/>
        <v>0</v>
      </c>
      <c r="BX132" s="44">
        <f t="shared" si="201"/>
        <v>0</v>
      </c>
      <c r="BY132" s="44">
        <f t="shared" si="202"/>
        <v>0</v>
      </c>
      <c r="CA132" s="44">
        <f t="shared" si="203"/>
        <v>0</v>
      </c>
    </row>
    <row r="133" spans="1:79" x14ac:dyDescent="0.25">
      <c r="B133" s="9" t="s">
        <v>78</v>
      </c>
      <c r="C133" s="6"/>
      <c r="D133" s="6"/>
      <c r="E133" s="93"/>
      <c r="F133" s="93"/>
      <c r="G133" s="105">
        <f>+'Function-Classif'!F133</f>
        <v>2380933928.7399998</v>
      </c>
      <c r="H133" s="21">
        <f>H100+H107+H109-H129-H131</f>
        <v>1027943675.6898531</v>
      </c>
      <c r="I133" s="21">
        <f>I100+I107+I109-I129-I131</f>
        <v>1144112110.7455323</v>
      </c>
      <c r="J133" s="21">
        <f>J100+J107+J109-J129-J131</f>
        <v>208878142.3046141</v>
      </c>
      <c r="K133" s="21"/>
      <c r="L133" s="21">
        <f t="shared" ref="L133:R133" si="303">L100+L107+L109-L129-L131</f>
        <v>503811556.24672681</v>
      </c>
      <c r="M133" s="21">
        <f t="shared" si="303"/>
        <v>413914627.49264884</v>
      </c>
      <c r="N133" s="21">
        <f t="shared" si="303"/>
        <v>121206875.34003362</v>
      </c>
      <c r="O133" s="21"/>
      <c r="P133" s="21">
        <f t="shared" si="303"/>
        <v>139542462.24427909</v>
      </c>
      <c r="Q133" s="21">
        <f t="shared" si="303"/>
        <v>134507435.5856145</v>
      </c>
      <c r="R133" s="21">
        <f t="shared" si="303"/>
        <v>20149244.212544218</v>
      </c>
      <c r="S133" s="21"/>
      <c r="T133" s="21">
        <f t="shared" ref="T133:V133" si="304">T100+T107+T109-T129-T131</f>
        <v>11186807.951769436</v>
      </c>
      <c r="U133" s="21">
        <f t="shared" si="304"/>
        <v>16020060.876591079</v>
      </c>
      <c r="V133" s="21">
        <f t="shared" si="304"/>
        <v>198566.76805286738</v>
      </c>
      <c r="W133" s="21"/>
      <c r="X133" s="21">
        <f t="shared" ref="X133:BF133" si="305">X100+X107+X109-X129-X131</f>
        <v>138737462.96152437</v>
      </c>
      <c r="Y133" s="21">
        <f t="shared" si="305"/>
        <v>185613225.52932808</v>
      </c>
      <c r="Z133" s="21">
        <f t="shared" si="305"/>
        <v>2359508.5345654693</v>
      </c>
      <c r="AA133" s="21"/>
      <c r="AB133" s="21">
        <f t="shared" si="305"/>
        <v>114256181.10464232</v>
      </c>
      <c r="AC133" s="21">
        <f t="shared" si="305"/>
        <v>179168290.95611185</v>
      </c>
      <c r="AD133" s="21">
        <f t="shared" si="305"/>
        <v>323736.3499842732</v>
      </c>
      <c r="AE133" s="21"/>
      <c r="AF133" s="21">
        <f t="shared" si="305"/>
        <v>73128032.391650319</v>
      </c>
      <c r="AG133" s="21">
        <f t="shared" si="305"/>
        <v>78800653.201350972</v>
      </c>
      <c r="AH133" s="21">
        <f t="shared" si="305"/>
        <v>292536.61482736515</v>
      </c>
      <c r="AI133" s="21"/>
      <c r="AJ133" s="21">
        <f t="shared" si="305"/>
        <v>29724337.3292659</v>
      </c>
      <c r="AK133" s="21">
        <f t="shared" si="305"/>
        <v>109099770.19125164</v>
      </c>
      <c r="AL133" s="21">
        <f t="shared" si="305"/>
        <v>253496.34428092017</v>
      </c>
      <c r="AM133" s="21"/>
      <c r="AN133" s="21">
        <f t="shared" si="305"/>
        <v>7324991.398957273</v>
      </c>
      <c r="AO133" s="21">
        <f t="shared" si="305"/>
        <v>10648691.147297958</v>
      </c>
      <c r="AP133" s="21">
        <f t="shared" si="305"/>
        <v>2947.47781685375</v>
      </c>
      <c r="AQ133" s="21"/>
      <c r="AR133" s="21">
        <f t="shared" si="305"/>
        <v>3517903.0678885146</v>
      </c>
      <c r="AS133" s="21">
        <f t="shared" si="305"/>
        <v>5625663.7931985809</v>
      </c>
      <c r="AT133" s="21">
        <f t="shared" si="305"/>
        <v>2947.47781685375</v>
      </c>
      <c r="AU133" s="21"/>
      <c r="AV133" s="21">
        <f t="shared" si="305"/>
        <v>6385725.714927909</v>
      </c>
      <c r="AW133" s="21">
        <f t="shared" si="305"/>
        <v>10077377.374103332</v>
      </c>
      <c r="AX133" s="21">
        <f t="shared" si="305"/>
        <v>64007981.864338361</v>
      </c>
      <c r="AY133" s="21"/>
      <c r="AZ133" s="21">
        <f t="shared" si="305"/>
        <v>204269.20198220131</v>
      </c>
      <c r="BA133" s="21">
        <f t="shared" si="305"/>
        <v>328488.19028014375</v>
      </c>
      <c r="BB133" s="21">
        <f t="shared" si="305"/>
        <v>12297.930986362831</v>
      </c>
      <c r="BC133" s="21"/>
      <c r="BD133" s="21">
        <f t="shared" si="305"/>
        <v>123946.0762391938</v>
      </c>
      <c r="BE133" s="21">
        <f t="shared" si="305"/>
        <v>307826.40775558795</v>
      </c>
      <c r="BF133" s="21">
        <f t="shared" si="305"/>
        <v>68003.389366896445</v>
      </c>
      <c r="BH133" s="44">
        <f t="shared" si="229"/>
        <v>0</v>
      </c>
      <c r="BI133" s="44">
        <f t="shared" si="230"/>
        <v>0</v>
      </c>
      <c r="BJ133" s="44">
        <f t="shared" si="231"/>
        <v>0</v>
      </c>
      <c r="BK133" s="44">
        <f t="shared" si="232"/>
        <v>0</v>
      </c>
      <c r="BM133" s="44">
        <f t="shared" si="190"/>
        <v>2380933928.7399998</v>
      </c>
      <c r="BN133" s="44">
        <f t="shared" si="191"/>
        <v>1038933059.0794092</v>
      </c>
      <c r="BO133" s="44">
        <f t="shared" si="192"/>
        <v>294199142.04243779</v>
      </c>
      <c r="BP133" s="44">
        <f t="shared" si="193"/>
        <v>27405435.596413381</v>
      </c>
      <c r="BQ133" s="44">
        <f t="shared" si="194"/>
        <v>326710197.02541792</v>
      </c>
      <c r="BR133" s="44">
        <f t="shared" si="195"/>
        <v>293748208.41073847</v>
      </c>
      <c r="BS133" s="44">
        <f t="shared" si="196"/>
        <v>152221222.20782867</v>
      </c>
      <c r="BT133" s="44">
        <f t="shared" si="197"/>
        <v>139077603.86479846</v>
      </c>
      <c r="BU133" s="44">
        <f t="shared" si="198"/>
        <v>17976630.024072085</v>
      </c>
      <c r="BV133" s="44">
        <f t="shared" si="199"/>
        <v>9146514.3389039487</v>
      </c>
      <c r="BW133" s="44">
        <f t="shared" si="200"/>
        <v>80471084.953369603</v>
      </c>
      <c r="BX133" s="44">
        <f t="shared" si="201"/>
        <v>545055.32324870792</v>
      </c>
      <c r="BY133" s="44">
        <f t="shared" si="202"/>
        <v>499775.87336167821</v>
      </c>
      <c r="CA133" s="44">
        <f t="shared" si="203"/>
        <v>0</v>
      </c>
    </row>
    <row r="134" spans="1:79" x14ac:dyDescent="0.25">
      <c r="E134" s="95"/>
      <c r="F134" s="95"/>
      <c r="G134" s="105"/>
      <c r="H134" s="24"/>
      <c r="I134" s="24"/>
      <c r="J134" s="24"/>
      <c r="K134" s="24"/>
      <c r="L134" s="40"/>
      <c r="M134" s="24"/>
      <c r="N134" s="24"/>
      <c r="O134" s="24"/>
      <c r="P134" s="40"/>
      <c r="Q134" s="24"/>
      <c r="R134" s="24"/>
      <c r="S134" s="24"/>
      <c r="T134" s="24"/>
      <c r="U134" s="24"/>
      <c r="V134" s="24"/>
      <c r="W134" s="24"/>
      <c r="Y134" s="44"/>
      <c r="Z134" s="44"/>
      <c r="BH134" s="44">
        <f t="shared" si="229"/>
        <v>0</v>
      </c>
      <c r="BI134" s="44">
        <f t="shared" si="230"/>
        <v>0</v>
      </c>
      <c r="BJ134" s="44">
        <f t="shared" si="231"/>
        <v>0</v>
      </c>
      <c r="BK134" s="44">
        <f t="shared" si="232"/>
        <v>0</v>
      </c>
      <c r="BM134" s="44">
        <f t="shared" si="190"/>
        <v>0</v>
      </c>
      <c r="BN134" s="44">
        <f t="shared" si="191"/>
        <v>0</v>
      </c>
      <c r="BO134" s="44">
        <f t="shared" si="192"/>
        <v>0</v>
      </c>
      <c r="BP134" s="44">
        <f t="shared" si="193"/>
        <v>0</v>
      </c>
      <c r="BQ134" s="44">
        <f t="shared" si="194"/>
        <v>0</v>
      </c>
      <c r="BR134" s="44">
        <f t="shared" si="195"/>
        <v>0</v>
      </c>
      <c r="BS134" s="44">
        <f t="shared" si="196"/>
        <v>0</v>
      </c>
      <c r="BT134" s="44">
        <f t="shared" si="197"/>
        <v>0</v>
      </c>
      <c r="BU134" s="44">
        <f t="shared" si="198"/>
        <v>0</v>
      </c>
      <c r="BV134" s="44">
        <f t="shared" si="199"/>
        <v>0</v>
      </c>
      <c r="BW134" s="44">
        <f t="shared" si="200"/>
        <v>0</v>
      </c>
      <c r="BX134" s="44">
        <f t="shared" si="201"/>
        <v>0</v>
      </c>
      <c r="BY134" s="44">
        <f t="shared" si="202"/>
        <v>0</v>
      </c>
      <c r="CA134" s="44">
        <f t="shared" si="203"/>
        <v>0</v>
      </c>
    </row>
    <row r="135" spans="1:79" x14ac:dyDescent="0.25">
      <c r="A135" s="7" t="s">
        <v>80</v>
      </c>
      <c r="C135" s="6"/>
      <c r="D135" s="6"/>
      <c r="E135" s="93"/>
      <c r="F135" s="93"/>
      <c r="G135" s="105"/>
      <c r="H135" s="24"/>
      <c r="I135" s="24"/>
      <c r="J135" s="24"/>
      <c r="K135" s="24"/>
      <c r="L135" s="40"/>
      <c r="M135" s="24"/>
      <c r="N135" s="24"/>
      <c r="O135" s="24"/>
      <c r="P135" s="40"/>
      <c r="Q135" s="24"/>
      <c r="R135" s="24"/>
      <c r="S135" s="24"/>
      <c r="T135" s="24"/>
      <c r="U135" s="24"/>
      <c r="V135" s="24"/>
      <c r="W135" s="24"/>
      <c r="Y135" s="44"/>
      <c r="Z135" s="44"/>
      <c r="BH135" s="44">
        <f t="shared" si="229"/>
        <v>0</v>
      </c>
      <c r="BI135" s="44">
        <f t="shared" si="230"/>
        <v>0</v>
      </c>
      <c r="BJ135" s="44">
        <f t="shared" si="231"/>
        <v>0</v>
      </c>
      <c r="BK135" s="44">
        <f t="shared" si="232"/>
        <v>0</v>
      </c>
      <c r="BM135" s="44">
        <f t="shared" si="190"/>
        <v>0</v>
      </c>
      <c r="BN135" s="44">
        <f t="shared" si="191"/>
        <v>0</v>
      </c>
      <c r="BO135" s="44">
        <f t="shared" si="192"/>
        <v>0</v>
      </c>
      <c r="BP135" s="44">
        <f t="shared" si="193"/>
        <v>0</v>
      </c>
      <c r="BQ135" s="44">
        <f t="shared" si="194"/>
        <v>0</v>
      </c>
      <c r="BR135" s="44">
        <f t="shared" si="195"/>
        <v>0</v>
      </c>
      <c r="BS135" s="44">
        <f t="shared" si="196"/>
        <v>0</v>
      </c>
      <c r="BT135" s="44">
        <f t="shared" si="197"/>
        <v>0</v>
      </c>
      <c r="BU135" s="44">
        <f t="shared" si="198"/>
        <v>0</v>
      </c>
      <c r="BV135" s="44">
        <f t="shared" si="199"/>
        <v>0</v>
      </c>
      <c r="BW135" s="44">
        <f t="shared" si="200"/>
        <v>0</v>
      </c>
      <c r="BX135" s="44">
        <f t="shared" si="201"/>
        <v>0</v>
      </c>
      <c r="BY135" s="44">
        <f t="shared" si="202"/>
        <v>0</v>
      </c>
      <c r="CA135" s="44">
        <f t="shared" si="203"/>
        <v>0</v>
      </c>
    </row>
    <row r="136" spans="1:79" x14ac:dyDescent="0.25">
      <c r="B136" s="7"/>
      <c r="C136" s="6"/>
      <c r="D136" s="6"/>
      <c r="E136" s="93"/>
      <c r="F136" s="93"/>
      <c r="G136" s="105"/>
      <c r="H136" s="24"/>
      <c r="I136" s="24"/>
      <c r="J136" s="24"/>
      <c r="K136" s="24"/>
      <c r="L136" s="40"/>
      <c r="M136" s="24"/>
      <c r="N136" s="24"/>
      <c r="O136" s="24"/>
      <c r="P136" s="40"/>
      <c r="Q136" s="24"/>
      <c r="R136" s="24"/>
      <c r="S136" s="24"/>
      <c r="T136" s="24"/>
      <c r="U136" s="24"/>
      <c r="V136" s="24"/>
      <c r="W136" s="24"/>
      <c r="Y136" s="44"/>
      <c r="Z136" s="44"/>
      <c r="BH136" s="44">
        <f t="shared" si="229"/>
        <v>0</v>
      </c>
      <c r="BI136" s="44">
        <f t="shared" si="230"/>
        <v>0</v>
      </c>
      <c r="BJ136" s="44">
        <f t="shared" si="231"/>
        <v>0</v>
      </c>
      <c r="BK136" s="44">
        <f t="shared" si="232"/>
        <v>0</v>
      </c>
      <c r="BM136" s="44">
        <f t="shared" si="190"/>
        <v>0</v>
      </c>
      <c r="BN136" s="44">
        <f t="shared" si="191"/>
        <v>0</v>
      </c>
      <c r="BO136" s="44">
        <f t="shared" si="192"/>
        <v>0</v>
      </c>
      <c r="BP136" s="44">
        <f t="shared" si="193"/>
        <v>0</v>
      </c>
      <c r="BQ136" s="44">
        <f t="shared" si="194"/>
        <v>0</v>
      </c>
      <c r="BR136" s="44">
        <f t="shared" si="195"/>
        <v>0</v>
      </c>
      <c r="BS136" s="44">
        <f t="shared" si="196"/>
        <v>0</v>
      </c>
      <c r="BT136" s="44">
        <f t="shared" si="197"/>
        <v>0</v>
      </c>
      <c r="BU136" s="44">
        <f t="shared" si="198"/>
        <v>0</v>
      </c>
      <c r="BV136" s="44">
        <f t="shared" si="199"/>
        <v>0</v>
      </c>
      <c r="BW136" s="44">
        <f t="shared" si="200"/>
        <v>0</v>
      </c>
      <c r="BX136" s="44">
        <f t="shared" si="201"/>
        <v>0</v>
      </c>
      <c r="BY136" s="44">
        <f t="shared" si="202"/>
        <v>0</v>
      </c>
      <c r="CA136" s="44">
        <f t="shared" si="203"/>
        <v>0</v>
      </c>
    </row>
    <row r="137" spans="1:79" x14ac:dyDescent="0.25">
      <c r="B137" s="9" t="s">
        <v>81</v>
      </c>
      <c r="C137" s="6"/>
      <c r="D137" s="6"/>
      <c r="E137" s="93"/>
      <c r="F137" s="93"/>
      <c r="G137" s="105"/>
      <c r="H137" s="24"/>
      <c r="I137" s="24"/>
      <c r="J137" s="24"/>
      <c r="K137" s="24"/>
      <c r="L137" s="40"/>
      <c r="M137" s="24"/>
      <c r="N137" s="24"/>
      <c r="O137" s="24"/>
      <c r="P137" s="40"/>
      <c r="Q137" s="24"/>
      <c r="R137" s="24"/>
      <c r="S137" s="24"/>
      <c r="T137" s="24"/>
      <c r="U137" s="24"/>
      <c r="V137" s="24"/>
      <c r="W137" s="24"/>
      <c r="Y137" s="44"/>
      <c r="Z137" s="44"/>
      <c r="BH137" s="44">
        <f t="shared" si="229"/>
        <v>0</v>
      </c>
      <c r="BI137" s="44">
        <f t="shared" si="230"/>
        <v>0</v>
      </c>
      <c r="BJ137" s="44">
        <f t="shared" si="231"/>
        <v>0</v>
      </c>
      <c r="BK137" s="44">
        <f t="shared" si="232"/>
        <v>0</v>
      </c>
      <c r="BM137" s="44">
        <f t="shared" si="190"/>
        <v>0</v>
      </c>
      <c r="BN137" s="44">
        <f t="shared" si="191"/>
        <v>0</v>
      </c>
      <c r="BO137" s="44">
        <f t="shared" si="192"/>
        <v>0</v>
      </c>
      <c r="BP137" s="44">
        <f t="shared" si="193"/>
        <v>0</v>
      </c>
      <c r="BQ137" s="44">
        <f t="shared" si="194"/>
        <v>0</v>
      </c>
      <c r="BR137" s="44">
        <f t="shared" si="195"/>
        <v>0</v>
      </c>
      <c r="BS137" s="44">
        <f t="shared" si="196"/>
        <v>0</v>
      </c>
      <c r="BT137" s="44">
        <f t="shared" si="197"/>
        <v>0</v>
      </c>
      <c r="BU137" s="44">
        <f t="shared" si="198"/>
        <v>0</v>
      </c>
      <c r="BV137" s="44">
        <f t="shared" si="199"/>
        <v>0</v>
      </c>
      <c r="BW137" s="44">
        <f t="shared" si="200"/>
        <v>0</v>
      </c>
      <c r="BX137" s="44">
        <f t="shared" si="201"/>
        <v>0</v>
      </c>
      <c r="BY137" s="44">
        <f t="shared" si="202"/>
        <v>0</v>
      </c>
      <c r="CA137" s="44">
        <f t="shared" si="203"/>
        <v>0</v>
      </c>
    </row>
    <row r="138" spans="1:79" x14ac:dyDescent="0.25">
      <c r="B138" s="6">
        <v>500</v>
      </c>
      <c r="C138" s="6" t="s">
        <v>82</v>
      </c>
      <c r="D138" s="47" t="str">
        <f>INDEX(Alloc,$E138,D$1)</f>
        <v>LBSUB1</v>
      </c>
      <c r="E138" s="93">
        <v>36</v>
      </c>
      <c r="F138" s="93"/>
      <c r="G138" s="105">
        <f>+'Function-Classif'!F138</f>
        <v>4922985</v>
      </c>
      <c r="H138" s="21">
        <f>+'Function-Classif'!S138</f>
        <v>682428.36308346037</v>
      </c>
      <c r="I138" s="21">
        <f>+'Function-Classif'!T138</f>
        <v>4240556.6369165406</v>
      </c>
      <c r="J138" s="21">
        <f>+'Function-Classif'!U138</f>
        <v>0</v>
      </c>
      <c r="K138" s="47"/>
      <c r="L138" s="47">
        <f t="shared" ref="L138:N141" si="306">INDEX(Alloc,$E138,L$1)*$G138</f>
        <v>305387.6532281363</v>
      </c>
      <c r="M138" s="47">
        <f t="shared" si="306"/>
        <v>1534140.2335012765</v>
      </c>
      <c r="N138" s="47">
        <f t="shared" si="306"/>
        <v>0</v>
      </c>
      <c r="O138" s="47"/>
      <c r="P138" s="47">
        <f t="shared" ref="P138:V141" si="307">INDEX(Alloc,$E138,P$1)*$G138</f>
        <v>94699.386120600553</v>
      </c>
      <c r="Q138" s="47">
        <f t="shared" si="307"/>
        <v>498540.65290465555</v>
      </c>
      <c r="R138" s="47">
        <f t="shared" si="307"/>
        <v>0</v>
      </c>
      <c r="S138" s="47"/>
      <c r="T138" s="47">
        <f t="shared" si="307"/>
        <v>8313.7104249656422</v>
      </c>
      <c r="U138" s="47">
        <f t="shared" si="307"/>
        <v>59377.026810569972</v>
      </c>
      <c r="V138" s="47">
        <f t="shared" si="307"/>
        <v>0</v>
      </c>
      <c r="W138" s="24"/>
      <c r="X138" s="47">
        <f t="shared" ref="X138:Z141" si="308">INDEX(Alloc,$E138,X$1)*$G138</f>
        <v>104943.31518277884</v>
      </c>
      <c r="Y138" s="47">
        <f t="shared" si="308"/>
        <v>687960.02421911445</v>
      </c>
      <c r="Z138" s="47">
        <f t="shared" si="308"/>
        <v>0</v>
      </c>
      <c r="AB138" s="47">
        <f t="shared" ref="AB138:AD141" si="309">INDEX(Alloc,$E138,AB$1)*$G138</f>
        <v>75488.120631837155</v>
      </c>
      <c r="AC138" s="47">
        <f t="shared" si="309"/>
        <v>664072.40881651535</v>
      </c>
      <c r="AD138" s="47">
        <f t="shared" si="309"/>
        <v>0</v>
      </c>
      <c r="AF138" s="47">
        <f t="shared" ref="AF138:AH141" si="310">INDEX(Alloc,$E138,AF$1)*$G138</f>
        <v>50734.910136216975</v>
      </c>
      <c r="AG138" s="47">
        <f t="shared" si="310"/>
        <v>292068.08475141571</v>
      </c>
      <c r="AH138" s="47">
        <f t="shared" si="310"/>
        <v>0</v>
      </c>
      <c r="AJ138" s="47">
        <f t="shared" ref="AJ138:AL141" si="311">INDEX(Alloc,$E138,AJ$1)*$G138</f>
        <v>35467.866573117615</v>
      </c>
      <c r="AK138" s="47">
        <f t="shared" si="311"/>
        <v>404369.24862993619</v>
      </c>
      <c r="AL138" s="47">
        <f t="shared" si="311"/>
        <v>0</v>
      </c>
      <c r="AN138" s="47">
        <f t="shared" ref="AN138:AP141" si="312">INDEX(Alloc,$E138,AN$1)*$G138</f>
        <v>5449.1739892391261</v>
      </c>
      <c r="AO138" s="47">
        <f t="shared" si="312"/>
        <v>39468.490452149577</v>
      </c>
      <c r="AP138" s="47">
        <f t="shared" si="312"/>
        <v>0</v>
      </c>
      <c r="AR138" s="47">
        <f t="shared" ref="AR138:AT141" si="313">INDEX(Alloc,$E138,AR$1)*$G138</f>
        <v>1845.6410712934382</v>
      </c>
      <c r="AS138" s="47">
        <f t="shared" si="313"/>
        <v>20851.056213157433</v>
      </c>
      <c r="AT138" s="47">
        <f t="shared" si="313"/>
        <v>0</v>
      </c>
      <c r="AV138" s="47">
        <f t="shared" ref="AV138:AX141" si="314">INDEX(Alloc,$E138,AV$1)*$G138</f>
        <v>0</v>
      </c>
      <c r="AW138" s="47">
        <f t="shared" si="314"/>
        <v>37350.963341013921</v>
      </c>
      <c r="AX138" s="47">
        <f t="shared" si="314"/>
        <v>0</v>
      </c>
      <c r="AZ138" s="47">
        <f t="shared" ref="AZ138:BB141" si="315">INDEX(Alloc,$E138,AZ$1)*$G138</f>
        <v>0</v>
      </c>
      <c r="BA138" s="47">
        <f t="shared" si="315"/>
        <v>1217.5142299066044</v>
      </c>
      <c r="BB138" s="47">
        <f t="shared" si="315"/>
        <v>0</v>
      </c>
      <c r="BD138" s="47">
        <f t="shared" ref="BD138:BF141" si="316">INDEX(Alloc,$E138,BD$1)*$G138</f>
        <v>98.58572527458864</v>
      </c>
      <c r="BE138" s="47">
        <f t="shared" si="316"/>
        <v>1140.9330468283672</v>
      </c>
      <c r="BF138" s="47">
        <f t="shared" si="316"/>
        <v>0</v>
      </c>
      <c r="BH138" s="44">
        <f t="shared" ref="BH138" si="317">+L138+P138+T138+X138+AB138+AF138+AJ138+AN138+AR138+AV138+AZ138+BD138-H138</f>
        <v>0</v>
      </c>
      <c r="BI138" s="44">
        <f t="shared" ref="BI138" si="318">+M138+Q138+U138+Y138+AC138+AG138+AK138+AO138+AS138+AW138+BA138+BE138-I138</f>
        <v>0</v>
      </c>
      <c r="BJ138" s="44">
        <f t="shared" ref="BJ138" si="319">+N138+R138+V138+Z138+AD138+AH138+AL138+AP138+AT138+AX138+BB138+BF138-J138</f>
        <v>0</v>
      </c>
      <c r="BK138" s="44">
        <f t="shared" ref="BK138" si="320">SUM(L138:BF138)-G138</f>
        <v>0</v>
      </c>
      <c r="BM138" s="44">
        <f t="shared" si="190"/>
        <v>4922985</v>
      </c>
      <c r="BN138" s="44">
        <f t="shared" si="191"/>
        <v>1839527.8867294127</v>
      </c>
      <c r="BO138" s="44">
        <f t="shared" si="192"/>
        <v>593240.03902525606</v>
      </c>
      <c r="BP138" s="44">
        <f t="shared" si="193"/>
        <v>67690.73723553562</v>
      </c>
      <c r="BQ138" s="44">
        <f t="shared" si="194"/>
        <v>792903.33940189332</v>
      </c>
      <c r="BR138" s="44">
        <f t="shared" si="195"/>
        <v>739560.52944835252</v>
      </c>
      <c r="BS138" s="44">
        <f t="shared" si="196"/>
        <v>342802.99488763267</v>
      </c>
      <c r="BT138" s="44">
        <f t="shared" si="197"/>
        <v>439837.11520305381</v>
      </c>
      <c r="BU138" s="44">
        <f t="shared" si="198"/>
        <v>44917.664441388704</v>
      </c>
      <c r="BV138" s="44">
        <f t="shared" si="199"/>
        <v>22696.697284450871</v>
      </c>
      <c r="BW138" s="44">
        <f t="shared" si="200"/>
        <v>37350.963341013921</v>
      </c>
      <c r="BX138" s="44">
        <f t="shared" si="201"/>
        <v>1217.5142299066044</v>
      </c>
      <c r="BY138" s="44">
        <f t="shared" si="202"/>
        <v>1239.5187721029558</v>
      </c>
      <c r="CA138" s="44">
        <f t="shared" si="203"/>
        <v>0</v>
      </c>
    </row>
    <row r="139" spans="1:79" x14ac:dyDescent="0.25">
      <c r="B139" s="18">
        <v>501</v>
      </c>
      <c r="C139" s="6" t="s">
        <v>83</v>
      </c>
      <c r="D139" s="47" t="str">
        <f>INDEX(Alloc,$E139,D$1)</f>
        <v>Energy</v>
      </c>
      <c r="E139" s="93">
        <v>2</v>
      </c>
      <c r="F139" s="93"/>
      <c r="G139" s="105">
        <f>+'Function-Classif'!F139</f>
        <v>293912722</v>
      </c>
      <c r="H139" s="21">
        <f>+'Function-Classif'!S139</f>
        <v>0</v>
      </c>
      <c r="I139" s="21">
        <f>+'Function-Classif'!T139</f>
        <v>293912722</v>
      </c>
      <c r="J139" s="21">
        <f>+'Function-Classif'!U139</f>
        <v>0</v>
      </c>
      <c r="K139" s="24"/>
      <c r="L139" s="47">
        <f t="shared" si="306"/>
        <v>0</v>
      </c>
      <c r="M139" s="47">
        <f t="shared" si="306"/>
        <v>106331166.06265721</v>
      </c>
      <c r="N139" s="47">
        <f t="shared" si="306"/>
        <v>0</v>
      </c>
      <c r="O139" s="47"/>
      <c r="P139" s="47">
        <f t="shared" si="307"/>
        <v>0</v>
      </c>
      <c r="Q139" s="47">
        <f t="shared" si="307"/>
        <v>34553822.261742003</v>
      </c>
      <c r="R139" s="47">
        <f t="shared" si="307"/>
        <v>0</v>
      </c>
      <c r="S139" s="47"/>
      <c r="T139" s="47">
        <f t="shared" si="307"/>
        <v>0</v>
      </c>
      <c r="U139" s="47">
        <f t="shared" si="307"/>
        <v>4115418.1086121104</v>
      </c>
      <c r="V139" s="47">
        <f t="shared" si="307"/>
        <v>0</v>
      </c>
      <c r="W139" s="24"/>
      <c r="X139" s="47">
        <f t="shared" si="308"/>
        <v>0</v>
      </c>
      <c r="Y139" s="47">
        <f t="shared" si="308"/>
        <v>47682467.340526514</v>
      </c>
      <c r="Z139" s="47">
        <f t="shared" si="308"/>
        <v>0</v>
      </c>
      <c r="AB139" s="47">
        <f t="shared" si="309"/>
        <v>0</v>
      </c>
      <c r="AC139" s="47">
        <f t="shared" si="309"/>
        <v>46026818.173163392</v>
      </c>
      <c r="AD139" s="47">
        <f t="shared" si="309"/>
        <v>0</v>
      </c>
      <c r="AF139" s="47">
        <f t="shared" si="310"/>
        <v>0</v>
      </c>
      <c r="AG139" s="47">
        <f t="shared" si="310"/>
        <v>20243221.149625883</v>
      </c>
      <c r="AH139" s="47">
        <f t="shared" si="310"/>
        <v>0</v>
      </c>
      <c r="AJ139" s="47">
        <f t="shared" si="311"/>
        <v>0</v>
      </c>
      <c r="AK139" s="47">
        <f t="shared" si="311"/>
        <v>28026807.97215784</v>
      </c>
      <c r="AL139" s="47">
        <f t="shared" si="311"/>
        <v>0</v>
      </c>
      <c r="AN139" s="47">
        <f t="shared" si="312"/>
        <v>0</v>
      </c>
      <c r="AO139" s="47">
        <f t="shared" si="312"/>
        <v>2735558.6672360254</v>
      </c>
      <c r="AP139" s="47">
        <f t="shared" si="312"/>
        <v>0</v>
      </c>
      <c r="AR139" s="47">
        <f t="shared" si="313"/>
        <v>0</v>
      </c>
      <c r="AS139" s="47">
        <f t="shared" si="313"/>
        <v>1445185.4350518202</v>
      </c>
      <c r="AT139" s="47">
        <f t="shared" si="313"/>
        <v>0</v>
      </c>
      <c r="AV139" s="47">
        <f t="shared" si="314"/>
        <v>0</v>
      </c>
      <c r="AW139" s="47">
        <f t="shared" si="314"/>
        <v>2588792.9922478423</v>
      </c>
      <c r="AX139" s="47">
        <f t="shared" si="314"/>
        <v>0</v>
      </c>
      <c r="AZ139" s="47">
        <f t="shared" si="315"/>
        <v>0</v>
      </c>
      <c r="BA139" s="47">
        <f t="shared" si="315"/>
        <v>84385.837055058015</v>
      </c>
      <c r="BB139" s="47">
        <f t="shared" si="315"/>
        <v>0</v>
      </c>
      <c r="BD139" s="47">
        <f t="shared" si="316"/>
        <v>0</v>
      </c>
      <c r="BE139" s="47">
        <f t="shared" si="316"/>
        <v>79077.999924300675</v>
      </c>
      <c r="BF139" s="47">
        <f t="shared" si="316"/>
        <v>0</v>
      </c>
      <c r="BH139" s="44">
        <f t="shared" si="229"/>
        <v>0</v>
      </c>
      <c r="BI139" s="44">
        <f t="shared" si="230"/>
        <v>0</v>
      </c>
      <c r="BJ139" s="44">
        <f t="shared" si="231"/>
        <v>0</v>
      </c>
      <c r="BK139" s="44">
        <f t="shared" si="232"/>
        <v>0</v>
      </c>
      <c r="BM139" s="44">
        <f t="shared" si="190"/>
        <v>293912722</v>
      </c>
      <c r="BN139" s="44">
        <f t="shared" si="191"/>
        <v>106331166.06265721</v>
      </c>
      <c r="BO139" s="44">
        <f t="shared" si="192"/>
        <v>34553822.261742003</v>
      </c>
      <c r="BP139" s="44">
        <f t="shared" si="193"/>
        <v>4115418.1086121104</v>
      </c>
      <c r="BQ139" s="44">
        <f t="shared" si="194"/>
        <v>47682467.340526514</v>
      </c>
      <c r="BR139" s="44">
        <f t="shared" si="195"/>
        <v>46026818.173163392</v>
      </c>
      <c r="BS139" s="44">
        <f t="shared" si="196"/>
        <v>20243221.149625883</v>
      </c>
      <c r="BT139" s="44">
        <f t="shared" si="197"/>
        <v>28026807.97215784</v>
      </c>
      <c r="BU139" s="44">
        <f t="shared" si="198"/>
        <v>2735558.6672360254</v>
      </c>
      <c r="BV139" s="44">
        <f t="shared" si="199"/>
        <v>1445185.4350518202</v>
      </c>
      <c r="BW139" s="44">
        <f t="shared" si="200"/>
        <v>2588792.9922478423</v>
      </c>
      <c r="BX139" s="44">
        <f t="shared" si="201"/>
        <v>84385.837055058015</v>
      </c>
      <c r="BY139" s="44">
        <f t="shared" si="202"/>
        <v>79077.999924300675</v>
      </c>
      <c r="CA139" s="44">
        <f t="shared" si="203"/>
        <v>0</v>
      </c>
    </row>
    <row r="140" spans="1:79" x14ac:dyDescent="0.25">
      <c r="B140" s="6">
        <v>502</v>
      </c>
      <c r="C140" s="6" t="s">
        <v>84</v>
      </c>
      <c r="D140" s="47" t="str">
        <f>INDEX(Alloc,$E140,D$1)</f>
        <v>OM502</v>
      </c>
      <c r="E140" s="93">
        <v>47</v>
      </c>
      <c r="F140" s="93"/>
      <c r="G140" s="105">
        <f>+'Function-Classif'!F140</f>
        <v>18526106</v>
      </c>
      <c r="H140" s="21">
        <f>+'Function-Classif'!S140</f>
        <v>3036428.7733999998</v>
      </c>
      <c r="I140" s="21">
        <f>+'Function-Classif'!T140</f>
        <v>15489677.226600001</v>
      </c>
      <c r="J140" s="21">
        <f>+'Function-Classif'!U140</f>
        <v>0</v>
      </c>
      <c r="K140" s="24"/>
      <c r="L140" s="47">
        <f t="shared" si="306"/>
        <v>1358806.1508950035</v>
      </c>
      <c r="M140" s="47">
        <f t="shared" si="306"/>
        <v>5603824.9390190197</v>
      </c>
      <c r="N140" s="47">
        <f t="shared" si="306"/>
        <v>0</v>
      </c>
      <c r="O140" s="47"/>
      <c r="P140" s="47">
        <f t="shared" si="307"/>
        <v>421359.89122823329</v>
      </c>
      <c r="Q140" s="47">
        <f t="shared" si="307"/>
        <v>1821042.4854616849</v>
      </c>
      <c r="R140" s="47">
        <f t="shared" si="307"/>
        <v>0</v>
      </c>
      <c r="S140" s="47"/>
      <c r="T140" s="47">
        <f t="shared" si="307"/>
        <v>36991.413185143225</v>
      </c>
      <c r="U140" s="47">
        <f t="shared" si="307"/>
        <v>216889.21024284975</v>
      </c>
      <c r="V140" s="47">
        <f t="shared" si="307"/>
        <v>0</v>
      </c>
      <c r="W140" s="24"/>
      <c r="X140" s="47">
        <f t="shared" si="308"/>
        <v>466939.70976995258</v>
      </c>
      <c r="Y140" s="47">
        <f t="shared" si="308"/>
        <v>2512943.3780435398</v>
      </c>
      <c r="Z140" s="47">
        <f t="shared" si="308"/>
        <v>0</v>
      </c>
      <c r="AB140" s="47">
        <f t="shared" si="309"/>
        <v>335880.38530627108</v>
      </c>
      <c r="AC140" s="47">
        <f t="shared" si="309"/>
        <v>2425687.9811745882</v>
      </c>
      <c r="AD140" s="47">
        <f t="shared" si="309"/>
        <v>0</v>
      </c>
      <c r="AF140" s="47">
        <f t="shared" si="310"/>
        <v>225742.28928206494</v>
      </c>
      <c r="AG140" s="47">
        <f t="shared" si="310"/>
        <v>1066850.5925864193</v>
      </c>
      <c r="AH140" s="47">
        <f t="shared" si="310"/>
        <v>0</v>
      </c>
      <c r="AJ140" s="47">
        <f t="shared" si="311"/>
        <v>157812.38943105785</v>
      </c>
      <c r="AK140" s="47">
        <f t="shared" si="311"/>
        <v>1477058.2444560688</v>
      </c>
      <c r="AL140" s="47">
        <f t="shared" si="311"/>
        <v>0</v>
      </c>
      <c r="AN140" s="47">
        <f t="shared" si="312"/>
        <v>24245.810384298133</v>
      </c>
      <c r="AO140" s="47">
        <f t="shared" si="312"/>
        <v>144168.37931198539</v>
      </c>
      <c r="AP140" s="47">
        <f t="shared" si="312"/>
        <v>0</v>
      </c>
      <c r="AR140" s="47">
        <f t="shared" si="313"/>
        <v>8212.0819669958728</v>
      </c>
      <c r="AS140" s="47">
        <f t="shared" si="313"/>
        <v>76163.616767620537</v>
      </c>
      <c r="AT140" s="47">
        <f t="shared" si="313"/>
        <v>0</v>
      </c>
      <c r="AV140" s="47">
        <f t="shared" si="314"/>
        <v>0</v>
      </c>
      <c r="AW140" s="47">
        <f t="shared" si="314"/>
        <v>136433.59016083376</v>
      </c>
      <c r="AX140" s="47">
        <f t="shared" si="314"/>
        <v>0</v>
      </c>
      <c r="AZ140" s="47">
        <f t="shared" si="315"/>
        <v>0</v>
      </c>
      <c r="BA140" s="47">
        <f t="shared" si="315"/>
        <v>4447.2705012044726</v>
      </c>
      <c r="BB140" s="47">
        <f t="shared" si="315"/>
        <v>0</v>
      </c>
      <c r="BD140" s="47">
        <f t="shared" si="316"/>
        <v>438.65195097944434</v>
      </c>
      <c r="BE140" s="47">
        <f t="shared" si="316"/>
        <v>4167.5388741849583</v>
      </c>
      <c r="BF140" s="47">
        <f t="shared" si="316"/>
        <v>0</v>
      </c>
      <c r="BH140" s="44">
        <f t="shared" ref="BH140" si="321">+L140+P140+T140+X140+AB140+AF140+AJ140+AN140+AR140+AV140+AZ140+BD140-H140</f>
        <v>0</v>
      </c>
      <c r="BI140" s="44">
        <f t="shared" ref="BI140" si="322">+M140+Q140+U140+Y140+AC140+AG140+AK140+AO140+AS140+AW140+BA140+BE140-I140</f>
        <v>0</v>
      </c>
      <c r="BJ140" s="44">
        <f t="shared" ref="BJ140" si="323">+N140+R140+V140+Z140+AD140+AH140+AL140+AP140+AT140+AX140+BB140+BF140-J140</f>
        <v>0</v>
      </c>
      <c r="BK140" s="44">
        <f t="shared" ref="BK140" si="324">SUM(L140:BF140)-G140</f>
        <v>0</v>
      </c>
      <c r="BM140" s="44">
        <f t="shared" si="190"/>
        <v>18526106</v>
      </c>
      <c r="BN140" s="44">
        <f t="shared" si="191"/>
        <v>6962631.0899140229</v>
      </c>
      <c r="BO140" s="44">
        <f t="shared" si="192"/>
        <v>2242402.3766899183</v>
      </c>
      <c r="BP140" s="44">
        <f t="shared" si="193"/>
        <v>253880.62342799298</v>
      </c>
      <c r="BQ140" s="44">
        <f t="shared" si="194"/>
        <v>2979883.0878134924</v>
      </c>
      <c r="BR140" s="44">
        <f t="shared" si="195"/>
        <v>2761568.3664808595</v>
      </c>
      <c r="BS140" s="44">
        <f t="shared" si="196"/>
        <v>1292592.8818684842</v>
      </c>
      <c r="BT140" s="44">
        <f t="shared" si="197"/>
        <v>1634870.6338871266</v>
      </c>
      <c r="BU140" s="44">
        <f t="shared" si="198"/>
        <v>168414.18969628352</v>
      </c>
      <c r="BV140" s="44">
        <f t="shared" si="199"/>
        <v>84375.69873461641</v>
      </c>
      <c r="BW140" s="44">
        <f t="shared" si="200"/>
        <v>136433.59016083376</v>
      </c>
      <c r="BX140" s="44">
        <f t="shared" si="201"/>
        <v>4447.2705012044726</v>
      </c>
      <c r="BY140" s="44">
        <f t="shared" si="202"/>
        <v>4606.1908251644027</v>
      </c>
      <c r="CA140" s="44">
        <f t="shared" si="203"/>
        <v>0</v>
      </c>
    </row>
    <row r="141" spans="1:79" x14ac:dyDescent="0.25">
      <c r="B141" s="6">
        <v>505</v>
      </c>
      <c r="C141" s="6" t="s">
        <v>85</v>
      </c>
      <c r="D141" s="47" t="str">
        <f>INDEX(Alloc,$E141,D$1)</f>
        <v>OM505</v>
      </c>
      <c r="E141" s="93">
        <v>48</v>
      </c>
      <c r="F141" s="93"/>
      <c r="G141" s="105">
        <f>+'Function-Classif'!F141</f>
        <v>2617219</v>
      </c>
      <c r="H141" s="21">
        <f>+'Function-Classif'!S141</f>
        <v>428962.19409999996</v>
      </c>
      <c r="I141" s="21">
        <f>+'Function-Classif'!T141</f>
        <v>2188256.8059</v>
      </c>
      <c r="J141" s="21">
        <f>+'Function-Classif'!U141</f>
        <v>0</v>
      </c>
      <c r="K141" s="24"/>
      <c r="L141" s="47">
        <f t="shared" si="306"/>
        <v>191961.18576884264</v>
      </c>
      <c r="M141" s="47">
        <f t="shared" si="306"/>
        <v>791663.24013661698</v>
      </c>
      <c r="N141" s="47">
        <f t="shared" si="306"/>
        <v>0</v>
      </c>
      <c r="O141" s="47"/>
      <c r="P141" s="47">
        <f t="shared" si="307"/>
        <v>59526.330744327242</v>
      </c>
      <c r="Q141" s="47">
        <f t="shared" si="307"/>
        <v>257262.21110672399</v>
      </c>
      <c r="R141" s="47">
        <f t="shared" si="307"/>
        <v>0</v>
      </c>
      <c r="S141" s="47"/>
      <c r="T141" s="47">
        <f t="shared" si="307"/>
        <v>5225.8488332630377</v>
      </c>
      <c r="U141" s="47">
        <f t="shared" si="307"/>
        <v>30640.36025393469</v>
      </c>
      <c r="V141" s="47">
        <f t="shared" si="307"/>
        <v>0</v>
      </c>
      <c r="W141" s="24"/>
      <c r="X141" s="47">
        <f t="shared" si="308"/>
        <v>65965.480293829984</v>
      </c>
      <c r="Y141" s="47">
        <f t="shared" si="308"/>
        <v>355008.39490715071</v>
      </c>
      <c r="Z141" s="47">
        <f t="shared" si="308"/>
        <v>0</v>
      </c>
      <c r="AB141" s="47">
        <f t="shared" si="309"/>
        <v>47450.474813805638</v>
      </c>
      <c r="AC141" s="47">
        <f t="shared" si="309"/>
        <v>342681.65541111416</v>
      </c>
      <c r="AD141" s="47">
        <f t="shared" si="309"/>
        <v>0</v>
      </c>
      <c r="AF141" s="47">
        <f t="shared" si="310"/>
        <v>31891.051935712596</v>
      </c>
      <c r="AG141" s="47">
        <f t="shared" si="310"/>
        <v>150716.05663264776</v>
      </c>
      <c r="AH141" s="47">
        <f t="shared" si="310"/>
        <v>0</v>
      </c>
      <c r="AJ141" s="47">
        <f t="shared" si="311"/>
        <v>22294.462962392841</v>
      </c>
      <c r="AK141" s="47">
        <f t="shared" si="311"/>
        <v>208666.88884847515</v>
      </c>
      <c r="AL141" s="47">
        <f t="shared" si="311"/>
        <v>0</v>
      </c>
      <c r="AN141" s="47">
        <f t="shared" si="312"/>
        <v>3425.25275458223</v>
      </c>
      <c r="AO141" s="47">
        <f t="shared" si="312"/>
        <v>20366.947135816619</v>
      </c>
      <c r="AP141" s="47">
        <f t="shared" si="312"/>
        <v>0</v>
      </c>
      <c r="AR141" s="47">
        <f t="shared" si="313"/>
        <v>1160.1367796113748</v>
      </c>
      <c r="AS141" s="47">
        <f t="shared" si="313"/>
        <v>10759.782164311006</v>
      </c>
      <c r="AT141" s="47">
        <f t="shared" si="313"/>
        <v>0</v>
      </c>
      <c r="AV141" s="47">
        <f t="shared" si="314"/>
        <v>0</v>
      </c>
      <c r="AW141" s="47">
        <f t="shared" si="314"/>
        <v>19274.238439915393</v>
      </c>
      <c r="AX141" s="47">
        <f t="shared" si="314"/>
        <v>0</v>
      </c>
      <c r="AZ141" s="47">
        <f t="shared" si="315"/>
        <v>0</v>
      </c>
      <c r="BA141" s="47">
        <f t="shared" si="315"/>
        <v>628.2745469496864</v>
      </c>
      <c r="BB141" s="47">
        <f t="shared" si="315"/>
        <v>0</v>
      </c>
      <c r="BD141" s="47">
        <f t="shared" si="316"/>
        <v>61.969213632399082</v>
      </c>
      <c r="BE141" s="47">
        <f t="shared" si="316"/>
        <v>588.75631634383842</v>
      </c>
      <c r="BF141" s="47">
        <f t="shared" si="316"/>
        <v>0</v>
      </c>
      <c r="BH141" s="44">
        <f t="shared" ref="BH141" si="325">+L141+P141+T141+X141+AB141+AF141+AJ141+AN141+AR141+AV141+AZ141+BD141-H141</f>
        <v>0</v>
      </c>
      <c r="BI141" s="44">
        <f t="shared" ref="BI141" si="326">+M141+Q141+U141+Y141+AC141+AG141+AK141+AO141+AS141+AW141+BA141+BE141-I141</f>
        <v>0</v>
      </c>
      <c r="BJ141" s="44">
        <f t="shared" ref="BJ141" si="327">+N141+R141+V141+Z141+AD141+AH141+AL141+AP141+AT141+AX141+BB141+BF141-J141</f>
        <v>0</v>
      </c>
      <c r="BK141" s="44">
        <f t="shared" ref="BK141" si="328">SUM(L141:BF141)-G141</f>
        <v>0</v>
      </c>
      <c r="BM141" s="44">
        <f t="shared" si="190"/>
        <v>2617219</v>
      </c>
      <c r="BN141" s="44">
        <f t="shared" si="191"/>
        <v>983624.42590545956</v>
      </c>
      <c r="BO141" s="44">
        <f t="shared" si="192"/>
        <v>316788.54185105121</v>
      </c>
      <c r="BP141" s="44">
        <f t="shared" si="193"/>
        <v>35866.209087197727</v>
      </c>
      <c r="BQ141" s="44">
        <f t="shared" si="194"/>
        <v>420973.87520098069</v>
      </c>
      <c r="BR141" s="44">
        <f t="shared" si="195"/>
        <v>390132.13022491982</v>
      </c>
      <c r="BS141" s="44">
        <f t="shared" si="196"/>
        <v>182607.10856836036</v>
      </c>
      <c r="BT141" s="44">
        <f t="shared" si="197"/>
        <v>230961.35181086799</v>
      </c>
      <c r="BU141" s="44">
        <f t="shared" si="198"/>
        <v>23792.19989039885</v>
      </c>
      <c r="BV141" s="44">
        <f t="shared" si="199"/>
        <v>11919.918943922381</v>
      </c>
      <c r="BW141" s="44">
        <f t="shared" si="200"/>
        <v>19274.238439915393</v>
      </c>
      <c r="BX141" s="44">
        <f t="shared" si="201"/>
        <v>628.2745469496864</v>
      </c>
      <c r="BY141" s="44">
        <f t="shared" si="202"/>
        <v>650.72552997623745</v>
      </c>
      <c r="CA141" s="44">
        <f t="shared" si="203"/>
        <v>0</v>
      </c>
    </row>
    <row r="142" spans="1:79" x14ac:dyDescent="0.25">
      <c r="B142" s="6">
        <v>506</v>
      </c>
      <c r="C142" s="6" t="s">
        <v>86</v>
      </c>
      <c r="D142" s="47" t="str">
        <f>INDEX(Alloc,$E142,D$1)</f>
        <v>Prod</v>
      </c>
      <c r="E142" s="93">
        <v>24</v>
      </c>
      <c r="F142" s="93"/>
      <c r="G142" s="105">
        <f>+'Function-Classif'!F142</f>
        <v>9946165</v>
      </c>
      <c r="H142" s="21">
        <f>+'Function-Classif'!S142</f>
        <v>1630176.4434999998</v>
      </c>
      <c r="I142" s="21">
        <f>+'Function-Classif'!T142</f>
        <v>8315988.5565000009</v>
      </c>
      <c r="J142" s="21">
        <f>+'Function-Classif'!U142</f>
        <v>0</v>
      </c>
      <c r="K142" s="47"/>
      <c r="L142" s="47">
        <f t="shared" ref="L142:N142" si="329">INDEX(Alloc,$E142,L$1)*$G142</f>
        <v>729506.25348989142</v>
      </c>
      <c r="M142" s="47">
        <f t="shared" si="329"/>
        <v>3008541.9717774531</v>
      </c>
      <c r="N142" s="47">
        <f t="shared" si="329"/>
        <v>0</v>
      </c>
      <c r="O142" s="47"/>
      <c r="P142" s="47">
        <f t="shared" ref="P142:V142" si="330">INDEX(Alloc,$E142,P$1)*$G142</f>
        <v>226216.72371614736</v>
      </c>
      <c r="Q142" s="47">
        <f t="shared" si="330"/>
        <v>977668.43352898955</v>
      </c>
      <c r="R142" s="47">
        <f t="shared" si="330"/>
        <v>0</v>
      </c>
      <c r="S142" s="47"/>
      <c r="T142" s="47">
        <f t="shared" si="330"/>
        <v>19859.688761502821</v>
      </c>
      <c r="U142" s="47">
        <f t="shared" si="330"/>
        <v>116441.94801622495</v>
      </c>
      <c r="V142" s="47">
        <f t="shared" si="330"/>
        <v>0</v>
      </c>
      <c r="W142" s="24"/>
      <c r="X142" s="47">
        <f t="shared" ref="X142:Z142" si="331">INDEX(Alloc,$E142,X$1)*$G142</f>
        <v>250687.29491367799</v>
      </c>
      <c r="Y142" s="47">
        <f t="shared" si="331"/>
        <v>1349131.30010583</v>
      </c>
      <c r="Z142" s="47">
        <f t="shared" si="331"/>
        <v>0</v>
      </c>
      <c r="AB142" s="47">
        <f t="shared" ref="AB142:AD142" si="332">INDEX(Alloc,$E142,AB$1)*$G142</f>
        <v>180325.09003887526</v>
      </c>
      <c r="AC142" s="47">
        <f t="shared" si="332"/>
        <v>1302286.2386342464</v>
      </c>
      <c r="AD142" s="47">
        <f t="shared" si="332"/>
        <v>0</v>
      </c>
      <c r="AF142" s="47">
        <f t="shared" ref="AF142:AH142" si="333">INDEX(Alloc,$E142,AF$1)*$G142</f>
        <v>121194.9265904637</v>
      </c>
      <c r="AG142" s="47">
        <f t="shared" si="333"/>
        <v>572763.21447217779</v>
      </c>
      <c r="AH142" s="47">
        <f t="shared" si="333"/>
        <v>0</v>
      </c>
      <c r="AJ142" s="47">
        <f t="shared" ref="AJ142:AL142" si="334">INDEX(Alloc,$E142,AJ$1)*$G142</f>
        <v>84725.201525110402</v>
      </c>
      <c r="AK142" s="47">
        <f t="shared" si="334"/>
        <v>792992.60265327175</v>
      </c>
      <c r="AL142" s="47">
        <f t="shared" si="334"/>
        <v>0</v>
      </c>
      <c r="AN142" s="47">
        <f t="shared" ref="AN142:AP142" si="335">INDEX(Alloc,$E142,AN$1)*$G142</f>
        <v>13016.91951028147</v>
      </c>
      <c r="AO142" s="47">
        <f t="shared" si="335"/>
        <v>77400.101695390986</v>
      </c>
      <c r="AP142" s="47">
        <f t="shared" si="335"/>
        <v>0</v>
      </c>
      <c r="AR142" s="47">
        <f t="shared" ref="AR142:AT142" si="336">INDEX(Alloc,$E142,AR$1)*$G142</f>
        <v>4408.8445913709811</v>
      </c>
      <c r="AS142" s="47">
        <f t="shared" si="336"/>
        <v>40890.184875738079</v>
      </c>
      <c r="AT142" s="47">
        <f t="shared" si="336"/>
        <v>0</v>
      </c>
      <c r="AV142" s="47">
        <f t="shared" ref="AV142:AX142" si="337">INDEX(Alloc,$E142,AV$1)*$G142</f>
        <v>0</v>
      </c>
      <c r="AW142" s="47">
        <f t="shared" si="337"/>
        <v>73247.502701432721</v>
      </c>
      <c r="AX142" s="47">
        <f t="shared" si="337"/>
        <v>0</v>
      </c>
      <c r="AZ142" s="47">
        <f t="shared" ref="AZ142:BB142" si="338">INDEX(Alloc,$E142,AZ$1)*$G142</f>
        <v>0</v>
      </c>
      <c r="BA142" s="47">
        <f t="shared" si="338"/>
        <v>2387.6191901639972</v>
      </c>
      <c r="BB142" s="47">
        <f t="shared" si="338"/>
        <v>0</v>
      </c>
      <c r="BD142" s="47">
        <f t="shared" ref="BD142:BF142" si="339">INDEX(Alloc,$E142,BD$1)*$G142</f>
        <v>235.50036267812916</v>
      </c>
      <c r="BE142" s="47">
        <f t="shared" si="339"/>
        <v>2237.438849079123</v>
      </c>
      <c r="BF142" s="47">
        <f t="shared" si="339"/>
        <v>0</v>
      </c>
      <c r="BH142" s="44">
        <f t="shared" ref="BH142" si="340">+L142+P142+T142+X142+AB142+AF142+AJ142+AN142+AR142+AV142+AZ142+BD142-H142</f>
        <v>0</v>
      </c>
      <c r="BI142" s="44">
        <f t="shared" ref="BI142" si="341">+M142+Q142+U142+Y142+AC142+AG142+AK142+AO142+AS142+AW142+BA142+BE142-I142</f>
        <v>0</v>
      </c>
      <c r="BJ142" s="44">
        <f t="shared" ref="BJ142" si="342">+N142+R142+V142+Z142+AD142+AH142+AL142+AP142+AT142+AX142+BB142+BF142-J142</f>
        <v>0</v>
      </c>
      <c r="BK142" s="44">
        <f t="shared" ref="BK142" si="343">SUM(L142:BF142)-G142</f>
        <v>0</v>
      </c>
      <c r="BM142" s="44">
        <f t="shared" si="190"/>
        <v>9946165</v>
      </c>
      <c r="BN142" s="44">
        <f t="shared" si="191"/>
        <v>3738048.2252673446</v>
      </c>
      <c r="BO142" s="44">
        <f t="shared" si="192"/>
        <v>1203885.1572451368</v>
      </c>
      <c r="BP142" s="44">
        <f t="shared" si="193"/>
        <v>136301.63677772778</v>
      </c>
      <c r="BQ142" s="44">
        <f t="shared" si="194"/>
        <v>1599818.5950195079</v>
      </c>
      <c r="BR142" s="44">
        <f t="shared" si="195"/>
        <v>1482611.3286731218</v>
      </c>
      <c r="BS142" s="44">
        <f t="shared" si="196"/>
        <v>693958.14106264152</v>
      </c>
      <c r="BT142" s="44">
        <f t="shared" si="197"/>
        <v>877717.80417838215</v>
      </c>
      <c r="BU142" s="44">
        <f t="shared" si="198"/>
        <v>90417.021205672456</v>
      </c>
      <c r="BV142" s="44">
        <f t="shared" si="199"/>
        <v>45299.02946710906</v>
      </c>
      <c r="BW142" s="44">
        <f t="shared" si="200"/>
        <v>73247.502701432721</v>
      </c>
      <c r="BX142" s="44">
        <f t="shared" si="201"/>
        <v>2387.6191901639972</v>
      </c>
      <c r="BY142" s="44">
        <f t="shared" si="202"/>
        <v>2472.939211757252</v>
      </c>
      <c r="CA142" s="44">
        <f t="shared" si="203"/>
        <v>0</v>
      </c>
    </row>
    <row r="143" spans="1:79" x14ac:dyDescent="0.25">
      <c r="B143" s="6">
        <v>507</v>
      </c>
      <c r="C143" s="6" t="s">
        <v>87</v>
      </c>
      <c r="D143" s="6"/>
      <c r="E143" s="93"/>
      <c r="F143" s="93"/>
      <c r="G143" s="105"/>
      <c r="H143" s="21">
        <f>+'Function-Classif'!S143</f>
        <v>0</v>
      </c>
      <c r="I143" s="21">
        <f>+'Function-Classif'!T143</f>
        <v>0</v>
      </c>
      <c r="J143" s="21">
        <f>+'Function-Classif'!U143</f>
        <v>0</v>
      </c>
      <c r="K143" s="24"/>
      <c r="L143" s="40"/>
      <c r="M143" s="24"/>
      <c r="N143" s="24"/>
      <c r="O143" s="24"/>
      <c r="P143" s="40"/>
      <c r="Q143" s="24"/>
      <c r="R143" s="24"/>
      <c r="S143" s="24"/>
      <c r="T143" s="24"/>
      <c r="U143" s="24"/>
      <c r="V143" s="24"/>
      <c r="W143" s="24"/>
      <c r="Y143" s="44"/>
      <c r="Z143" s="44"/>
      <c r="BH143" s="44">
        <f t="shared" si="229"/>
        <v>0</v>
      </c>
      <c r="BI143" s="44">
        <f t="shared" si="230"/>
        <v>0</v>
      </c>
      <c r="BJ143" s="44">
        <f t="shared" si="231"/>
        <v>0</v>
      </c>
      <c r="BK143" s="44">
        <f t="shared" si="232"/>
        <v>0</v>
      </c>
      <c r="BM143" s="44">
        <f t="shared" si="190"/>
        <v>0</v>
      </c>
      <c r="BN143" s="44">
        <f t="shared" si="191"/>
        <v>0</v>
      </c>
      <c r="BO143" s="44">
        <f t="shared" si="192"/>
        <v>0</v>
      </c>
      <c r="BP143" s="44">
        <f t="shared" si="193"/>
        <v>0</v>
      </c>
      <c r="BQ143" s="44">
        <f t="shared" si="194"/>
        <v>0</v>
      </c>
      <c r="BR143" s="44">
        <f t="shared" si="195"/>
        <v>0</v>
      </c>
      <c r="BS143" s="44">
        <f t="shared" si="196"/>
        <v>0</v>
      </c>
      <c r="BT143" s="44">
        <f t="shared" si="197"/>
        <v>0</v>
      </c>
      <c r="BU143" s="44">
        <f t="shared" si="198"/>
        <v>0</v>
      </c>
      <c r="BV143" s="44">
        <f t="shared" si="199"/>
        <v>0</v>
      </c>
      <c r="BW143" s="44">
        <f t="shared" si="200"/>
        <v>0</v>
      </c>
      <c r="BX143" s="44">
        <f t="shared" si="201"/>
        <v>0</v>
      </c>
      <c r="BY143" s="44">
        <f t="shared" si="202"/>
        <v>0</v>
      </c>
      <c r="CA143" s="44">
        <f t="shared" si="203"/>
        <v>0</v>
      </c>
    </row>
    <row r="144" spans="1:79" x14ac:dyDescent="0.25">
      <c r="B144" s="30">
        <v>509</v>
      </c>
      <c r="C144" s="30" t="s">
        <v>88</v>
      </c>
      <c r="D144" s="30"/>
      <c r="E144" s="94"/>
      <c r="F144" s="94"/>
      <c r="G144" s="105"/>
      <c r="H144" s="31">
        <f>+'Function-Classif'!S144</f>
        <v>0</v>
      </c>
      <c r="I144" s="31">
        <f>+'Function-Classif'!T144</f>
        <v>0</v>
      </c>
      <c r="J144" s="31">
        <f>+'Function-Classif'!U144</f>
        <v>0</v>
      </c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Y144" s="44"/>
      <c r="Z144" s="44"/>
      <c r="BH144" s="44">
        <f t="shared" si="229"/>
        <v>0</v>
      </c>
      <c r="BI144" s="44">
        <f t="shared" si="230"/>
        <v>0</v>
      </c>
      <c r="BJ144" s="44">
        <f t="shared" si="231"/>
        <v>0</v>
      </c>
      <c r="BK144" s="44">
        <f t="shared" si="232"/>
        <v>0</v>
      </c>
      <c r="BM144" s="44">
        <f t="shared" si="190"/>
        <v>0</v>
      </c>
      <c r="BN144" s="44">
        <f t="shared" si="191"/>
        <v>0</v>
      </c>
      <c r="BO144" s="44">
        <f t="shared" si="192"/>
        <v>0</v>
      </c>
      <c r="BP144" s="44">
        <f t="shared" si="193"/>
        <v>0</v>
      </c>
      <c r="BQ144" s="44">
        <f t="shared" si="194"/>
        <v>0</v>
      </c>
      <c r="BR144" s="44">
        <f t="shared" si="195"/>
        <v>0</v>
      </c>
      <c r="BS144" s="44">
        <f t="shared" si="196"/>
        <v>0</v>
      </c>
      <c r="BT144" s="44">
        <f t="shared" si="197"/>
        <v>0</v>
      </c>
      <c r="BU144" s="44">
        <f t="shared" si="198"/>
        <v>0</v>
      </c>
      <c r="BV144" s="44">
        <f t="shared" si="199"/>
        <v>0</v>
      </c>
      <c r="BW144" s="44">
        <f t="shared" si="200"/>
        <v>0</v>
      </c>
      <c r="BX144" s="44">
        <f t="shared" si="201"/>
        <v>0</v>
      </c>
      <c r="BY144" s="44">
        <f t="shared" si="202"/>
        <v>0</v>
      </c>
      <c r="CA144" s="44">
        <f t="shared" si="203"/>
        <v>0</v>
      </c>
    </row>
    <row r="145" spans="2:79" x14ac:dyDescent="0.25">
      <c r="B145" s="6"/>
      <c r="C145" s="6" t="s">
        <v>89</v>
      </c>
      <c r="D145" s="6"/>
      <c r="E145" s="93"/>
      <c r="F145" s="93"/>
      <c r="G145" s="105">
        <f>+'Function-Classif'!F145</f>
        <v>329925197</v>
      </c>
      <c r="H145" s="24">
        <f>SUM(H138:H144)</f>
        <v>5777995.7740834597</v>
      </c>
      <c r="I145" s="24">
        <f t="shared" ref="I145:BF145" si="344">SUM(I138:I144)</f>
        <v>324147201.2259165</v>
      </c>
      <c r="J145" s="24">
        <f t="shared" si="344"/>
        <v>0</v>
      </c>
      <c r="K145" s="24"/>
      <c r="L145" s="24">
        <f t="shared" si="344"/>
        <v>2585661.2433818737</v>
      </c>
      <c r="M145" s="24">
        <f t="shared" si="344"/>
        <v>117269336.44709158</v>
      </c>
      <c r="N145" s="24">
        <f t="shared" si="344"/>
        <v>0</v>
      </c>
      <c r="O145" s="24"/>
      <c r="P145" s="24">
        <f t="shared" si="344"/>
        <v>801802.3318093085</v>
      </c>
      <c r="Q145" s="24">
        <f t="shared" si="344"/>
        <v>38108336.044744052</v>
      </c>
      <c r="R145" s="24">
        <f t="shared" si="344"/>
        <v>0</v>
      </c>
      <c r="S145" s="24"/>
      <c r="T145" s="24">
        <f t="shared" ref="T145:V145" si="345">SUM(T138:T144)</f>
        <v>70390.661204874719</v>
      </c>
      <c r="U145" s="24">
        <f t="shared" si="345"/>
        <v>4538766.6539356904</v>
      </c>
      <c r="V145" s="24">
        <f t="shared" si="345"/>
        <v>0</v>
      </c>
      <c r="W145" s="24"/>
      <c r="X145" s="24">
        <f t="shared" si="344"/>
        <v>888535.80016023945</v>
      </c>
      <c r="Y145" s="24">
        <f t="shared" si="344"/>
        <v>52587510.437802158</v>
      </c>
      <c r="Z145" s="24">
        <f t="shared" si="344"/>
        <v>0</v>
      </c>
      <c r="AA145" s="24"/>
      <c r="AB145" s="24">
        <f t="shared" si="344"/>
        <v>639144.07079078921</v>
      </c>
      <c r="AC145" s="24">
        <f t="shared" si="344"/>
        <v>50761546.457199857</v>
      </c>
      <c r="AD145" s="24">
        <f t="shared" si="344"/>
        <v>0</v>
      </c>
      <c r="AE145" s="24"/>
      <c r="AF145" s="24">
        <f t="shared" si="344"/>
        <v>429563.17794445821</v>
      </c>
      <c r="AG145" s="24">
        <f t="shared" si="344"/>
        <v>22325619.098068547</v>
      </c>
      <c r="AH145" s="24">
        <f t="shared" si="344"/>
        <v>0</v>
      </c>
      <c r="AI145" s="24"/>
      <c r="AJ145" s="24">
        <f t="shared" si="344"/>
        <v>300299.9204916787</v>
      </c>
      <c r="AK145" s="24">
        <f t="shared" si="344"/>
        <v>30909894.956745591</v>
      </c>
      <c r="AL145" s="24">
        <f t="shared" si="344"/>
        <v>0</v>
      </c>
      <c r="AM145" s="24"/>
      <c r="AN145" s="24">
        <f t="shared" si="344"/>
        <v>46137.156638400957</v>
      </c>
      <c r="AO145" s="24">
        <f t="shared" si="344"/>
        <v>3016962.5858313679</v>
      </c>
      <c r="AP145" s="24">
        <f t="shared" si="344"/>
        <v>0</v>
      </c>
      <c r="AQ145" s="24"/>
      <c r="AR145" s="24">
        <f t="shared" si="344"/>
        <v>15626.704409271668</v>
      </c>
      <c r="AS145" s="24">
        <f t="shared" si="344"/>
        <v>1593850.0750726473</v>
      </c>
      <c r="AT145" s="24">
        <f t="shared" si="344"/>
        <v>0</v>
      </c>
      <c r="AU145" s="24"/>
      <c r="AV145" s="24">
        <f t="shared" si="344"/>
        <v>0</v>
      </c>
      <c r="AW145" s="24">
        <f t="shared" si="344"/>
        <v>2855099.2868910381</v>
      </c>
      <c r="AX145" s="24">
        <f t="shared" si="344"/>
        <v>0</v>
      </c>
      <c r="AY145" s="24"/>
      <c r="AZ145" s="24">
        <f t="shared" si="344"/>
        <v>0</v>
      </c>
      <c r="BA145" s="24">
        <f t="shared" si="344"/>
        <v>93066.515523282782</v>
      </c>
      <c r="BB145" s="24">
        <f t="shared" si="344"/>
        <v>0</v>
      </c>
      <c r="BC145" s="24"/>
      <c r="BD145" s="24">
        <f t="shared" si="344"/>
        <v>834.70725256456114</v>
      </c>
      <c r="BE145" s="24">
        <f t="shared" si="344"/>
        <v>87212.667010736957</v>
      </c>
      <c r="BF145" s="24">
        <f t="shared" si="344"/>
        <v>0</v>
      </c>
      <c r="BH145" s="44">
        <f t="shared" si="229"/>
        <v>0</v>
      </c>
      <c r="BI145" s="44">
        <f t="shared" si="230"/>
        <v>0</v>
      </c>
      <c r="BJ145" s="44">
        <f t="shared" si="231"/>
        <v>0</v>
      </c>
      <c r="BK145" s="44">
        <f t="shared" si="232"/>
        <v>0</v>
      </c>
      <c r="BM145" s="44">
        <f t="shared" ref="BM145:BM208" si="346">G145</f>
        <v>329925197</v>
      </c>
      <c r="BN145" s="44">
        <f t="shared" ref="BN145:BN208" si="347">SUM(L145:N145)</f>
        <v>119854997.69047345</v>
      </c>
      <c r="BO145" s="44">
        <f t="shared" ref="BO145:BO208" si="348">SUM(P145:R145)</f>
        <v>38910138.376553364</v>
      </c>
      <c r="BP145" s="44">
        <f t="shared" ref="BP145:BP208" si="349">SUM(T145:V145)</f>
        <v>4609157.3151405649</v>
      </c>
      <c r="BQ145" s="44">
        <f t="shared" ref="BQ145:BQ208" si="350">SUM(X145:Z145)</f>
        <v>53476046.237962395</v>
      </c>
      <c r="BR145" s="44">
        <f t="shared" ref="BR145:BR208" si="351">SUM(AB145:AD145)</f>
        <v>51400690.527990647</v>
      </c>
      <c r="BS145" s="44">
        <f t="shared" ref="BS145:BS208" si="352">SUM(AF145:AH145)</f>
        <v>22755182.276013006</v>
      </c>
      <c r="BT145" s="44">
        <f t="shared" ref="BT145:BT208" si="353">SUM(AJ145:AL145)</f>
        <v>31210194.877237272</v>
      </c>
      <c r="BU145" s="44">
        <f t="shared" ref="BU145:BU208" si="354">SUM(AN145:AP145)</f>
        <v>3063099.742469769</v>
      </c>
      <c r="BV145" s="44">
        <f t="shared" ref="BV145:BV208" si="355">SUM(AR145:AT145)</f>
        <v>1609476.779481919</v>
      </c>
      <c r="BW145" s="44">
        <f t="shared" ref="BW145:BW208" si="356">SUM(AV145:AX145)</f>
        <v>2855099.2868910381</v>
      </c>
      <c r="BX145" s="44">
        <f t="shared" ref="BX145:BX208" si="357">SUM(AZ145:BB145)</f>
        <v>93066.515523282782</v>
      </c>
      <c r="BY145" s="44">
        <f t="shared" ref="BY145:BY208" si="358">SUM(BD145:BF145)</f>
        <v>88047.374263301521</v>
      </c>
      <c r="CA145" s="44">
        <f t="shared" ref="CA145:CA208" si="359">SUM(BN145:BY145)-BM145</f>
        <v>0</v>
      </c>
    </row>
    <row r="146" spans="2:79" x14ac:dyDescent="0.25">
      <c r="B146" s="6"/>
      <c r="C146" s="6"/>
      <c r="D146" s="6"/>
      <c r="E146" s="93"/>
      <c r="F146" s="93"/>
      <c r="G146" s="105"/>
      <c r="H146" s="24"/>
      <c r="I146" s="24"/>
      <c r="J146" s="24"/>
      <c r="K146" s="24"/>
      <c r="L146" s="40"/>
      <c r="M146" s="24"/>
      <c r="N146" s="24"/>
      <c r="O146" s="24"/>
      <c r="P146" s="40"/>
      <c r="Q146" s="24"/>
      <c r="R146" s="24"/>
      <c r="S146" s="24"/>
      <c r="T146" s="24"/>
      <c r="U146" s="24"/>
      <c r="V146" s="24"/>
      <c r="W146" s="24"/>
      <c r="Y146" s="44"/>
      <c r="Z146" s="44"/>
      <c r="BH146" s="44">
        <f t="shared" si="229"/>
        <v>0</v>
      </c>
      <c r="BI146" s="44">
        <f t="shared" si="230"/>
        <v>0</v>
      </c>
      <c r="BJ146" s="44">
        <f t="shared" si="231"/>
        <v>0</v>
      </c>
      <c r="BK146" s="44">
        <f t="shared" si="232"/>
        <v>0</v>
      </c>
      <c r="BM146" s="44">
        <f t="shared" si="346"/>
        <v>0</v>
      </c>
      <c r="BN146" s="44">
        <f t="shared" si="347"/>
        <v>0</v>
      </c>
      <c r="BO146" s="44">
        <f t="shared" si="348"/>
        <v>0</v>
      </c>
      <c r="BP146" s="44">
        <f t="shared" si="349"/>
        <v>0</v>
      </c>
      <c r="BQ146" s="44">
        <f t="shared" si="350"/>
        <v>0</v>
      </c>
      <c r="BR146" s="44">
        <f t="shared" si="351"/>
        <v>0</v>
      </c>
      <c r="BS146" s="44">
        <f t="shared" si="352"/>
        <v>0</v>
      </c>
      <c r="BT146" s="44">
        <f t="shared" si="353"/>
        <v>0</v>
      </c>
      <c r="BU146" s="44">
        <f t="shared" si="354"/>
        <v>0</v>
      </c>
      <c r="BV146" s="44">
        <f t="shared" si="355"/>
        <v>0</v>
      </c>
      <c r="BW146" s="44">
        <f t="shared" si="356"/>
        <v>0</v>
      </c>
      <c r="BX146" s="44">
        <f t="shared" si="357"/>
        <v>0</v>
      </c>
      <c r="BY146" s="44">
        <f t="shared" si="358"/>
        <v>0</v>
      </c>
      <c r="CA146" s="44">
        <f t="shared" si="359"/>
        <v>0</v>
      </c>
    </row>
    <row r="147" spans="2:79" x14ac:dyDescent="0.25">
      <c r="B147" s="9" t="s">
        <v>90</v>
      </c>
      <c r="C147" s="6"/>
      <c r="D147" s="6"/>
      <c r="E147" s="93"/>
      <c r="F147" s="93"/>
      <c r="G147" s="105"/>
      <c r="H147" s="24"/>
      <c r="I147" s="24"/>
      <c r="J147" s="24"/>
      <c r="K147" s="24"/>
      <c r="L147" s="40"/>
      <c r="M147" s="24"/>
      <c r="N147" s="24"/>
      <c r="O147" s="24"/>
      <c r="P147" s="40"/>
      <c r="Q147" s="24"/>
      <c r="R147" s="24"/>
      <c r="S147" s="24"/>
      <c r="T147" s="24"/>
      <c r="U147" s="24"/>
      <c r="V147" s="24"/>
      <c r="W147" s="24"/>
      <c r="Y147" s="44"/>
      <c r="Z147" s="44"/>
      <c r="BH147" s="44">
        <f t="shared" si="229"/>
        <v>0</v>
      </c>
      <c r="BI147" s="44">
        <f t="shared" si="230"/>
        <v>0</v>
      </c>
      <c r="BJ147" s="44">
        <f t="shared" si="231"/>
        <v>0</v>
      </c>
      <c r="BK147" s="44">
        <f t="shared" si="232"/>
        <v>0</v>
      </c>
      <c r="BM147" s="44">
        <f t="shared" si="346"/>
        <v>0</v>
      </c>
      <c r="BN147" s="44">
        <f t="shared" si="347"/>
        <v>0</v>
      </c>
      <c r="BO147" s="44">
        <f t="shared" si="348"/>
        <v>0</v>
      </c>
      <c r="BP147" s="44">
        <f t="shared" si="349"/>
        <v>0</v>
      </c>
      <c r="BQ147" s="44">
        <f t="shared" si="350"/>
        <v>0</v>
      </c>
      <c r="BR147" s="44">
        <f t="shared" si="351"/>
        <v>0</v>
      </c>
      <c r="BS147" s="44">
        <f t="shared" si="352"/>
        <v>0</v>
      </c>
      <c r="BT147" s="44">
        <f t="shared" si="353"/>
        <v>0</v>
      </c>
      <c r="BU147" s="44">
        <f t="shared" si="354"/>
        <v>0</v>
      </c>
      <c r="BV147" s="44">
        <f t="shared" si="355"/>
        <v>0</v>
      </c>
      <c r="BW147" s="44">
        <f t="shared" si="356"/>
        <v>0</v>
      </c>
      <c r="BX147" s="44">
        <f t="shared" si="357"/>
        <v>0</v>
      </c>
      <c r="BY147" s="44">
        <f t="shared" si="358"/>
        <v>0</v>
      </c>
      <c r="CA147" s="44">
        <f t="shared" si="359"/>
        <v>0</v>
      </c>
    </row>
    <row r="148" spans="2:79" x14ac:dyDescent="0.25">
      <c r="B148" s="6">
        <v>510</v>
      </c>
      <c r="C148" s="6" t="s">
        <v>91</v>
      </c>
      <c r="D148" s="47" t="str">
        <f>INDEX(Alloc,$E148,D$1)</f>
        <v>LBSUB2</v>
      </c>
      <c r="E148" s="93">
        <v>37</v>
      </c>
      <c r="F148" s="93"/>
      <c r="G148" s="105">
        <f>+'Function-Classif'!F148</f>
        <v>4351845</v>
      </c>
      <c r="H148" s="21">
        <f>+'Function-Classif'!S148</f>
        <v>0</v>
      </c>
      <c r="I148" s="21">
        <f>+'Function-Classif'!T148</f>
        <v>4351845</v>
      </c>
      <c r="J148" s="21">
        <f>+'Function-Classif'!U148</f>
        <v>0</v>
      </c>
      <c r="K148" s="47"/>
      <c r="L148" s="47">
        <f t="shared" ref="L148:N152" si="360">INDEX(Alloc,$E148,L$1)*$G148</f>
        <v>0</v>
      </c>
      <c r="M148" s="47">
        <f t="shared" si="360"/>
        <v>1574401.9184509625</v>
      </c>
      <c r="N148" s="47">
        <f t="shared" si="360"/>
        <v>0</v>
      </c>
      <c r="O148" s="47"/>
      <c r="P148" s="47">
        <f t="shared" ref="P148:V152" si="361">INDEX(Alloc,$E148,P$1)*$G148</f>
        <v>0</v>
      </c>
      <c r="Q148" s="47">
        <f t="shared" si="361"/>
        <v>511624.2591249611</v>
      </c>
      <c r="R148" s="47">
        <f t="shared" si="361"/>
        <v>0</v>
      </c>
      <c r="S148" s="47"/>
      <c r="T148" s="47">
        <f t="shared" si="361"/>
        <v>0</v>
      </c>
      <c r="U148" s="47">
        <f t="shared" si="361"/>
        <v>60935.30622629213</v>
      </c>
      <c r="V148" s="47">
        <f t="shared" si="361"/>
        <v>0</v>
      </c>
      <c r="W148" s="24"/>
      <c r="X148" s="47">
        <f t="shared" ref="X148:Z152" si="362">INDEX(Alloc,$E148,X$1)*$G148</f>
        <v>0</v>
      </c>
      <c r="Y148" s="47">
        <f t="shared" si="362"/>
        <v>706014.71644882928</v>
      </c>
      <c r="Z148" s="47">
        <f t="shared" si="362"/>
        <v>0</v>
      </c>
      <c r="AB148" s="47">
        <f t="shared" ref="AB148:AD152" si="363">INDEX(Alloc,$E148,AB$1)*$G148</f>
        <v>0</v>
      </c>
      <c r="AC148" s="47">
        <f t="shared" si="363"/>
        <v>681500.19900394185</v>
      </c>
      <c r="AD148" s="47">
        <f t="shared" si="363"/>
        <v>0</v>
      </c>
      <c r="AF148" s="47">
        <f t="shared" ref="AF148:AH152" si="364">INDEX(Alloc,$E148,AF$1)*$G148</f>
        <v>0</v>
      </c>
      <c r="AG148" s="47">
        <f t="shared" si="364"/>
        <v>299733.06410293345</v>
      </c>
      <c r="AH148" s="47">
        <f t="shared" si="364"/>
        <v>0</v>
      </c>
      <c r="AJ148" s="47">
        <f t="shared" ref="AJ148:AL152" si="365">INDEX(Alloc,$E148,AJ$1)*$G148</f>
        <v>0</v>
      </c>
      <c r="AK148" s="47">
        <f t="shared" si="365"/>
        <v>414981.43839991803</v>
      </c>
      <c r="AL148" s="47">
        <f t="shared" si="365"/>
        <v>0</v>
      </c>
      <c r="AN148" s="47">
        <f t="shared" ref="AN148:AP152" si="366">INDEX(Alloc,$E148,AN$1)*$G148</f>
        <v>0</v>
      </c>
      <c r="AO148" s="47">
        <f t="shared" si="366"/>
        <v>40504.294020378482</v>
      </c>
      <c r="AP148" s="47">
        <f t="shared" si="366"/>
        <v>0</v>
      </c>
      <c r="AR148" s="47">
        <f t="shared" ref="AR148:AT152" si="367">INDEX(Alloc,$E148,AR$1)*$G148</f>
        <v>0</v>
      </c>
      <c r="AS148" s="47">
        <f t="shared" si="367"/>
        <v>21398.267372730774</v>
      </c>
      <c r="AT148" s="47">
        <f t="shared" si="367"/>
        <v>0</v>
      </c>
      <c r="AV148" s="47">
        <f t="shared" ref="AV148:AX152" si="368">INDEX(Alloc,$E148,AV$1)*$G148</f>
        <v>0</v>
      </c>
      <c r="AW148" s="47">
        <f t="shared" si="368"/>
        <v>38331.194929863603</v>
      </c>
      <c r="AX148" s="47">
        <f t="shared" si="368"/>
        <v>0</v>
      </c>
      <c r="AZ148" s="47">
        <f t="shared" ref="AZ148:BB152" si="369">INDEX(Alloc,$E148,AZ$1)*$G148</f>
        <v>0</v>
      </c>
      <c r="BA148" s="47">
        <f t="shared" si="369"/>
        <v>1249.466442146281</v>
      </c>
      <c r="BB148" s="47">
        <f t="shared" si="369"/>
        <v>0</v>
      </c>
      <c r="BD148" s="47">
        <f t="shared" ref="BD148:BF152" si="370">INDEX(Alloc,$E148,BD$1)*$G148</f>
        <v>0</v>
      </c>
      <c r="BE148" s="47">
        <f t="shared" si="370"/>
        <v>1170.8754770423591</v>
      </c>
      <c r="BF148" s="47">
        <f t="shared" si="370"/>
        <v>0</v>
      </c>
      <c r="BH148" s="44">
        <f t="shared" si="229"/>
        <v>0</v>
      </c>
      <c r="BI148" s="44">
        <f t="shared" si="230"/>
        <v>0</v>
      </c>
      <c r="BJ148" s="44">
        <f t="shared" si="231"/>
        <v>0</v>
      </c>
      <c r="BK148" s="44">
        <f t="shared" si="232"/>
        <v>0</v>
      </c>
      <c r="BM148" s="44">
        <f t="shared" si="346"/>
        <v>4351845</v>
      </c>
      <c r="BN148" s="44">
        <f t="shared" si="347"/>
        <v>1574401.9184509625</v>
      </c>
      <c r="BO148" s="44">
        <f t="shared" si="348"/>
        <v>511624.2591249611</v>
      </c>
      <c r="BP148" s="44">
        <f t="shared" si="349"/>
        <v>60935.30622629213</v>
      </c>
      <c r="BQ148" s="44">
        <f t="shared" si="350"/>
        <v>706014.71644882928</v>
      </c>
      <c r="BR148" s="44">
        <f t="shared" si="351"/>
        <v>681500.19900394185</v>
      </c>
      <c r="BS148" s="44">
        <f t="shared" si="352"/>
        <v>299733.06410293345</v>
      </c>
      <c r="BT148" s="44">
        <f t="shared" si="353"/>
        <v>414981.43839991803</v>
      </c>
      <c r="BU148" s="44">
        <f t="shared" si="354"/>
        <v>40504.294020378482</v>
      </c>
      <c r="BV148" s="44">
        <f t="shared" si="355"/>
        <v>21398.267372730774</v>
      </c>
      <c r="BW148" s="44">
        <f t="shared" si="356"/>
        <v>38331.194929863603</v>
      </c>
      <c r="BX148" s="44">
        <f t="shared" si="357"/>
        <v>1249.466442146281</v>
      </c>
      <c r="BY148" s="44">
        <f t="shared" si="358"/>
        <v>1170.8754770423591</v>
      </c>
      <c r="CA148" s="44">
        <f t="shared" si="359"/>
        <v>0</v>
      </c>
    </row>
    <row r="149" spans="2:79" x14ac:dyDescent="0.25">
      <c r="B149" s="6">
        <v>511</v>
      </c>
      <c r="C149" s="6" t="s">
        <v>92</v>
      </c>
      <c r="D149" s="47" t="str">
        <f>INDEX(Alloc,$E149,D$1)</f>
        <v>Prod</v>
      </c>
      <c r="E149" s="93">
        <v>24</v>
      </c>
      <c r="F149" s="93"/>
      <c r="G149" s="105">
        <f>+'Function-Classif'!F149</f>
        <v>4128301</v>
      </c>
      <c r="H149" s="21">
        <f>+'Function-Classif'!S149</f>
        <v>676628.53389999992</v>
      </c>
      <c r="I149" s="21">
        <f>+'Function-Classif'!T149</f>
        <v>3451672.4661000003</v>
      </c>
      <c r="J149" s="21">
        <f>+'Function-Classif'!U149</f>
        <v>0</v>
      </c>
      <c r="K149" s="47"/>
      <c r="L149" s="47">
        <f t="shared" si="360"/>
        <v>302792.22150332032</v>
      </c>
      <c r="M149" s="47">
        <f t="shared" si="360"/>
        <v>1248739.2709281247</v>
      </c>
      <c r="N149" s="47">
        <f t="shared" si="360"/>
        <v>0</v>
      </c>
      <c r="O149" s="47"/>
      <c r="P149" s="47">
        <f t="shared" si="361"/>
        <v>93894.554004894831</v>
      </c>
      <c r="Q149" s="47">
        <f t="shared" si="361"/>
        <v>405795.55756476603</v>
      </c>
      <c r="R149" s="47">
        <f t="shared" si="361"/>
        <v>0</v>
      </c>
      <c r="S149" s="47"/>
      <c r="T149" s="47">
        <f t="shared" si="361"/>
        <v>8243.0537773906672</v>
      </c>
      <c r="U149" s="47">
        <f t="shared" si="361"/>
        <v>48330.930608664698</v>
      </c>
      <c r="V149" s="47">
        <f t="shared" si="361"/>
        <v>0</v>
      </c>
      <c r="W149" s="24"/>
      <c r="X149" s="47">
        <f t="shared" si="362"/>
        <v>104051.42185751309</v>
      </c>
      <c r="Y149" s="47">
        <f t="shared" si="362"/>
        <v>559976.64379770472</v>
      </c>
      <c r="Z149" s="47">
        <f t="shared" si="362"/>
        <v>0</v>
      </c>
      <c r="AB149" s="47">
        <f t="shared" si="363"/>
        <v>74846.561416644385</v>
      </c>
      <c r="AC149" s="47">
        <f t="shared" si="363"/>
        <v>540532.91708311671</v>
      </c>
      <c r="AD149" s="47">
        <f t="shared" si="363"/>
        <v>0</v>
      </c>
      <c r="AF149" s="47">
        <f t="shared" si="364"/>
        <v>50303.723760699511</v>
      </c>
      <c r="AG149" s="47">
        <f t="shared" si="364"/>
        <v>237733.73466745287</v>
      </c>
      <c r="AH149" s="47">
        <f t="shared" si="364"/>
        <v>0</v>
      </c>
      <c r="AJ149" s="47">
        <f t="shared" si="365"/>
        <v>35166.43190428822</v>
      </c>
      <c r="AK149" s="47">
        <f t="shared" si="365"/>
        <v>329143.15764177497</v>
      </c>
      <c r="AL149" s="47">
        <f t="shared" si="365"/>
        <v>0</v>
      </c>
      <c r="AN149" s="47">
        <f t="shared" si="366"/>
        <v>5402.8624933544243</v>
      </c>
      <c r="AO149" s="47">
        <f t="shared" si="366"/>
        <v>32126.042271486982</v>
      </c>
      <c r="AP149" s="47">
        <f t="shared" si="366"/>
        <v>0</v>
      </c>
      <c r="AR149" s="47">
        <f t="shared" si="367"/>
        <v>1829.9553179945649</v>
      </c>
      <c r="AS149" s="47">
        <f t="shared" si="367"/>
        <v>16972.068240642941</v>
      </c>
      <c r="AT149" s="47">
        <f t="shared" si="367"/>
        <v>0</v>
      </c>
      <c r="AV149" s="47">
        <f t="shared" si="368"/>
        <v>0</v>
      </c>
      <c r="AW149" s="47">
        <f t="shared" si="368"/>
        <v>30402.445429954903</v>
      </c>
      <c r="AX149" s="47">
        <f t="shared" si="368"/>
        <v>0</v>
      </c>
      <c r="AZ149" s="47">
        <f t="shared" si="369"/>
        <v>0</v>
      </c>
      <c r="BA149" s="47">
        <f t="shared" si="369"/>
        <v>991.01620477573204</v>
      </c>
      <c r="BB149" s="47">
        <f t="shared" si="369"/>
        <v>0</v>
      </c>
      <c r="BD149" s="47">
        <f t="shared" si="370"/>
        <v>97.747863899752645</v>
      </c>
      <c r="BE149" s="47">
        <f t="shared" si="370"/>
        <v>928.68166153408799</v>
      </c>
      <c r="BF149" s="47">
        <f t="shared" si="370"/>
        <v>0</v>
      </c>
      <c r="BH149" s="44">
        <f t="shared" ref="BH149:BH152" si="371">+L149+P149+T149+X149+AB149+AF149+AJ149+AN149+AR149+AV149+AZ149+BD149-H149</f>
        <v>0</v>
      </c>
      <c r="BI149" s="44">
        <f t="shared" ref="BI149:BI152" si="372">+M149+Q149+U149+Y149+AC149+AG149+AK149+AO149+AS149+AW149+BA149+BE149-I149</f>
        <v>0</v>
      </c>
      <c r="BJ149" s="44">
        <f t="shared" ref="BJ149:BJ152" si="373">+N149+R149+V149+Z149+AD149+AH149+AL149+AP149+AT149+AX149+BB149+BF149-J149</f>
        <v>0</v>
      </c>
      <c r="BK149" s="44">
        <f t="shared" ref="BK149:BK152" si="374">SUM(L149:BF149)-G149</f>
        <v>0</v>
      </c>
      <c r="BM149" s="44">
        <f t="shared" si="346"/>
        <v>4128301</v>
      </c>
      <c r="BN149" s="44">
        <f t="shared" si="347"/>
        <v>1551531.492431445</v>
      </c>
      <c r="BO149" s="44">
        <f t="shared" si="348"/>
        <v>499690.11156966083</v>
      </c>
      <c r="BP149" s="44">
        <f t="shared" si="349"/>
        <v>56573.984386055366</v>
      </c>
      <c r="BQ149" s="44">
        <f t="shared" si="350"/>
        <v>664028.06565521786</v>
      </c>
      <c r="BR149" s="44">
        <f t="shared" si="351"/>
        <v>615379.47849976108</v>
      </c>
      <c r="BS149" s="44">
        <f t="shared" si="352"/>
        <v>288037.45842815237</v>
      </c>
      <c r="BT149" s="44">
        <f t="shared" si="353"/>
        <v>364309.58954606322</v>
      </c>
      <c r="BU149" s="44">
        <f t="shared" si="354"/>
        <v>37528.904764841405</v>
      </c>
      <c r="BV149" s="44">
        <f t="shared" si="355"/>
        <v>18802.023558637506</v>
      </c>
      <c r="BW149" s="44">
        <f t="shared" si="356"/>
        <v>30402.445429954903</v>
      </c>
      <c r="BX149" s="44">
        <f t="shared" si="357"/>
        <v>991.01620477573204</v>
      </c>
      <c r="BY149" s="44">
        <f t="shared" si="358"/>
        <v>1026.4295254338406</v>
      </c>
      <c r="CA149" s="44">
        <f t="shared" si="359"/>
        <v>0</v>
      </c>
    </row>
    <row r="150" spans="2:79" x14ac:dyDescent="0.25">
      <c r="B150" s="6">
        <v>512</v>
      </c>
      <c r="C150" s="6" t="s">
        <v>93</v>
      </c>
      <c r="D150" s="47" t="str">
        <f>INDEX(Alloc,$E150,D$1)</f>
        <v>Energy</v>
      </c>
      <c r="E150" s="93">
        <v>2</v>
      </c>
      <c r="F150" s="93"/>
      <c r="G150" s="105">
        <f>+'Function-Classif'!F150</f>
        <v>34257481</v>
      </c>
      <c r="H150" s="21">
        <f>+'Function-Classif'!S150</f>
        <v>0</v>
      </c>
      <c r="I150" s="21">
        <f>+'Function-Classif'!T150</f>
        <v>34257481</v>
      </c>
      <c r="J150" s="21">
        <f>+'Function-Classif'!U150</f>
        <v>0</v>
      </c>
      <c r="K150" s="24"/>
      <c r="L150" s="47">
        <f t="shared" si="360"/>
        <v>0</v>
      </c>
      <c r="M150" s="47">
        <f t="shared" si="360"/>
        <v>12393604.047868755</v>
      </c>
      <c r="N150" s="47">
        <f t="shared" si="360"/>
        <v>0</v>
      </c>
      <c r="O150" s="47"/>
      <c r="P150" s="47">
        <f t="shared" si="361"/>
        <v>0</v>
      </c>
      <c r="Q150" s="47">
        <f t="shared" si="361"/>
        <v>4027477.618369319</v>
      </c>
      <c r="R150" s="47">
        <f t="shared" si="361"/>
        <v>0</v>
      </c>
      <c r="S150" s="47"/>
      <c r="T150" s="47">
        <f t="shared" si="361"/>
        <v>0</v>
      </c>
      <c r="U150" s="47">
        <f t="shared" si="361"/>
        <v>479679.33032458287</v>
      </c>
      <c r="V150" s="47">
        <f t="shared" si="361"/>
        <v>0</v>
      </c>
      <c r="W150" s="24"/>
      <c r="X150" s="47">
        <f t="shared" si="362"/>
        <v>0</v>
      </c>
      <c r="Y150" s="47">
        <f t="shared" si="362"/>
        <v>5557708.4511204232</v>
      </c>
      <c r="Z150" s="47">
        <f t="shared" si="362"/>
        <v>0</v>
      </c>
      <c r="AB150" s="47">
        <f t="shared" si="363"/>
        <v>0</v>
      </c>
      <c r="AC150" s="47">
        <f t="shared" si="363"/>
        <v>5364731.5377440508</v>
      </c>
      <c r="AD150" s="47">
        <f t="shared" si="363"/>
        <v>0</v>
      </c>
      <c r="AF150" s="47">
        <f t="shared" si="364"/>
        <v>0</v>
      </c>
      <c r="AG150" s="47">
        <f t="shared" si="364"/>
        <v>2359481.9550278154</v>
      </c>
      <c r="AH150" s="47">
        <f t="shared" si="364"/>
        <v>0</v>
      </c>
      <c r="AJ150" s="47">
        <f t="shared" si="365"/>
        <v>0</v>
      </c>
      <c r="AK150" s="47">
        <f t="shared" si="365"/>
        <v>3266710.7264477164</v>
      </c>
      <c r="AL150" s="47">
        <f t="shared" si="365"/>
        <v>0</v>
      </c>
      <c r="AN150" s="47">
        <f t="shared" si="366"/>
        <v>0</v>
      </c>
      <c r="AO150" s="47">
        <f t="shared" si="366"/>
        <v>318847.54232320527</v>
      </c>
      <c r="AP150" s="47">
        <f t="shared" si="366"/>
        <v>0</v>
      </c>
      <c r="AR150" s="47">
        <f t="shared" si="367"/>
        <v>0</v>
      </c>
      <c r="AS150" s="47">
        <f t="shared" si="367"/>
        <v>168445.96670015689</v>
      </c>
      <c r="AT150" s="47">
        <f t="shared" si="367"/>
        <v>0</v>
      </c>
      <c r="AV150" s="47">
        <f t="shared" si="368"/>
        <v>0</v>
      </c>
      <c r="AW150" s="47">
        <f t="shared" si="368"/>
        <v>301741.02754512138</v>
      </c>
      <c r="AX150" s="47">
        <f t="shared" si="368"/>
        <v>0</v>
      </c>
      <c r="AZ150" s="47">
        <f t="shared" si="369"/>
        <v>0</v>
      </c>
      <c r="BA150" s="47">
        <f t="shared" si="369"/>
        <v>9835.7301103242007</v>
      </c>
      <c r="BB150" s="47">
        <f t="shared" si="369"/>
        <v>0</v>
      </c>
      <c r="BD150" s="47">
        <f t="shared" si="370"/>
        <v>0</v>
      </c>
      <c r="BE150" s="47">
        <f t="shared" si="370"/>
        <v>9217.066418529279</v>
      </c>
      <c r="BF150" s="47">
        <f t="shared" si="370"/>
        <v>0</v>
      </c>
      <c r="BH150" s="44">
        <f t="shared" si="371"/>
        <v>0</v>
      </c>
      <c r="BI150" s="44">
        <f t="shared" si="372"/>
        <v>0</v>
      </c>
      <c r="BJ150" s="44">
        <f t="shared" si="373"/>
        <v>0</v>
      </c>
      <c r="BK150" s="44">
        <f t="shared" si="374"/>
        <v>0</v>
      </c>
      <c r="BM150" s="44">
        <f t="shared" si="346"/>
        <v>34257481</v>
      </c>
      <c r="BN150" s="44">
        <f t="shared" si="347"/>
        <v>12393604.047868755</v>
      </c>
      <c r="BO150" s="44">
        <f t="shared" si="348"/>
        <v>4027477.618369319</v>
      </c>
      <c r="BP150" s="44">
        <f t="shared" si="349"/>
        <v>479679.33032458287</v>
      </c>
      <c r="BQ150" s="44">
        <f t="shared" si="350"/>
        <v>5557708.4511204232</v>
      </c>
      <c r="BR150" s="44">
        <f t="shared" si="351"/>
        <v>5364731.5377440508</v>
      </c>
      <c r="BS150" s="44">
        <f t="shared" si="352"/>
        <v>2359481.9550278154</v>
      </c>
      <c r="BT150" s="44">
        <f t="shared" si="353"/>
        <v>3266710.7264477164</v>
      </c>
      <c r="BU150" s="44">
        <f t="shared" si="354"/>
        <v>318847.54232320527</v>
      </c>
      <c r="BV150" s="44">
        <f t="shared" si="355"/>
        <v>168445.96670015689</v>
      </c>
      <c r="BW150" s="44">
        <f t="shared" si="356"/>
        <v>301741.02754512138</v>
      </c>
      <c r="BX150" s="44">
        <f t="shared" si="357"/>
        <v>9835.7301103242007</v>
      </c>
      <c r="BY150" s="44">
        <f t="shared" si="358"/>
        <v>9217.066418529279</v>
      </c>
      <c r="CA150" s="44">
        <f t="shared" si="359"/>
        <v>0</v>
      </c>
    </row>
    <row r="151" spans="2:79" x14ac:dyDescent="0.25">
      <c r="B151" s="6">
        <v>513</v>
      </c>
      <c r="C151" s="6" t="s">
        <v>94</v>
      </c>
      <c r="D151" s="47" t="str">
        <f>INDEX(Alloc,$E151,D$1)</f>
        <v>Energy</v>
      </c>
      <c r="E151" s="93">
        <v>2</v>
      </c>
      <c r="F151" s="93"/>
      <c r="G151" s="105">
        <f>+'Function-Classif'!F151</f>
        <v>15421014</v>
      </c>
      <c r="H151" s="21">
        <f>+'Function-Classif'!S151</f>
        <v>0</v>
      </c>
      <c r="I151" s="21">
        <f>+'Function-Classif'!T151</f>
        <v>15421014</v>
      </c>
      <c r="J151" s="21">
        <f>+'Function-Classif'!U151</f>
        <v>0</v>
      </c>
      <c r="K151" s="24"/>
      <c r="L151" s="47">
        <f t="shared" si="360"/>
        <v>0</v>
      </c>
      <c r="M151" s="47">
        <f t="shared" si="360"/>
        <v>5578984.0920481207</v>
      </c>
      <c r="N151" s="47">
        <f t="shared" si="360"/>
        <v>0</v>
      </c>
      <c r="O151" s="47"/>
      <c r="P151" s="47">
        <f t="shared" si="361"/>
        <v>0</v>
      </c>
      <c r="Q151" s="47">
        <f t="shared" si="361"/>
        <v>1812970.0995108171</v>
      </c>
      <c r="R151" s="47">
        <f t="shared" si="361"/>
        <v>0</v>
      </c>
      <c r="S151" s="47"/>
      <c r="T151" s="47">
        <f t="shared" si="361"/>
        <v>0</v>
      </c>
      <c r="U151" s="47">
        <f t="shared" si="361"/>
        <v>215927.77555495154</v>
      </c>
      <c r="V151" s="47">
        <f t="shared" si="361"/>
        <v>0</v>
      </c>
      <c r="W151" s="24"/>
      <c r="X151" s="47">
        <f t="shared" si="362"/>
        <v>0</v>
      </c>
      <c r="Y151" s="47">
        <f t="shared" si="362"/>
        <v>2501803.9076675358</v>
      </c>
      <c r="Z151" s="47">
        <f t="shared" si="362"/>
        <v>0</v>
      </c>
      <c r="AB151" s="47">
        <f t="shared" si="363"/>
        <v>0</v>
      </c>
      <c r="AC151" s="47">
        <f t="shared" si="363"/>
        <v>2414935.2998194038</v>
      </c>
      <c r="AD151" s="47">
        <f t="shared" si="363"/>
        <v>0</v>
      </c>
      <c r="AF151" s="47">
        <f t="shared" si="364"/>
        <v>0</v>
      </c>
      <c r="AG151" s="47">
        <f t="shared" si="364"/>
        <v>1062121.4169609058</v>
      </c>
      <c r="AH151" s="47">
        <f t="shared" si="364"/>
        <v>0</v>
      </c>
      <c r="AJ151" s="47">
        <f t="shared" si="365"/>
        <v>0</v>
      </c>
      <c r="AK151" s="47">
        <f t="shared" si="365"/>
        <v>1470510.6848486729</v>
      </c>
      <c r="AL151" s="47">
        <f t="shared" si="365"/>
        <v>0</v>
      </c>
      <c r="AN151" s="47">
        <f t="shared" si="366"/>
        <v>0</v>
      </c>
      <c r="AO151" s="47">
        <f t="shared" si="366"/>
        <v>143529.30427172218</v>
      </c>
      <c r="AP151" s="47">
        <f t="shared" si="366"/>
        <v>0</v>
      </c>
      <c r="AR151" s="47">
        <f t="shared" si="367"/>
        <v>0</v>
      </c>
      <c r="AS151" s="47">
        <f t="shared" si="367"/>
        <v>75825.995808817737</v>
      </c>
      <c r="AT151" s="47">
        <f t="shared" si="367"/>
        <v>0</v>
      </c>
      <c r="AV151" s="47">
        <f t="shared" si="368"/>
        <v>0</v>
      </c>
      <c r="AW151" s="47">
        <f t="shared" si="368"/>
        <v>135828.80218623494</v>
      </c>
      <c r="AX151" s="47">
        <f t="shared" si="368"/>
        <v>0</v>
      </c>
      <c r="AZ151" s="47">
        <f t="shared" si="369"/>
        <v>0</v>
      </c>
      <c r="BA151" s="47">
        <f t="shared" si="369"/>
        <v>4427.5564724543246</v>
      </c>
      <c r="BB151" s="47">
        <f t="shared" si="369"/>
        <v>0</v>
      </c>
      <c r="BD151" s="47">
        <f t="shared" si="370"/>
        <v>0</v>
      </c>
      <c r="BE151" s="47">
        <f t="shared" si="370"/>
        <v>4149.0648503627535</v>
      </c>
      <c r="BF151" s="47">
        <f t="shared" si="370"/>
        <v>0</v>
      </c>
      <c r="BH151" s="44">
        <f t="shared" si="371"/>
        <v>0</v>
      </c>
      <c r="BI151" s="44">
        <f t="shared" si="372"/>
        <v>0</v>
      </c>
      <c r="BJ151" s="44">
        <f t="shared" si="373"/>
        <v>0</v>
      </c>
      <c r="BK151" s="44">
        <f t="shared" si="374"/>
        <v>0</v>
      </c>
      <c r="BM151" s="44">
        <f t="shared" si="346"/>
        <v>15421014</v>
      </c>
      <c r="BN151" s="44">
        <f t="shared" si="347"/>
        <v>5578984.0920481207</v>
      </c>
      <c r="BO151" s="44">
        <f t="shared" si="348"/>
        <v>1812970.0995108171</v>
      </c>
      <c r="BP151" s="44">
        <f t="shared" si="349"/>
        <v>215927.77555495154</v>
      </c>
      <c r="BQ151" s="44">
        <f t="shared" si="350"/>
        <v>2501803.9076675358</v>
      </c>
      <c r="BR151" s="44">
        <f t="shared" si="351"/>
        <v>2414935.2998194038</v>
      </c>
      <c r="BS151" s="44">
        <f t="shared" si="352"/>
        <v>1062121.4169609058</v>
      </c>
      <c r="BT151" s="44">
        <f t="shared" si="353"/>
        <v>1470510.6848486729</v>
      </c>
      <c r="BU151" s="44">
        <f t="shared" si="354"/>
        <v>143529.30427172218</v>
      </c>
      <c r="BV151" s="44">
        <f t="shared" si="355"/>
        <v>75825.995808817737</v>
      </c>
      <c r="BW151" s="44">
        <f t="shared" si="356"/>
        <v>135828.80218623494</v>
      </c>
      <c r="BX151" s="44">
        <f t="shared" si="357"/>
        <v>4427.5564724543246</v>
      </c>
      <c r="BY151" s="44">
        <f t="shared" si="358"/>
        <v>4149.0648503627535</v>
      </c>
      <c r="CA151" s="44">
        <f t="shared" si="359"/>
        <v>0</v>
      </c>
    </row>
    <row r="152" spans="2:79" x14ac:dyDescent="0.25">
      <c r="B152" s="30">
        <v>514</v>
      </c>
      <c r="C152" s="30" t="s">
        <v>95</v>
      </c>
      <c r="D152" s="47" t="str">
        <f>INDEX(Alloc,$E152,D$1)</f>
        <v>Energy</v>
      </c>
      <c r="E152" s="94">
        <v>2</v>
      </c>
      <c r="F152" s="94"/>
      <c r="G152" s="105">
        <f>+'Function-Classif'!F152</f>
        <v>1072820</v>
      </c>
      <c r="H152" s="31">
        <f>+'Function-Classif'!S152</f>
        <v>0</v>
      </c>
      <c r="I152" s="31">
        <f>+'Function-Classif'!T152</f>
        <v>1072820</v>
      </c>
      <c r="J152" s="31">
        <f>+'Function-Classif'!U152</f>
        <v>0</v>
      </c>
      <c r="K152" s="41"/>
      <c r="L152" s="47">
        <f t="shared" si="360"/>
        <v>0</v>
      </c>
      <c r="M152" s="47">
        <f t="shared" si="360"/>
        <v>388122.7079899587</v>
      </c>
      <c r="N152" s="47">
        <f t="shared" si="360"/>
        <v>0</v>
      </c>
      <c r="O152" s="47"/>
      <c r="P152" s="47">
        <f t="shared" si="361"/>
        <v>0</v>
      </c>
      <c r="Q152" s="47">
        <f t="shared" si="361"/>
        <v>126125.9851107842</v>
      </c>
      <c r="R152" s="47">
        <f t="shared" si="361"/>
        <v>0</v>
      </c>
      <c r="S152" s="47"/>
      <c r="T152" s="47">
        <f t="shared" si="361"/>
        <v>0</v>
      </c>
      <c r="U152" s="47">
        <f t="shared" si="361"/>
        <v>15021.816086209579</v>
      </c>
      <c r="V152" s="47">
        <f t="shared" si="361"/>
        <v>0</v>
      </c>
      <c r="W152" s="24"/>
      <c r="X152" s="47">
        <f t="shared" si="362"/>
        <v>0</v>
      </c>
      <c r="Y152" s="47">
        <f t="shared" si="362"/>
        <v>174047.26227626056</v>
      </c>
      <c r="Z152" s="47">
        <f t="shared" si="362"/>
        <v>0</v>
      </c>
      <c r="AB152" s="47">
        <f t="shared" si="363"/>
        <v>0</v>
      </c>
      <c r="AC152" s="47">
        <f t="shared" si="363"/>
        <v>168003.92557533848</v>
      </c>
      <c r="AD152" s="47">
        <f t="shared" si="363"/>
        <v>0</v>
      </c>
      <c r="AF152" s="47">
        <f t="shared" si="364"/>
        <v>0</v>
      </c>
      <c r="AG152" s="47">
        <f t="shared" si="364"/>
        <v>73890.413337540522</v>
      </c>
      <c r="AH152" s="47">
        <f t="shared" si="364"/>
        <v>0</v>
      </c>
      <c r="AJ152" s="47">
        <f t="shared" si="365"/>
        <v>0</v>
      </c>
      <c r="AK152" s="47">
        <f t="shared" si="365"/>
        <v>102301.52653511328</v>
      </c>
      <c r="AL152" s="47">
        <f t="shared" si="365"/>
        <v>0</v>
      </c>
      <c r="AN152" s="47">
        <f t="shared" si="366"/>
        <v>0</v>
      </c>
      <c r="AO152" s="47">
        <f t="shared" si="366"/>
        <v>9985.1480718965031</v>
      </c>
      <c r="AP152" s="47">
        <f t="shared" si="366"/>
        <v>0</v>
      </c>
      <c r="AR152" s="47">
        <f t="shared" si="367"/>
        <v>0</v>
      </c>
      <c r="AS152" s="47">
        <f t="shared" si="367"/>
        <v>5275.1164627446578</v>
      </c>
      <c r="AT152" s="47">
        <f t="shared" si="367"/>
        <v>0</v>
      </c>
      <c r="AV152" s="47">
        <f t="shared" si="368"/>
        <v>0</v>
      </c>
      <c r="AW152" s="47">
        <f t="shared" si="368"/>
        <v>9449.4341008598112</v>
      </c>
      <c r="AX152" s="47">
        <f t="shared" si="368"/>
        <v>0</v>
      </c>
      <c r="AZ152" s="47">
        <f t="shared" si="369"/>
        <v>0</v>
      </c>
      <c r="BA152" s="47">
        <f t="shared" si="369"/>
        <v>308.01937763485904</v>
      </c>
      <c r="BB152" s="47">
        <f t="shared" si="369"/>
        <v>0</v>
      </c>
      <c r="BD152" s="47">
        <f t="shared" si="370"/>
        <v>0</v>
      </c>
      <c r="BE152" s="47">
        <f t="shared" si="370"/>
        <v>288.64507565884901</v>
      </c>
      <c r="BF152" s="47">
        <f t="shared" si="370"/>
        <v>0</v>
      </c>
      <c r="BH152" s="44">
        <f t="shared" si="371"/>
        <v>0</v>
      </c>
      <c r="BI152" s="44">
        <f t="shared" si="372"/>
        <v>0</v>
      </c>
      <c r="BJ152" s="44">
        <f t="shared" si="373"/>
        <v>0</v>
      </c>
      <c r="BK152" s="44">
        <f t="shared" si="374"/>
        <v>0</v>
      </c>
      <c r="BM152" s="44">
        <f t="shared" si="346"/>
        <v>1072820</v>
      </c>
      <c r="BN152" s="44">
        <f t="shared" si="347"/>
        <v>388122.7079899587</v>
      </c>
      <c r="BO152" s="44">
        <f t="shared" si="348"/>
        <v>126125.9851107842</v>
      </c>
      <c r="BP152" s="44">
        <f t="shared" si="349"/>
        <v>15021.816086209579</v>
      </c>
      <c r="BQ152" s="44">
        <f t="shared" si="350"/>
        <v>174047.26227626056</v>
      </c>
      <c r="BR152" s="44">
        <f t="shared" si="351"/>
        <v>168003.92557533848</v>
      </c>
      <c r="BS152" s="44">
        <f t="shared" si="352"/>
        <v>73890.413337540522</v>
      </c>
      <c r="BT152" s="44">
        <f t="shared" si="353"/>
        <v>102301.52653511328</v>
      </c>
      <c r="BU152" s="44">
        <f t="shared" si="354"/>
        <v>9985.1480718965031</v>
      </c>
      <c r="BV152" s="44">
        <f t="shared" si="355"/>
        <v>5275.1164627446578</v>
      </c>
      <c r="BW152" s="44">
        <f t="shared" si="356"/>
        <v>9449.4341008598112</v>
      </c>
      <c r="BX152" s="44">
        <f t="shared" si="357"/>
        <v>308.01937763485904</v>
      </c>
      <c r="BY152" s="44">
        <f t="shared" si="358"/>
        <v>288.64507565884901</v>
      </c>
      <c r="CA152" s="44">
        <f t="shared" si="359"/>
        <v>0</v>
      </c>
    </row>
    <row r="153" spans="2:79" x14ac:dyDescent="0.25">
      <c r="B153" s="6"/>
      <c r="C153" s="6" t="s">
        <v>96</v>
      </c>
      <c r="D153" s="6"/>
      <c r="E153" s="93"/>
      <c r="F153" s="93"/>
      <c r="G153" s="105">
        <f>+'Function-Classif'!F153</f>
        <v>59231461</v>
      </c>
      <c r="H153" s="24">
        <f>SUM(H148:H152)</f>
        <v>676628.53389999992</v>
      </c>
      <c r="I153" s="24">
        <f t="shared" ref="I153:J153" si="375">SUM(I148:I152)</f>
        <v>58554832.4661</v>
      </c>
      <c r="J153" s="24">
        <f t="shared" si="375"/>
        <v>0</v>
      </c>
      <c r="K153" s="24"/>
      <c r="L153" s="24">
        <f t="shared" ref="L153:BF153" si="376">SUM(L148:L152)</f>
        <v>302792.22150332032</v>
      </c>
      <c r="M153" s="24">
        <f t="shared" si="376"/>
        <v>21183852.03728592</v>
      </c>
      <c r="N153" s="24">
        <f t="shared" si="376"/>
        <v>0</v>
      </c>
      <c r="O153" s="24"/>
      <c r="P153" s="24">
        <f t="shared" si="376"/>
        <v>93894.554004894831</v>
      </c>
      <c r="Q153" s="24">
        <f t="shared" si="376"/>
        <v>6883993.5196806472</v>
      </c>
      <c r="R153" s="24">
        <f t="shared" si="376"/>
        <v>0</v>
      </c>
      <c r="S153" s="24"/>
      <c r="T153" s="24">
        <f t="shared" ref="T153:V153" si="377">SUM(T148:T152)</f>
        <v>8243.0537773906672</v>
      </c>
      <c r="U153" s="24">
        <f t="shared" si="377"/>
        <v>819895.1588007008</v>
      </c>
      <c r="V153" s="24">
        <f t="shared" si="377"/>
        <v>0</v>
      </c>
      <c r="W153" s="24"/>
      <c r="X153" s="24">
        <f t="shared" si="376"/>
        <v>104051.42185751309</v>
      </c>
      <c r="Y153" s="24">
        <f t="shared" si="376"/>
        <v>9499550.9813107532</v>
      </c>
      <c r="Z153" s="24">
        <f t="shared" si="376"/>
        <v>0</v>
      </c>
      <c r="AA153" s="24"/>
      <c r="AB153" s="24">
        <f t="shared" si="376"/>
        <v>74846.561416644385</v>
      </c>
      <c r="AC153" s="24">
        <f t="shared" si="376"/>
        <v>9169703.879225852</v>
      </c>
      <c r="AD153" s="24">
        <f t="shared" si="376"/>
        <v>0</v>
      </c>
      <c r="AE153" s="24"/>
      <c r="AF153" s="24">
        <f t="shared" si="376"/>
        <v>50303.723760699511</v>
      </c>
      <c r="AG153" s="24">
        <f t="shared" si="376"/>
        <v>4032960.5840966478</v>
      </c>
      <c r="AH153" s="24">
        <f t="shared" si="376"/>
        <v>0</v>
      </c>
      <c r="AI153" s="24"/>
      <c r="AJ153" s="24">
        <f t="shared" si="376"/>
        <v>35166.43190428822</v>
      </c>
      <c r="AK153" s="24">
        <f t="shared" si="376"/>
        <v>5583647.5338731958</v>
      </c>
      <c r="AL153" s="24">
        <f t="shared" si="376"/>
        <v>0</v>
      </c>
      <c r="AM153" s="24"/>
      <c r="AN153" s="24">
        <f t="shared" si="376"/>
        <v>5402.8624933544243</v>
      </c>
      <c r="AO153" s="24">
        <f t="shared" si="376"/>
        <v>544992.33095868945</v>
      </c>
      <c r="AP153" s="24">
        <f t="shared" si="376"/>
        <v>0</v>
      </c>
      <c r="AQ153" s="24"/>
      <c r="AR153" s="24">
        <f t="shared" si="376"/>
        <v>1829.9553179945649</v>
      </c>
      <c r="AS153" s="24">
        <f t="shared" si="376"/>
        <v>287917.41458509298</v>
      </c>
      <c r="AT153" s="24">
        <f t="shared" si="376"/>
        <v>0</v>
      </c>
      <c r="AU153" s="24"/>
      <c r="AV153" s="24">
        <f t="shared" si="376"/>
        <v>0</v>
      </c>
      <c r="AW153" s="24">
        <f t="shared" si="376"/>
        <v>515752.90419203462</v>
      </c>
      <c r="AX153" s="24">
        <f t="shared" si="376"/>
        <v>0</v>
      </c>
      <c r="AY153" s="24"/>
      <c r="AZ153" s="24">
        <f t="shared" si="376"/>
        <v>0</v>
      </c>
      <c r="BA153" s="24">
        <f t="shared" si="376"/>
        <v>16811.788607335398</v>
      </c>
      <c r="BB153" s="24">
        <f t="shared" si="376"/>
        <v>0</v>
      </c>
      <c r="BC153" s="24"/>
      <c r="BD153" s="24">
        <f t="shared" si="376"/>
        <v>97.747863899752645</v>
      </c>
      <c r="BE153" s="24">
        <f t="shared" si="376"/>
        <v>15754.333483127328</v>
      </c>
      <c r="BF153" s="24">
        <f t="shared" si="376"/>
        <v>0</v>
      </c>
      <c r="BH153" s="44">
        <f t="shared" si="229"/>
        <v>0</v>
      </c>
      <c r="BI153" s="44">
        <f t="shared" si="230"/>
        <v>0</v>
      </c>
      <c r="BJ153" s="44">
        <f t="shared" si="231"/>
        <v>0</v>
      </c>
      <c r="BK153" s="44">
        <f t="shared" si="232"/>
        <v>0</v>
      </c>
      <c r="BM153" s="44">
        <f t="shared" si="346"/>
        <v>59231461</v>
      </c>
      <c r="BN153" s="44">
        <f t="shared" si="347"/>
        <v>21486644.258789241</v>
      </c>
      <c r="BO153" s="44">
        <f t="shared" si="348"/>
        <v>6977888.0736855417</v>
      </c>
      <c r="BP153" s="44">
        <f t="shared" si="349"/>
        <v>828138.21257809142</v>
      </c>
      <c r="BQ153" s="44">
        <f t="shared" si="350"/>
        <v>9603602.4031682666</v>
      </c>
      <c r="BR153" s="44">
        <f t="shared" si="351"/>
        <v>9244550.4406424966</v>
      </c>
      <c r="BS153" s="44">
        <f t="shared" si="352"/>
        <v>4083264.3078573472</v>
      </c>
      <c r="BT153" s="44">
        <f t="shared" si="353"/>
        <v>5618813.9657774838</v>
      </c>
      <c r="BU153" s="44">
        <f t="shared" si="354"/>
        <v>550395.19345204392</v>
      </c>
      <c r="BV153" s="44">
        <f t="shared" si="355"/>
        <v>289747.36990308756</v>
      </c>
      <c r="BW153" s="44">
        <f t="shared" si="356"/>
        <v>515752.90419203462</v>
      </c>
      <c r="BX153" s="44">
        <f t="shared" si="357"/>
        <v>16811.788607335398</v>
      </c>
      <c r="BY153" s="44">
        <f t="shared" si="358"/>
        <v>15852.08134702708</v>
      </c>
      <c r="CA153" s="44">
        <f t="shared" si="359"/>
        <v>0</v>
      </c>
    </row>
    <row r="154" spans="2:79" x14ac:dyDescent="0.25">
      <c r="B154" s="30"/>
      <c r="C154" s="30"/>
      <c r="D154" s="30"/>
      <c r="E154" s="94"/>
      <c r="F154" s="94"/>
      <c r="G154" s="105"/>
      <c r="H154" s="31"/>
      <c r="I154" s="31"/>
      <c r="J154" s="31"/>
      <c r="K154" s="4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H154" s="44">
        <f t="shared" si="229"/>
        <v>0</v>
      </c>
      <c r="BI154" s="44">
        <f t="shared" si="230"/>
        <v>0</v>
      </c>
      <c r="BJ154" s="44">
        <f t="shared" si="231"/>
        <v>0</v>
      </c>
      <c r="BK154" s="44">
        <f t="shared" si="232"/>
        <v>0</v>
      </c>
      <c r="BM154" s="44">
        <f t="shared" si="346"/>
        <v>0</v>
      </c>
      <c r="BN154" s="44">
        <f t="shared" si="347"/>
        <v>0</v>
      </c>
      <c r="BO154" s="44">
        <f t="shared" si="348"/>
        <v>0</v>
      </c>
      <c r="BP154" s="44">
        <f t="shared" si="349"/>
        <v>0</v>
      </c>
      <c r="BQ154" s="44">
        <f t="shared" si="350"/>
        <v>0</v>
      </c>
      <c r="BR154" s="44">
        <f t="shared" si="351"/>
        <v>0</v>
      </c>
      <c r="BS154" s="44">
        <f t="shared" si="352"/>
        <v>0</v>
      </c>
      <c r="BT154" s="44">
        <f t="shared" si="353"/>
        <v>0</v>
      </c>
      <c r="BU154" s="44">
        <f t="shared" si="354"/>
        <v>0</v>
      </c>
      <c r="BV154" s="44">
        <f t="shared" si="355"/>
        <v>0</v>
      </c>
      <c r="BW154" s="44">
        <f t="shared" si="356"/>
        <v>0</v>
      </c>
      <c r="BX154" s="44">
        <f t="shared" si="357"/>
        <v>0</v>
      </c>
      <c r="BY154" s="44">
        <f t="shared" si="358"/>
        <v>0</v>
      </c>
      <c r="CA154" s="44">
        <f t="shared" si="359"/>
        <v>0</v>
      </c>
    </row>
    <row r="155" spans="2:79" x14ac:dyDescent="0.25">
      <c r="B155" s="9" t="s">
        <v>97</v>
      </c>
      <c r="D155" s="6"/>
      <c r="E155" s="93"/>
      <c r="F155" s="93"/>
      <c r="G155" s="105">
        <f>+'Function-Classif'!F155</f>
        <v>389156658</v>
      </c>
      <c r="H155" s="24">
        <f>H145+H153</f>
        <v>6454624.3079834599</v>
      </c>
      <c r="I155" s="24">
        <f t="shared" ref="I155:J155" si="378">I145+I153</f>
        <v>382702033.69201648</v>
      </c>
      <c r="J155" s="24">
        <f t="shared" si="378"/>
        <v>0</v>
      </c>
      <c r="K155" s="24"/>
      <c r="L155" s="24">
        <f t="shared" ref="L155:BF155" si="379">L145+L153</f>
        <v>2888453.4648851939</v>
      </c>
      <c r="M155" s="24">
        <f t="shared" si="379"/>
        <v>138453188.4843775</v>
      </c>
      <c r="N155" s="24">
        <f t="shared" si="379"/>
        <v>0</v>
      </c>
      <c r="O155" s="24"/>
      <c r="P155" s="24">
        <f t="shared" si="379"/>
        <v>895696.8858142033</v>
      </c>
      <c r="Q155" s="24">
        <f t="shared" si="379"/>
        <v>44992329.564424701</v>
      </c>
      <c r="R155" s="24">
        <f t="shared" si="379"/>
        <v>0</v>
      </c>
      <c r="S155" s="24"/>
      <c r="T155" s="24">
        <f t="shared" ref="T155:V155" si="380">T145+T153</f>
        <v>78633.714982265388</v>
      </c>
      <c r="U155" s="24">
        <f t="shared" si="380"/>
        <v>5358661.8127363911</v>
      </c>
      <c r="V155" s="24">
        <f t="shared" si="380"/>
        <v>0</v>
      </c>
      <c r="W155" s="24"/>
      <c r="X155" s="24">
        <f t="shared" si="379"/>
        <v>992587.22201775259</v>
      </c>
      <c r="Y155" s="24">
        <f t="shared" si="379"/>
        <v>62087061.419112913</v>
      </c>
      <c r="Z155" s="24">
        <f t="shared" si="379"/>
        <v>0</v>
      </c>
      <c r="AA155" s="24"/>
      <c r="AB155" s="24">
        <f t="shared" si="379"/>
        <v>713990.63220743358</v>
      </c>
      <c r="AC155" s="24">
        <f t="shared" si="379"/>
        <v>59931250.336425707</v>
      </c>
      <c r="AD155" s="24">
        <f t="shared" si="379"/>
        <v>0</v>
      </c>
      <c r="AE155" s="24"/>
      <c r="AF155" s="24">
        <f t="shared" si="379"/>
        <v>479866.90170515771</v>
      </c>
      <c r="AG155" s="24">
        <f t="shared" si="379"/>
        <v>26358579.682165194</v>
      </c>
      <c r="AH155" s="24">
        <f t="shared" si="379"/>
        <v>0</v>
      </c>
      <c r="AI155" s="24"/>
      <c r="AJ155" s="24">
        <f t="shared" si="379"/>
        <v>335466.35239596694</v>
      </c>
      <c r="AK155" s="24">
        <f t="shared" si="379"/>
        <v>36493542.490618788</v>
      </c>
      <c r="AL155" s="24">
        <f t="shared" si="379"/>
        <v>0</v>
      </c>
      <c r="AM155" s="24"/>
      <c r="AN155" s="24">
        <f t="shared" si="379"/>
        <v>51540.019131755384</v>
      </c>
      <c r="AO155" s="24">
        <f t="shared" si="379"/>
        <v>3561954.9167900574</v>
      </c>
      <c r="AP155" s="24">
        <f t="shared" si="379"/>
        <v>0</v>
      </c>
      <c r="AQ155" s="24"/>
      <c r="AR155" s="24">
        <f t="shared" si="379"/>
        <v>17456.659727266233</v>
      </c>
      <c r="AS155" s="24">
        <f t="shared" si="379"/>
        <v>1881767.4896577403</v>
      </c>
      <c r="AT155" s="24">
        <f t="shared" si="379"/>
        <v>0</v>
      </c>
      <c r="AU155" s="24"/>
      <c r="AV155" s="24">
        <f t="shared" si="379"/>
        <v>0</v>
      </c>
      <c r="AW155" s="24">
        <f t="shared" si="379"/>
        <v>3370852.1910830727</v>
      </c>
      <c r="AX155" s="24">
        <f t="shared" si="379"/>
        <v>0</v>
      </c>
      <c r="AY155" s="24"/>
      <c r="AZ155" s="24">
        <f t="shared" si="379"/>
        <v>0</v>
      </c>
      <c r="BA155" s="24">
        <f t="shared" si="379"/>
        <v>109878.30413061818</v>
      </c>
      <c r="BB155" s="24">
        <f t="shared" si="379"/>
        <v>0</v>
      </c>
      <c r="BC155" s="24"/>
      <c r="BD155" s="24">
        <f t="shared" si="379"/>
        <v>932.45511646431373</v>
      </c>
      <c r="BE155" s="24">
        <f t="shared" si="379"/>
        <v>102967.00049386428</v>
      </c>
      <c r="BF155" s="24">
        <f t="shared" si="379"/>
        <v>0</v>
      </c>
      <c r="BH155" s="44">
        <f t="shared" si="229"/>
        <v>0</v>
      </c>
      <c r="BI155" s="44">
        <f t="shared" si="230"/>
        <v>0</v>
      </c>
      <c r="BJ155" s="44">
        <f t="shared" si="231"/>
        <v>0</v>
      </c>
      <c r="BK155" s="44">
        <f t="shared" si="232"/>
        <v>0</v>
      </c>
      <c r="BM155" s="44">
        <f t="shared" si="346"/>
        <v>389156658</v>
      </c>
      <c r="BN155" s="44">
        <f t="shared" si="347"/>
        <v>141341641.94926271</v>
      </c>
      <c r="BO155" s="44">
        <f t="shared" si="348"/>
        <v>45888026.450238906</v>
      </c>
      <c r="BP155" s="44">
        <f t="shared" si="349"/>
        <v>5437295.5277186567</v>
      </c>
      <c r="BQ155" s="44">
        <f t="shared" si="350"/>
        <v>63079648.641130663</v>
      </c>
      <c r="BR155" s="44">
        <f t="shared" si="351"/>
        <v>60645240.968633138</v>
      </c>
      <c r="BS155" s="44">
        <f t="shared" si="352"/>
        <v>26838446.583870351</v>
      </c>
      <c r="BT155" s="44">
        <f t="shared" si="353"/>
        <v>36829008.843014754</v>
      </c>
      <c r="BU155" s="44">
        <f t="shared" si="354"/>
        <v>3613494.9359218129</v>
      </c>
      <c r="BV155" s="44">
        <f t="shared" si="355"/>
        <v>1899224.1493850066</v>
      </c>
      <c r="BW155" s="44">
        <f t="shared" si="356"/>
        <v>3370852.1910830727</v>
      </c>
      <c r="BX155" s="44">
        <f t="shared" si="357"/>
        <v>109878.30413061818</v>
      </c>
      <c r="BY155" s="44">
        <f t="shared" si="358"/>
        <v>103899.4556103286</v>
      </c>
      <c r="CA155" s="44">
        <f t="shared" si="359"/>
        <v>0</v>
      </c>
    </row>
    <row r="156" spans="2:79" x14ac:dyDescent="0.25">
      <c r="B156" s="6"/>
      <c r="C156" s="6"/>
      <c r="D156" s="6"/>
      <c r="E156" s="93"/>
      <c r="F156" s="93"/>
      <c r="G156" s="105"/>
      <c r="H156" s="24"/>
      <c r="I156" s="24"/>
      <c r="J156" s="24"/>
      <c r="K156" s="24"/>
      <c r="L156" s="40"/>
      <c r="M156" s="24"/>
      <c r="N156" s="24"/>
      <c r="O156" s="24"/>
      <c r="P156" s="40"/>
      <c r="Q156" s="24"/>
      <c r="R156" s="24"/>
      <c r="S156" s="24"/>
      <c r="T156" s="24"/>
      <c r="U156" s="24"/>
      <c r="V156" s="24"/>
      <c r="W156" s="24"/>
      <c r="Y156" s="44"/>
      <c r="Z156" s="44"/>
      <c r="BH156" s="44">
        <f t="shared" si="229"/>
        <v>0</v>
      </c>
      <c r="BI156" s="44">
        <f t="shared" si="230"/>
        <v>0</v>
      </c>
      <c r="BJ156" s="44">
        <f t="shared" si="231"/>
        <v>0</v>
      </c>
      <c r="BK156" s="44">
        <f t="shared" si="232"/>
        <v>0</v>
      </c>
      <c r="BM156" s="44">
        <f t="shared" si="346"/>
        <v>0</v>
      </c>
      <c r="BN156" s="44">
        <f t="shared" si="347"/>
        <v>0</v>
      </c>
      <c r="BO156" s="44">
        <f t="shared" si="348"/>
        <v>0</v>
      </c>
      <c r="BP156" s="44">
        <f t="shared" si="349"/>
        <v>0</v>
      </c>
      <c r="BQ156" s="44">
        <f t="shared" si="350"/>
        <v>0</v>
      </c>
      <c r="BR156" s="44">
        <f t="shared" si="351"/>
        <v>0</v>
      </c>
      <c r="BS156" s="44">
        <f t="shared" si="352"/>
        <v>0</v>
      </c>
      <c r="BT156" s="44">
        <f t="shared" si="353"/>
        <v>0</v>
      </c>
      <c r="BU156" s="44">
        <f t="shared" si="354"/>
        <v>0</v>
      </c>
      <c r="BV156" s="44">
        <f t="shared" si="355"/>
        <v>0</v>
      </c>
      <c r="BW156" s="44">
        <f t="shared" si="356"/>
        <v>0</v>
      </c>
      <c r="BX156" s="44">
        <f t="shared" si="357"/>
        <v>0</v>
      </c>
      <c r="BY156" s="44">
        <f t="shared" si="358"/>
        <v>0</v>
      </c>
      <c r="CA156" s="44">
        <f t="shared" si="359"/>
        <v>0</v>
      </c>
    </row>
    <row r="157" spans="2:79" x14ac:dyDescent="0.25">
      <c r="B157" s="9" t="s">
        <v>98</v>
      </c>
      <c r="C157" s="6"/>
      <c r="D157" s="6"/>
      <c r="E157" s="93"/>
      <c r="F157" s="93"/>
      <c r="G157" s="105"/>
      <c r="H157" s="24"/>
      <c r="I157" s="24"/>
      <c r="J157" s="24"/>
      <c r="K157" s="24"/>
      <c r="L157" s="40"/>
      <c r="M157" s="24"/>
      <c r="N157" s="24"/>
      <c r="O157" s="24"/>
      <c r="P157" s="40"/>
      <c r="Q157" s="24"/>
      <c r="R157" s="24"/>
      <c r="S157" s="24"/>
      <c r="T157" s="24"/>
      <c r="U157" s="24"/>
      <c r="V157" s="24"/>
      <c r="W157" s="24"/>
      <c r="Y157" s="44"/>
      <c r="Z157" s="44"/>
      <c r="BH157" s="44">
        <f t="shared" si="229"/>
        <v>0</v>
      </c>
      <c r="BI157" s="44">
        <f t="shared" si="230"/>
        <v>0</v>
      </c>
      <c r="BJ157" s="44">
        <f t="shared" si="231"/>
        <v>0</v>
      </c>
      <c r="BK157" s="44">
        <f t="shared" si="232"/>
        <v>0</v>
      </c>
      <c r="BM157" s="44">
        <f t="shared" si="346"/>
        <v>0</v>
      </c>
      <c r="BN157" s="44">
        <f t="shared" si="347"/>
        <v>0</v>
      </c>
      <c r="BO157" s="44">
        <f t="shared" si="348"/>
        <v>0</v>
      </c>
      <c r="BP157" s="44">
        <f t="shared" si="349"/>
        <v>0</v>
      </c>
      <c r="BQ157" s="44">
        <f t="shared" si="350"/>
        <v>0</v>
      </c>
      <c r="BR157" s="44">
        <f t="shared" si="351"/>
        <v>0</v>
      </c>
      <c r="BS157" s="44">
        <f t="shared" si="352"/>
        <v>0</v>
      </c>
      <c r="BT157" s="44">
        <f t="shared" si="353"/>
        <v>0</v>
      </c>
      <c r="BU157" s="44">
        <f t="shared" si="354"/>
        <v>0</v>
      </c>
      <c r="BV157" s="44">
        <f t="shared" si="355"/>
        <v>0</v>
      </c>
      <c r="BW157" s="44">
        <f t="shared" si="356"/>
        <v>0</v>
      </c>
      <c r="BX157" s="44">
        <f t="shared" si="357"/>
        <v>0</v>
      </c>
      <c r="BY157" s="44">
        <f t="shared" si="358"/>
        <v>0</v>
      </c>
      <c r="CA157" s="44">
        <f t="shared" si="359"/>
        <v>0</v>
      </c>
    </row>
    <row r="158" spans="2:79" x14ac:dyDescent="0.25">
      <c r="B158" s="19">
        <v>535</v>
      </c>
      <c r="C158" s="6" t="s">
        <v>82</v>
      </c>
      <c r="D158" s="47" t="str">
        <f>INDEX(Alloc,$E158,D$1)</f>
        <v>Prod</v>
      </c>
      <c r="E158" s="93">
        <v>24</v>
      </c>
      <c r="F158" s="93"/>
      <c r="G158" s="105">
        <f>+'Function-Classif'!F158</f>
        <v>121406</v>
      </c>
      <c r="H158" s="21">
        <f>+'Function-Classif'!S158</f>
        <v>19898.4434</v>
      </c>
      <c r="I158" s="21">
        <f>+'Function-Classif'!T158</f>
        <v>101507.55660000001</v>
      </c>
      <c r="J158" s="21">
        <f>+'Function-Classif'!U158</f>
        <v>0</v>
      </c>
      <c r="K158" s="24"/>
      <c r="L158" s="47">
        <f t="shared" ref="L158:N159" si="381">INDEX(Alloc,$E158,L$1)*$G158</f>
        <v>8904.5814352761845</v>
      </c>
      <c r="M158" s="47">
        <f t="shared" si="381"/>
        <v>36723.204031464738</v>
      </c>
      <c r="N158" s="47">
        <f t="shared" si="381"/>
        <v>0</v>
      </c>
      <c r="O158" s="47"/>
      <c r="P158" s="47">
        <f t="shared" ref="P158:V159" si="382">INDEX(Alloc,$E158,P$1)*$G158</f>
        <v>2761.2720641053697</v>
      </c>
      <c r="Q158" s="47">
        <f t="shared" si="382"/>
        <v>11933.726601259934</v>
      </c>
      <c r="R158" s="47">
        <f t="shared" si="382"/>
        <v>0</v>
      </c>
      <c r="S158" s="47"/>
      <c r="T158" s="47">
        <f t="shared" si="382"/>
        <v>242.41357083649942</v>
      </c>
      <c r="U158" s="47">
        <f t="shared" si="382"/>
        <v>1421.3268270592541</v>
      </c>
      <c r="V158" s="47">
        <f t="shared" si="382"/>
        <v>0</v>
      </c>
      <c r="W158" s="24"/>
      <c r="X158" s="47">
        <f t="shared" ref="X158:Z159" si="383">INDEX(Alloc,$E158,X$1)*$G158</f>
        <v>3059.9675077067382</v>
      </c>
      <c r="Y158" s="47">
        <f t="shared" si="383"/>
        <v>16467.918501316679</v>
      </c>
      <c r="Z158" s="47">
        <f t="shared" si="383"/>
        <v>0</v>
      </c>
      <c r="AB158" s="47">
        <f t="shared" ref="AB158:AD159" si="384">INDEX(Alloc,$E158,AB$1)*$G158</f>
        <v>2201.1044338455768</v>
      </c>
      <c r="AC158" s="47">
        <f t="shared" si="384"/>
        <v>15896.113033277581</v>
      </c>
      <c r="AD158" s="47">
        <f t="shared" si="384"/>
        <v>0</v>
      </c>
      <c r="AF158" s="47">
        <f t="shared" ref="AF158:AH159" si="385">INDEX(Alloc,$E158,AF$1)*$G158</f>
        <v>1479.3431697183623</v>
      </c>
      <c r="AG158" s="47">
        <f t="shared" si="385"/>
        <v>6991.3268899328759</v>
      </c>
      <c r="AH158" s="47">
        <f t="shared" si="385"/>
        <v>0</v>
      </c>
      <c r="AJ158" s="47">
        <f t="shared" ref="AJ158:AL159" si="386">INDEX(Alloc,$E158,AJ$1)*$G158</f>
        <v>1034.1823020588895</v>
      </c>
      <c r="AK158" s="47">
        <f t="shared" si="386"/>
        <v>9679.5156643513474</v>
      </c>
      <c r="AL158" s="47">
        <f t="shared" si="386"/>
        <v>0</v>
      </c>
      <c r="AN158" s="47">
        <f t="shared" ref="AN158:AP159" si="387">INDEX(Alloc,$E158,AN$1)*$G158</f>
        <v>158.88858972933107</v>
      </c>
      <c r="AO158" s="47">
        <f t="shared" si="387"/>
        <v>944.76984309335694</v>
      </c>
      <c r="AP158" s="47">
        <f t="shared" si="387"/>
        <v>0</v>
      </c>
      <c r="AR158" s="47">
        <f t="shared" ref="AR158:AT159" si="388">INDEX(Alloc,$E158,AR$1)*$G158</f>
        <v>53.815735658918321</v>
      </c>
      <c r="AS158" s="47">
        <f t="shared" si="388"/>
        <v>499.11838231357086</v>
      </c>
      <c r="AT158" s="47">
        <f t="shared" si="388"/>
        <v>0</v>
      </c>
      <c r="AV158" s="47">
        <f t="shared" ref="AV158:AX159" si="389">INDEX(Alloc,$E158,AV$1)*$G158</f>
        <v>0</v>
      </c>
      <c r="AW158" s="47">
        <f t="shared" si="389"/>
        <v>894.08192132044269</v>
      </c>
      <c r="AX158" s="47">
        <f t="shared" si="389"/>
        <v>0</v>
      </c>
      <c r="AZ158" s="47">
        <f t="shared" ref="AZ158:BB159" si="390">INDEX(Alloc,$E158,AZ$1)*$G158</f>
        <v>0</v>
      </c>
      <c r="BA158" s="47">
        <f t="shared" si="390"/>
        <v>29.144026406263141</v>
      </c>
      <c r="BB158" s="47">
        <f t="shared" si="390"/>
        <v>0</v>
      </c>
      <c r="BD158" s="47">
        <f t="shared" ref="BD158:BF159" si="391">INDEX(Alloc,$E158,BD$1)*$G158</f>
        <v>2.8745910641238055</v>
      </c>
      <c r="BE158" s="47">
        <f t="shared" si="391"/>
        <v>27.310878203940916</v>
      </c>
      <c r="BF158" s="47">
        <f t="shared" si="391"/>
        <v>0</v>
      </c>
      <c r="BH158" s="44">
        <f t="shared" si="229"/>
        <v>0</v>
      </c>
      <c r="BI158" s="44">
        <f t="shared" si="230"/>
        <v>0</v>
      </c>
      <c r="BJ158" s="44">
        <f t="shared" si="231"/>
        <v>0</v>
      </c>
      <c r="BK158" s="44">
        <f t="shared" si="232"/>
        <v>0</v>
      </c>
      <c r="BM158" s="44">
        <f t="shared" si="346"/>
        <v>121406</v>
      </c>
      <c r="BN158" s="44">
        <f t="shared" si="347"/>
        <v>45627.785466740926</v>
      </c>
      <c r="BO158" s="44">
        <f t="shared" si="348"/>
        <v>14694.998665365303</v>
      </c>
      <c r="BP158" s="44">
        <f t="shared" si="349"/>
        <v>1663.7403978957536</v>
      </c>
      <c r="BQ158" s="44">
        <f t="shared" si="350"/>
        <v>19527.886009023416</v>
      </c>
      <c r="BR158" s="44">
        <f t="shared" si="351"/>
        <v>18097.217467123159</v>
      </c>
      <c r="BS158" s="44">
        <f t="shared" si="352"/>
        <v>8470.6700596512383</v>
      </c>
      <c r="BT158" s="44">
        <f t="shared" si="353"/>
        <v>10713.697966410236</v>
      </c>
      <c r="BU158" s="44">
        <f t="shared" si="354"/>
        <v>1103.6584328226879</v>
      </c>
      <c r="BV158" s="44">
        <f t="shared" si="355"/>
        <v>552.93411797248916</v>
      </c>
      <c r="BW158" s="44">
        <f t="shared" si="356"/>
        <v>894.08192132044269</v>
      </c>
      <c r="BX158" s="44">
        <f t="shared" si="357"/>
        <v>29.144026406263141</v>
      </c>
      <c r="BY158" s="44">
        <f t="shared" si="358"/>
        <v>30.185469268064722</v>
      </c>
      <c r="CA158" s="44">
        <f t="shared" si="359"/>
        <v>0</v>
      </c>
    </row>
    <row r="159" spans="2:79" x14ac:dyDescent="0.25">
      <c r="B159" s="20">
        <v>536</v>
      </c>
      <c r="C159" s="6" t="s">
        <v>99</v>
      </c>
      <c r="D159" s="47" t="str">
        <f>INDEX(Alloc,$E159,D$1)</f>
        <v>Prod</v>
      </c>
      <c r="E159" s="93">
        <v>24</v>
      </c>
      <c r="F159" s="93"/>
      <c r="G159" s="105">
        <f>+'Function-Classif'!F159</f>
        <v>40614</v>
      </c>
      <c r="H159" s="21">
        <f>+'Function-Classif'!S159</f>
        <v>6656.6345999999994</v>
      </c>
      <c r="I159" s="21">
        <f>+'Function-Classif'!T159</f>
        <v>33957.365400000002</v>
      </c>
      <c r="J159" s="21">
        <f>+'Function-Classif'!U159</f>
        <v>0</v>
      </c>
      <c r="K159" s="24"/>
      <c r="L159" s="47">
        <f t="shared" si="381"/>
        <v>2978.8533549602735</v>
      </c>
      <c r="M159" s="47">
        <f t="shared" si="381"/>
        <v>12285.028816812257</v>
      </c>
      <c r="N159" s="47">
        <f t="shared" si="381"/>
        <v>0</v>
      </c>
      <c r="O159" s="47"/>
      <c r="P159" s="47">
        <f t="shared" si="382"/>
        <v>923.72949946110975</v>
      </c>
      <c r="Q159" s="47">
        <f t="shared" si="382"/>
        <v>3992.1945553232208</v>
      </c>
      <c r="R159" s="47">
        <f t="shared" si="382"/>
        <v>0</v>
      </c>
      <c r="S159" s="47"/>
      <c r="T159" s="47">
        <f t="shared" si="382"/>
        <v>81.094713325153521</v>
      </c>
      <c r="U159" s="47">
        <f t="shared" si="382"/>
        <v>475.47705841708444</v>
      </c>
      <c r="V159" s="47">
        <f t="shared" si="382"/>
        <v>0</v>
      </c>
      <c r="W159" s="24"/>
      <c r="X159" s="47">
        <f t="shared" si="383"/>
        <v>1023.6522112416311</v>
      </c>
      <c r="Y159" s="47">
        <f t="shared" si="383"/>
        <v>5509.0196696413323</v>
      </c>
      <c r="Z159" s="47">
        <f t="shared" si="383"/>
        <v>0</v>
      </c>
      <c r="AB159" s="47">
        <f t="shared" si="384"/>
        <v>736.33638762667624</v>
      </c>
      <c r="AC159" s="47">
        <f t="shared" si="384"/>
        <v>5317.7333470630419</v>
      </c>
      <c r="AD159" s="47">
        <f t="shared" si="384"/>
        <v>0</v>
      </c>
      <c r="AF159" s="47">
        <f t="shared" si="385"/>
        <v>494.88528981221333</v>
      </c>
      <c r="AG159" s="47">
        <f t="shared" si="385"/>
        <v>2338.8115110269164</v>
      </c>
      <c r="AH159" s="47">
        <f t="shared" si="385"/>
        <v>0</v>
      </c>
      <c r="AJ159" s="47">
        <f t="shared" si="386"/>
        <v>345.96543841177322</v>
      </c>
      <c r="AK159" s="47">
        <f t="shared" si="386"/>
        <v>3238.092426996735</v>
      </c>
      <c r="AL159" s="47">
        <f t="shared" si="386"/>
        <v>0</v>
      </c>
      <c r="AN159" s="47">
        <f t="shared" si="387"/>
        <v>53.153066432194883</v>
      </c>
      <c r="AO159" s="47">
        <f t="shared" si="387"/>
        <v>316.05425108638451</v>
      </c>
      <c r="AP159" s="47">
        <f t="shared" si="387"/>
        <v>0</v>
      </c>
      <c r="AR159" s="47">
        <f t="shared" si="388"/>
        <v>18.003000577000385</v>
      </c>
      <c r="AS159" s="47">
        <f t="shared" si="388"/>
        <v>166.97028136404597</v>
      </c>
      <c r="AT159" s="47">
        <f t="shared" si="388"/>
        <v>0</v>
      </c>
      <c r="AV159" s="47">
        <f t="shared" si="389"/>
        <v>0</v>
      </c>
      <c r="AW159" s="47">
        <f t="shared" si="389"/>
        <v>299.09759939795777</v>
      </c>
      <c r="AX159" s="47">
        <f t="shared" si="389"/>
        <v>0</v>
      </c>
      <c r="AZ159" s="47">
        <f t="shared" si="390"/>
        <v>0</v>
      </c>
      <c r="BA159" s="47">
        <f t="shared" si="390"/>
        <v>9.7495633532442483</v>
      </c>
      <c r="BB159" s="47">
        <f t="shared" si="390"/>
        <v>0</v>
      </c>
      <c r="BD159" s="47">
        <f t="shared" si="391"/>
        <v>0.96163815197209557</v>
      </c>
      <c r="BE159" s="47">
        <f t="shared" si="391"/>
        <v>9.1363195177738863</v>
      </c>
      <c r="BF159" s="47">
        <f t="shared" si="391"/>
        <v>0</v>
      </c>
      <c r="BH159" s="44">
        <f t="shared" si="229"/>
        <v>0</v>
      </c>
      <c r="BI159" s="44">
        <f t="shared" si="230"/>
        <v>0</v>
      </c>
      <c r="BJ159" s="44">
        <f t="shared" si="231"/>
        <v>0</v>
      </c>
      <c r="BK159" s="44">
        <f t="shared" si="232"/>
        <v>0</v>
      </c>
      <c r="BM159" s="44">
        <f t="shared" si="346"/>
        <v>40614</v>
      </c>
      <c r="BN159" s="44">
        <f t="shared" si="347"/>
        <v>15263.88217177253</v>
      </c>
      <c r="BO159" s="44">
        <f t="shared" si="348"/>
        <v>4915.924054784331</v>
      </c>
      <c r="BP159" s="44">
        <f t="shared" si="349"/>
        <v>556.57177174223796</v>
      </c>
      <c r="BQ159" s="44">
        <f t="shared" si="350"/>
        <v>6532.6718808829637</v>
      </c>
      <c r="BR159" s="44">
        <f t="shared" si="351"/>
        <v>6054.0697346897177</v>
      </c>
      <c r="BS159" s="44">
        <f t="shared" si="352"/>
        <v>2833.6968008391295</v>
      </c>
      <c r="BT159" s="44">
        <f t="shared" si="353"/>
        <v>3584.0578654085084</v>
      </c>
      <c r="BU159" s="44">
        <f t="shared" si="354"/>
        <v>369.20731751857937</v>
      </c>
      <c r="BV159" s="44">
        <f t="shared" si="355"/>
        <v>184.97328194104637</v>
      </c>
      <c r="BW159" s="44">
        <f t="shared" si="356"/>
        <v>299.09759939795777</v>
      </c>
      <c r="BX159" s="44">
        <f t="shared" si="357"/>
        <v>9.7495633532442483</v>
      </c>
      <c r="BY159" s="44">
        <f t="shared" si="358"/>
        <v>10.097957669745982</v>
      </c>
      <c r="CA159" s="44">
        <f t="shared" si="359"/>
        <v>0</v>
      </c>
    </row>
    <row r="160" spans="2:79" x14ac:dyDescent="0.25">
      <c r="B160" s="6">
        <v>537</v>
      </c>
      <c r="C160" s="6" t="s">
        <v>100</v>
      </c>
      <c r="D160" s="6"/>
      <c r="E160" s="93"/>
      <c r="F160" s="93"/>
      <c r="G160" s="105">
        <f>+'Function-Classif'!F160</f>
        <v>0</v>
      </c>
      <c r="H160" s="21">
        <f>+'Function-Classif'!S160</f>
        <v>0</v>
      </c>
      <c r="I160" s="21">
        <f>+'Function-Classif'!T160</f>
        <v>0</v>
      </c>
      <c r="J160" s="21">
        <f>+'Function-Classif'!U160</f>
        <v>0</v>
      </c>
      <c r="K160" s="24"/>
      <c r="L160" s="40"/>
      <c r="M160" s="24"/>
      <c r="N160" s="24"/>
      <c r="O160" s="24"/>
      <c r="P160" s="40"/>
      <c r="Q160" s="24"/>
      <c r="R160" s="24"/>
      <c r="S160" s="24"/>
      <c r="T160" s="24"/>
      <c r="U160" s="24"/>
      <c r="V160" s="24"/>
      <c r="W160" s="24"/>
      <c r="Y160" s="44"/>
      <c r="Z160" s="44"/>
      <c r="BH160" s="44">
        <f t="shared" ref="BH160:BH221" si="392">+L160+P160+T160+X160+AB160+AF160+AJ160+AN160+AR160+AV160+AZ160+BD160-H160</f>
        <v>0</v>
      </c>
      <c r="BI160" s="44">
        <f t="shared" ref="BI160:BI221" si="393">+M160+Q160+U160+Y160+AC160+AG160+AK160+AO160+AS160+AW160+BA160+BE160-I160</f>
        <v>0</v>
      </c>
      <c r="BJ160" s="44">
        <f t="shared" ref="BJ160:BJ221" si="394">+N160+R160+V160+Z160+AD160+AH160+AL160+AP160+AT160+AX160+BB160+BF160-J160</f>
        <v>0</v>
      </c>
      <c r="BK160" s="44">
        <f t="shared" ref="BK160:BK221" si="395">SUM(L160:BF160)-G160</f>
        <v>0</v>
      </c>
      <c r="BM160" s="44">
        <f t="shared" si="346"/>
        <v>0</v>
      </c>
      <c r="BN160" s="44">
        <f t="shared" si="347"/>
        <v>0</v>
      </c>
      <c r="BO160" s="44">
        <f t="shared" si="348"/>
        <v>0</v>
      </c>
      <c r="BP160" s="44">
        <f t="shared" si="349"/>
        <v>0</v>
      </c>
      <c r="BQ160" s="44">
        <f t="shared" si="350"/>
        <v>0</v>
      </c>
      <c r="BR160" s="44">
        <f t="shared" si="351"/>
        <v>0</v>
      </c>
      <c r="BS160" s="44">
        <f t="shared" si="352"/>
        <v>0</v>
      </c>
      <c r="BT160" s="44">
        <f t="shared" si="353"/>
        <v>0</v>
      </c>
      <c r="BU160" s="44">
        <f t="shared" si="354"/>
        <v>0</v>
      </c>
      <c r="BV160" s="44">
        <f t="shared" si="355"/>
        <v>0</v>
      </c>
      <c r="BW160" s="44">
        <f t="shared" si="356"/>
        <v>0</v>
      </c>
      <c r="BX160" s="44">
        <f t="shared" si="357"/>
        <v>0</v>
      </c>
      <c r="BY160" s="44">
        <f t="shared" si="358"/>
        <v>0</v>
      </c>
      <c r="CA160" s="44">
        <f t="shared" si="359"/>
        <v>0</v>
      </c>
    </row>
    <row r="161" spans="2:79" x14ac:dyDescent="0.25">
      <c r="B161" s="18">
        <v>538</v>
      </c>
      <c r="C161" s="6" t="s">
        <v>85</v>
      </c>
      <c r="D161" s="47" t="str">
        <f>INDEX(Alloc,$E161,D$1)</f>
        <v>Prod</v>
      </c>
      <c r="E161" s="93">
        <v>24</v>
      </c>
      <c r="F161" s="93"/>
      <c r="G161" s="105">
        <f>+'Function-Classif'!F161</f>
        <v>180161</v>
      </c>
      <c r="H161" s="21">
        <f>+'Function-Classif'!S161</f>
        <v>29528.387899999998</v>
      </c>
      <c r="I161" s="21">
        <f>+'Function-Classif'!T161</f>
        <v>150632.6121</v>
      </c>
      <c r="J161" s="21">
        <f>+'Function-Classif'!U161</f>
        <v>0</v>
      </c>
      <c r="K161" s="24"/>
      <c r="L161" s="47">
        <f t="shared" ref="L161:N163" si="396">INDEX(Alloc,$E161,L$1)*$G161</f>
        <v>13213.99515642384</v>
      </c>
      <c r="M161" s="47">
        <f t="shared" si="396"/>
        <v>54495.569918395449</v>
      </c>
      <c r="N161" s="47">
        <f t="shared" si="396"/>
        <v>0</v>
      </c>
      <c r="O161" s="47"/>
      <c r="P161" s="47">
        <f t="shared" ref="P161:V163" si="397">INDEX(Alloc,$E161,P$1)*$G161</f>
        <v>4097.602559521667</v>
      </c>
      <c r="Q161" s="47">
        <f t="shared" si="397"/>
        <v>17709.109254975792</v>
      </c>
      <c r="R161" s="47">
        <f t="shared" si="397"/>
        <v>0</v>
      </c>
      <c r="S161" s="47"/>
      <c r="T161" s="47">
        <f t="shared" si="397"/>
        <v>359.73074918434486</v>
      </c>
      <c r="U161" s="47">
        <f t="shared" si="397"/>
        <v>2109.1845748136197</v>
      </c>
      <c r="V161" s="47">
        <f t="shared" si="397"/>
        <v>0</v>
      </c>
      <c r="W161" s="24"/>
      <c r="X161" s="47">
        <f t="shared" ref="X161:Z163" si="398">INDEX(Alloc,$E161,X$1)*$G161</f>
        <v>4540.8530563230288</v>
      </c>
      <c r="Y161" s="47">
        <f t="shared" si="398"/>
        <v>24437.644474867091</v>
      </c>
      <c r="Z161" s="47">
        <f t="shared" si="398"/>
        <v>0</v>
      </c>
      <c r="AB161" s="47">
        <f t="shared" ref="AB161:AD163" si="399">INDEX(Alloc,$E161,AB$1)*$G161</f>
        <v>3266.3391916878318</v>
      </c>
      <c r="AC161" s="47">
        <f t="shared" si="399"/>
        <v>23589.111083375799</v>
      </c>
      <c r="AD161" s="47">
        <f t="shared" si="399"/>
        <v>0</v>
      </c>
      <c r="AF161" s="47">
        <f t="shared" ref="AF161:AH163" si="400">INDEX(Alloc,$E161,AF$1)*$G161</f>
        <v>2195.2781971206523</v>
      </c>
      <c r="AG161" s="47">
        <f t="shared" si="400"/>
        <v>10374.812149458814</v>
      </c>
      <c r="AH161" s="47">
        <f t="shared" si="400"/>
        <v>0</v>
      </c>
      <c r="AJ161" s="47">
        <f t="shared" ref="AJ161:AL163" si="401">INDEX(Alloc,$E161,AJ$1)*$G161</f>
        <v>1534.679651098229</v>
      </c>
      <c r="AK161" s="47">
        <f t="shared" si="401"/>
        <v>14363.962420351572</v>
      </c>
      <c r="AL161" s="47">
        <f t="shared" si="401"/>
        <v>0</v>
      </c>
      <c r="AN161" s="47">
        <f t="shared" ref="AN161:AP163" si="402">INDEX(Alloc,$E161,AN$1)*$G161</f>
        <v>235.7834638669095</v>
      </c>
      <c r="AO161" s="47">
        <f t="shared" si="402"/>
        <v>1401.9956155506504</v>
      </c>
      <c r="AP161" s="47">
        <f t="shared" si="402"/>
        <v>0</v>
      </c>
      <c r="AR161" s="47">
        <f t="shared" ref="AR161:AT163" si="403">INDEX(Alloc,$E161,AR$1)*$G161</f>
        <v>79.860111955310146</v>
      </c>
      <c r="AS161" s="47">
        <f t="shared" si="403"/>
        <v>740.66905157896019</v>
      </c>
      <c r="AT161" s="47">
        <f t="shared" si="403"/>
        <v>0</v>
      </c>
      <c r="AV161" s="47">
        <f t="shared" ref="AV161:AX163" si="404">INDEX(Alloc,$E161,AV$1)*$G161</f>
        <v>0</v>
      </c>
      <c r="AW161" s="47">
        <f t="shared" si="404"/>
        <v>1326.7770376012081</v>
      </c>
      <c r="AX161" s="47">
        <f t="shared" si="404"/>
        <v>0</v>
      </c>
      <c r="AZ161" s="47">
        <f t="shared" ref="AZ161:BB163" si="405">INDEX(Alloc,$E161,AZ$1)*$G161</f>
        <v>0</v>
      </c>
      <c r="BA161" s="47">
        <f t="shared" si="405"/>
        <v>43.248413928296571</v>
      </c>
      <c r="BB161" s="47">
        <f t="shared" si="405"/>
        <v>0</v>
      </c>
      <c r="BD161" s="47">
        <f t="shared" ref="BD161:BF163" si="406">INDEX(Alloc,$E161,BD$1)*$G161</f>
        <v>4.265762818177099</v>
      </c>
      <c r="BE161" s="47">
        <f t="shared" si="406"/>
        <v>40.528105102714854</v>
      </c>
      <c r="BF161" s="47">
        <f t="shared" si="406"/>
        <v>0</v>
      </c>
      <c r="BH161" s="44">
        <f t="shared" ref="BH161" si="407">+L161+P161+T161+X161+AB161+AF161+AJ161+AN161+AR161+AV161+AZ161+BD161-H161</f>
        <v>0</v>
      </c>
      <c r="BI161" s="44">
        <f t="shared" ref="BI161" si="408">+M161+Q161+U161+Y161+AC161+AG161+AK161+AO161+AS161+AW161+BA161+BE161-I161</f>
        <v>0</v>
      </c>
      <c r="BJ161" s="44">
        <f t="shared" ref="BJ161" si="409">+N161+R161+V161+Z161+AD161+AH161+AL161+AP161+AT161+AX161+BB161+BF161-J161</f>
        <v>0</v>
      </c>
      <c r="BK161" s="44">
        <f t="shared" ref="BK161" si="410">SUM(L161:BF161)-G161</f>
        <v>0</v>
      </c>
      <c r="BM161" s="44">
        <f t="shared" si="346"/>
        <v>180161</v>
      </c>
      <c r="BN161" s="44">
        <f t="shared" si="347"/>
        <v>67709.565074819286</v>
      </c>
      <c r="BO161" s="44">
        <f t="shared" si="348"/>
        <v>21806.711814497459</v>
      </c>
      <c r="BP161" s="44">
        <f t="shared" si="349"/>
        <v>2468.9153239979646</v>
      </c>
      <c r="BQ161" s="44">
        <f t="shared" si="350"/>
        <v>28978.497531190122</v>
      </c>
      <c r="BR161" s="44">
        <f t="shared" si="351"/>
        <v>26855.450275063631</v>
      </c>
      <c r="BS161" s="44">
        <f t="shared" si="352"/>
        <v>12570.090346579465</v>
      </c>
      <c r="BT161" s="44">
        <f t="shared" si="353"/>
        <v>15898.642071449802</v>
      </c>
      <c r="BU161" s="44">
        <f t="shared" si="354"/>
        <v>1637.7790794175598</v>
      </c>
      <c r="BV161" s="44">
        <f t="shared" si="355"/>
        <v>820.52916353427031</v>
      </c>
      <c r="BW161" s="44">
        <f t="shared" si="356"/>
        <v>1326.7770376012081</v>
      </c>
      <c r="BX161" s="44">
        <f t="shared" si="357"/>
        <v>43.248413928296571</v>
      </c>
      <c r="BY161" s="44">
        <f t="shared" si="358"/>
        <v>44.793867920891955</v>
      </c>
      <c r="CA161" s="44">
        <f t="shared" si="359"/>
        <v>0</v>
      </c>
    </row>
    <row r="162" spans="2:79" x14ac:dyDescent="0.25">
      <c r="B162" s="6">
        <v>539</v>
      </c>
      <c r="C162" s="6" t="s">
        <v>101</v>
      </c>
      <c r="D162" s="47" t="str">
        <f>INDEX(Alloc,$E162,D$1)</f>
        <v>Prod</v>
      </c>
      <c r="E162" s="93">
        <v>24</v>
      </c>
      <c r="F162" s="93"/>
      <c r="G162" s="105">
        <f>+'Function-Classif'!F162</f>
        <v>348792</v>
      </c>
      <c r="H162" s="21">
        <f>+'Function-Classif'!S162</f>
        <v>57167.008799999996</v>
      </c>
      <c r="I162" s="21">
        <f>+'Function-Classif'!T162</f>
        <v>291624.99120000005</v>
      </c>
      <c r="J162" s="21">
        <f>+'Function-Classif'!U162</f>
        <v>0</v>
      </c>
      <c r="K162" s="47"/>
      <c r="L162" s="47">
        <f t="shared" si="396"/>
        <v>25582.3169198627</v>
      </c>
      <c r="M162" s="47">
        <f t="shared" si="396"/>
        <v>105503.51531672775</v>
      </c>
      <c r="N162" s="47">
        <f t="shared" si="396"/>
        <v>0</v>
      </c>
      <c r="O162" s="47"/>
      <c r="P162" s="47">
        <f t="shared" si="397"/>
        <v>7932.9654694450046</v>
      </c>
      <c r="Q162" s="47">
        <f t="shared" si="397"/>
        <v>34284.865399623202</v>
      </c>
      <c r="R162" s="47">
        <f t="shared" si="397"/>
        <v>0</v>
      </c>
      <c r="S162" s="47"/>
      <c r="T162" s="47">
        <f t="shared" si="397"/>
        <v>696.43933742322713</v>
      </c>
      <c r="U162" s="47">
        <f t="shared" si="397"/>
        <v>4083.3848958342373</v>
      </c>
      <c r="V162" s="47">
        <f t="shared" si="397"/>
        <v>0</v>
      </c>
      <c r="W162" s="24"/>
      <c r="X162" s="47">
        <f t="shared" si="398"/>
        <v>8791.0991791842953</v>
      </c>
      <c r="Y162" s="47">
        <f t="shared" si="398"/>
        <v>47311.320938925972</v>
      </c>
      <c r="Z162" s="47">
        <f t="shared" si="398"/>
        <v>0</v>
      </c>
      <c r="AB162" s="47">
        <f t="shared" si="399"/>
        <v>6323.6381866618322</v>
      </c>
      <c r="AC162" s="47">
        <f t="shared" si="399"/>
        <v>45668.55886120088</v>
      </c>
      <c r="AD162" s="47">
        <f t="shared" si="399"/>
        <v>0</v>
      </c>
      <c r="AF162" s="47">
        <f t="shared" si="400"/>
        <v>4250.0622938932756</v>
      </c>
      <c r="AG162" s="47">
        <f t="shared" si="400"/>
        <v>20085.653827598864</v>
      </c>
      <c r="AH162" s="47">
        <f t="shared" si="400"/>
        <v>0</v>
      </c>
      <c r="AJ162" s="47">
        <f t="shared" si="401"/>
        <v>2971.1423941133403</v>
      </c>
      <c r="AK162" s="47">
        <f t="shared" si="401"/>
        <v>27808.655483258117</v>
      </c>
      <c r="AL162" s="47">
        <f t="shared" si="401"/>
        <v>0</v>
      </c>
      <c r="AN162" s="47">
        <f t="shared" si="402"/>
        <v>456.47718390254886</v>
      </c>
      <c r="AO162" s="47">
        <f t="shared" si="402"/>
        <v>2714.2658774048905</v>
      </c>
      <c r="AP162" s="47">
        <f t="shared" si="402"/>
        <v>0</v>
      </c>
      <c r="AR162" s="47">
        <f t="shared" si="403"/>
        <v>154.60931149980593</v>
      </c>
      <c r="AS162" s="47">
        <f t="shared" si="403"/>
        <v>1433.9365336467308</v>
      </c>
      <c r="AT162" s="47">
        <f t="shared" si="403"/>
        <v>0</v>
      </c>
      <c r="AV162" s="47">
        <f t="shared" si="404"/>
        <v>0</v>
      </c>
      <c r="AW162" s="47">
        <f t="shared" si="404"/>
        <v>2568.6425835724745</v>
      </c>
      <c r="AX162" s="47">
        <f t="shared" si="404"/>
        <v>0</v>
      </c>
      <c r="AZ162" s="47">
        <f t="shared" si="405"/>
        <v>0</v>
      </c>
      <c r="BA162" s="47">
        <f t="shared" si="405"/>
        <v>83.729002341674487</v>
      </c>
      <c r="BB162" s="47">
        <f t="shared" si="405"/>
        <v>0</v>
      </c>
      <c r="BD162" s="47">
        <f t="shared" si="406"/>
        <v>8.2585240139521137</v>
      </c>
      <c r="BE162" s="47">
        <f t="shared" si="406"/>
        <v>78.462479865154606</v>
      </c>
      <c r="BF162" s="47">
        <f t="shared" si="406"/>
        <v>0</v>
      </c>
      <c r="BH162" s="44">
        <f t="shared" si="392"/>
        <v>0</v>
      </c>
      <c r="BI162" s="44">
        <f t="shared" si="393"/>
        <v>0</v>
      </c>
      <c r="BJ162" s="44">
        <f t="shared" si="394"/>
        <v>0</v>
      </c>
      <c r="BK162" s="44">
        <f t="shared" si="395"/>
        <v>0</v>
      </c>
      <c r="BM162" s="44">
        <f t="shared" si="346"/>
        <v>348792</v>
      </c>
      <c r="BN162" s="44">
        <f t="shared" si="347"/>
        <v>131085.83223659045</v>
      </c>
      <c r="BO162" s="44">
        <f t="shared" si="348"/>
        <v>42217.83086906821</v>
      </c>
      <c r="BP162" s="44">
        <f t="shared" si="349"/>
        <v>4779.8242332574646</v>
      </c>
      <c r="BQ162" s="44">
        <f t="shared" si="350"/>
        <v>56102.420118110269</v>
      </c>
      <c r="BR162" s="44">
        <f t="shared" si="351"/>
        <v>51992.197047862712</v>
      </c>
      <c r="BS162" s="44">
        <f t="shared" si="352"/>
        <v>24335.71612149214</v>
      </c>
      <c r="BT162" s="44">
        <f t="shared" si="353"/>
        <v>30779.797877371457</v>
      </c>
      <c r="BU162" s="44">
        <f t="shared" si="354"/>
        <v>3170.7430613074393</v>
      </c>
      <c r="BV162" s="44">
        <f t="shared" si="355"/>
        <v>1588.5458451465367</v>
      </c>
      <c r="BW162" s="44">
        <f t="shared" si="356"/>
        <v>2568.6425835724745</v>
      </c>
      <c r="BX162" s="44">
        <f t="shared" si="357"/>
        <v>83.729002341674487</v>
      </c>
      <c r="BY162" s="44">
        <f t="shared" si="358"/>
        <v>86.721003879106718</v>
      </c>
      <c r="CA162" s="44">
        <f t="shared" si="359"/>
        <v>0</v>
      </c>
    </row>
    <row r="163" spans="2:79" x14ac:dyDescent="0.25">
      <c r="B163" s="68">
        <v>540</v>
      </c>
      <c r="C163" s="30" t="s">
        <v>87</v>
      </c>
      <c r="D163" s="47" t="str">
        <f>INDEX(Alloc,$E163,D$1)</f>
        <v>Prod</v>
      </c>
      <c r="E163" s="94">
        <v>24</v>
      </c>
      <c r="F163" s="94"/>
      <c r="G163" s="105">
        <f>+'Function-Classif'!F163</f>
        <v>545400</v>
      </c>
      <c r="H163" s="31">
        <f>+'Function-Classif'!S163</f>
        <v>89391.06</v>
      </c>
      <c r="I163" s="31">
        <f>+'Function-Classif'!T163</f>
        <v>456008.94000000006</v>
      </c>
      <c r="J163" s="31">
        <f>+'Function-Classif'!U163</f>
        <v>0</v>
      </c>
      <c r="K163" s="41"/>
      <c r="L163" s="47">
        <f t="shared" si="396"/>
        <v>40002.62519809261</v>
      </c>
      <c r="M163" s="47">
        <f t="shared" si="396"/>
        <v>164974.01675996959</v>
      </c>
      <c r="N163" s="47">
        <f t="shared" si="396"/>
        <v>0</v>
      </c>
      <c r="O163" s="47"/>
      <c r="P163" s="47">
        <f t="shared" si="397"/>
        <v>12404.640493575842</v>
      </c>
      <c r="Q163" s="47">
        <f t="shared" si="397"/>
        <v>53610.649295151539</v>
      </c>
      <c r="R163" s="47">
        <f t="shared" si="397"/>
        <v>0</v>
      </c>
      <c r="S163" s="47"/>
      <c r="T163" s="47">
        <f t="shared" si="397"/>
        <v>1089.0101109848508</v>
      </c>
      <c r="U163" s="47">
        <f t="shared" si="397"/>
        <v>6385.118128248334</v>
      </c>
      <c r="V163" s="47">
        <f t="shared" si="397"/>
        <v>0</v>
      </c>
      <c r="W163" s="24"/>
      <c r="X163" s="47">
        <f t="shared" si="398"/>
        <v>13746.489289683006</v>
      </c>
      <c r="Y163" s="47">
        <f t="shared" si="398"/>
        <v>73979.891855576469</v>
      </c>
      <c r="Z163" s="47">
        <f t="shared" si="398"/>
        <v>0</v>
      </c>
      <c r="AB163" s="47">
        <f t="shared" si="399"/>
        <v>9888.1633380506519</v>
      </c>
      <c r="AC163" s="47">
        <f t="shared" si="399"/>
        <v>71411.133291184888</v>
      </c>
      <c r="AD163" s="47">
        <f t="shared" si="399"/>
        <v>0</v>
      </c>
      <c r="AF163" s="47">
        <f t="shared" si="400"/>
        <v>6645.7486842857425</v>
      </c>
      <c r="AG163" s="47">
        <f t="shared" si="400"/>
        <v>31407.588469839964</v>
      </c>
      <c r="AH163" s="47">
        <f t="shared" si="400"/>
        <v>0</v>
      </c>
      <c r="AJ163" s="47">
        <f t="shared" si="401"/>
        <v>4645.9238220756661</v>
      </c>
      <c r="AK163" s="47">
        <f t="shared" si="401"/>
        <v>43483.912189984221</v>
      </c>
      <c r="AL163" s="47">
        <f t="shared" si="401"/>
        <v>0</v>
      </c>
      <c r="AN163" s="47">
        <f t="shared" si="402"/>
        <v>713.78545408280615</v>
      </c>
      <c r="AO163" s="47">
        <f t="shared" si="402"/>
        <v>4244.2504688657637</v>
      </c>
      <c r="AP163" s="47">
        <f t="shared" si="402"/>
        <v>0</v>
      </c>
      <c r="AR163" s="47">
        <f t="shared" si="403"/>
        <v>241.75989842655267</v>
      </c>
      <c r="AS163" s="47">
        <f t="shared" si="403"/>
        <v>2242.2216835561794</v>
      </c>
      <c r="AT163" s="47">
        <f t="shared" si="403"/>
        <v>0</v>
      </c>
      <c r="AV163" s="47">
        <f t="shared" si="404"/>
        <v>0</v>
      </c>
      <c r="AW163" s="47">
        <f t="shared" si="404"/>
        <v>4016.5418503877027</v>
      </c>
      <c r="AX163" s="47">
        <f t="shared" si="404"/>
        <v>0</v>
      </c>
      <c r="AZ163" s="47">
        <f t="shared" si="405"/>
        <v>0</v>
      </c>
      <c r="BA163" s="47">
        <f t="shared" si="405"/>
        <v>130.92558853743569</v>
      </c>
      <c r="BB163" s="47">
        <f t="shared" si="405"/>
        <v>0</v>
      </c>
      <c r="BD163" s="47">
        <f t="shared" si="406"/>
        <v>12.913710742246046</v>
      </c>
      <c r="BE163" s="47">
        <f t="shared" si="406"/>
        <v>122.69041869783516</v>
      </c>
      <c r="BF163" s="47">
        <f t="shared" si="406"/>
        <v>0</v>
      </c>
      <c r="BH163" s="44">
        <f t="shared" ref="BH163" si="411">+L163+P163+T163+X163+AB163+AF163+AJ163+AN163+AR163+AV163+AZ163+BD163-H163</f>
        <v>0</v>
      </c>
      <c r="BI163" s="44">
        <f t="shared" ref="BI163" si="412">+M163+Q163+U163+Y163+AC163+AG163+AK163+AO163+AS163+AW163+BA163+BE163-I163</f>
        <v>0</v>
      </c>
      <c r="BJ163" s="44">
        <f t="shared" ref="BJ163" si="413">+N163+R163+V163+Z163+AD163+AH163+AL163+AP163+AT163+AX163+BB163+BF163-J163</f>
        <v>0</v>
      </c>
      <c r="BK163" s="44">
        <f t="shared" ref="BK163" si="414">SUM(L163:BF163)-G163</f>
        <v>0</v>
      </c>
      <c r="BM163" s="44">
        <f t="shared" si="346"/>
        <v>545400</v>
      </c>
      <c r="BN163" s="44">
        <f t="shared" si="347"/>
        <v>204976.64195806219</v>
      </c>
      <c r="BO163" s="44">
        <f t="shared" si="348"/>
        <v>66015.289788727387</v>
      </c>
      <c r="BP163" s="44">
        <f t="shared" si="349"/>
        <v>7474.128239233185</v>
      </c>
      <c r="BQ163" s="44">
        <f t="shared" si="350"/>
        <v>87726.381145259482</v>
      </c>
      <c r="BR163" s="44">
        <f t="shared" si="351"/>
        <v>81299.296629235541</v>
      </c>
      <c r="BS163" s="44">
        <f t="shared" si="352"/>
        <v>38053.337154125707</v>
      </c>
      <c r="BT163" s="44">
        <f t="shared" si="353"/>
        <v>48129.836012059888</v>
      </c>
      <c r="BU163" s="44">
        <f t="shared" si="354"/>
        <v>4958.0359229485694</v>
      </c>
      <c r="BV163" s="44">
        <f t="shared" si="355"/>
        <v>2483.9815819827322</v>
      </c>
      <c r="BW163" s="44">
        <f t="shared" si="356"/>
        <v>4016.5418503877027</v>
      </c>
      <c r="BX163" s="44">
        <f t="shared" si="357"/>
        <v>130.92558853743569</v>
      </c>
      <c r="BY163" s="44">
        <f t="shared" si="358"/>
        <v>135.60412944008121</v>
      </c>
      <c r="CA163" s="44">
        <f t="shared" si="359"/>
        <v>0</v>
      </c>
    </row>
    <row r="164" spans="2:79" x14ac:dyDescent="0.25">
      <c r="B164" s="6"/>
      <c r="C164" s="6" t="s">
        <v>102</v>
      </c>
      <c r="D164" s="6"/>
      <c r="E164" s="93"/>
      <c r="F164" s="93"/>
      <c r="G164" s="105">
        <f>+'Function-Classif'!F164</f>
        <v>1236373</v>
      </c>
      <c r="H164" s="24">
        <f>SUM(H158:H163)</f>
        <v>202641.53469999999</v>
      </c>
      <c r="I164" s="24">
        <f t="shared" ref="I164:BF164" si="415">SUM(I158:I163)</f>
        <v>1033731.4653000002</v>
      </c>
      <c r="J164" s="24">
        <f t="shared" si="415"/>
        <v>0</v>
      </c>
      <c r="K164" s="24"/>
      <c r="L164" s="24">
        <f t="shared" si="415"/>
        <v>90682.3720646156</v>
      </c>
      <c r="M164" s="24">
        <f t="shared" si="415"/>
        <v>373981.33484336978</v>
      </c>
      <c r="N164" s="24">
        <f t="shared" si="415"/>
        <v>0</v>
      </c>
      <c r="O164" s="24"/>
      <c r="P164" s="24">
        <f t="shared" si="415"/>
        <v>28120.210086108993</v>
      </c>
      <c r="Q164" s="24">
        <f t="shared" si="415"/>
        <v>121530.5451063337</v>
      </c>
      <c r="R164" s="24">
        <f t="shared" si="415"/>
        <v>0</v>
      </c>
      <c r="S164" s="24"/>
      <c r="T164" s="24">
        <f t="shared" ref="T164:V164" si="416">SUM(T158:T163)</f>
        <v>2468.6884817540758</v>
      </c>
      <c r="U164" s="24">
        <f t="shared" si="416"/>
        <v>14474.491484372529</v>
      </c>
      <c r="V164" s="24">
        <f t="shared" si="416"/>
        <v>0</v>
      </c>
      <c r="W164" s="24"/>
      <c r="X164" s="24">
        <f t="shared" si="415"/>
        <v>31162.061244138698</v>
      </c>
      <c r="Y164" s="24">
        <f t="shared" si="415"/>
        <v>167705.79544032755</v>
      </c>
      <c r="Z164" s="24">
        <f t="shared" si="415"/>
        <v>0</v>
      </c>
      <c r="AA164" s="24"/>
      <c r="AB164" s="24">
        <f t="shared" si="415"/>
        <v>22415.581537872567</v>
      </c>
      <c r="AC164" s="24">
        <f t="shared" si="415"/>
        <v>161882.64961610216</v>
      </c>
      <c r="AD164" s="24">
        <f t="shared" si="415"/>
        <v>0</v>
      </c>
      <c r="AE164" s="24"/>
      <c r="AF164" s="24">
        <f t="shared" si="415"/>
        <v>15065.317634830248</v>
      </c>
      <c r="AG164" s="24">
        <f t="shared" si="415"/>
        <v>71198.192847857441</v>
      </c>
      <c r="AH164" s="24">
        <f t="shared" si="415"/>
        <v>0</v>
      </c>
      <c r="AI164" s="24"/>
      <c r="AJ164" s="24">
        <f t="shared" si="415"/>
        <v>10531.893607757898</v>
      </c>
      <c r="AK164" s="24">
        <f t="shared" si="415"/>
        <v>98574.138184941985</v>
      </c>
      <c r="AL164" s="24">
        <f t="shared" si="415"/>
        <v>0</v>
      </c>
      <c r="AM164" s="24"/>
      <c r="AN164" s="24">
        <f t="shared" si="415"/>
        <v>1618.0877580137903</v>
      </c>
      <c r="AO164" s="24">
        <f t="shared" si="415"/>
        <v>9621.336056001046</v>
      </c>
      <c r="AP164" s="24">
        <f t="shared" si="415"/>
        <v>0</v>
      </c>
      <c r="AQ164" s="24"/>
      <c r="AR164" s="24">
        <f t="shared" si="415"/>
        <v>548.0480581175874</v>
      </c>
      <c r="AS164" s="24">
        <f t="shared" si="415"/>
        <v>5082.9159324594875</v>
      </c>
      <c r="AT164" s="24">
        <f t="shared" si="415"/>
        <v>0</v>
      </c>
      <c r="AU164" s="24"/>
      <c r="AV164" s="24">
        <f t="shared" si="415"/>
        <v>0</v>
      </c>
      <c r="AW164" s="24">
        <f t="shared" si="415"/>
        <v>9105.1409922797866</v>
      </c>
      <c r="AX164" s="24">
        <f t="shared" si="415"/>
        <v>0</v>
      </c>
      <c r="AY164" s="24"/>
      <c r="AZ164" s="24">
        <f t="shared" si="415"/>
        <v>0</v>
      </c>
      <c r="BA164" s="24">
        <f t="shared" si="415"/>
        <v>296.79659456691411</v>
      </c>
      <c r="BB164" s="24">
        <f t="shared" si="415"/>
        <v>0</v>
      </c>
      <c r="BC164" s="24"/>
      <c r="BD164" s="24">
        <f t="shared" si="415"/>
        <v>29.274226790471161</v>
      </c>
      <c r="BE164" s="24">
        <f t="shared" si="415"/>
        <v>278.12820138741938</v>
      </c>
      <c r="BF164" s="24">
        <f t="shared" si="415"/>
        <v>0</v>
      </c>
      <c r="BH164" s="44">
        <f t="shared" si="392"/>
        <v>0</v>
      </c>
      <c r="BI164" s="44">
        <f t="shared" si="393"/>
        <v>0</v>
      </c>
      <c r="BJ164" s="44">
        <f t="shared" si="394"/>
        <v>0</v>
      </c>
      <c r="BK164" s="44">
        <f t="shared" si="395"/>
        <v>0</v>
      </c>
      <c r="BM164" s="44">
        <f t="shared" si="346"/>
        <v>1236373</v>
      </c>
      <c r="BN164" s="44">
        <f t="shared" si="347"/>
        <v>464663.70690798538</v>
      </c>
      <c r="BO164" s="44">
        <f t="shared" si="348"/>
        <v>149650.75519244268</v>
      </c>
      <c r="BP164" s="44">
        <f t="shared" si="349"/>
        <v>16943.179966126605</v>
      </c>
      <c r="BQ164" s="44">
        <f t="shared" si="350"/>
        <v>198867.85668446624</v>
      </c>
      <c r="BR164" s="44">
        <f t="shared" si="351"/>
        <v>184298.23115397472</v>
      </c>
      <c r="BS164" s="44">
        <f t="shared" si="352"/>
        <v>86263.510482687692</v>
      </c>
      <c r="BT164" s="44">
        <f t="shared" si="353"/>
        <v>109106.03179269988</v>
      </c>
      <c r="BU164" s="44">
        <f t="shared" si="354"/>
        <v>11239.423814014837</v>
      </c>
      <c r="BV164" s="44">
        <f t="shared" si="355"/>
        <v>5630.9639905770746</v>
      </c>
      <c r="BW164" s="44">
        <f t="shared" si="356"/>
        <v>9105.1409922797866</v>
      </c>
      <c r="BX164" s="44">
        <f t="shared" si="357"/>
        <v>296.79659456691411</v>
      </c>
      <c r="BY164" s="44">
        <f t="shared" si="358"/>
        <v>307.40242817789056</v>
      </c>
      <c r="CA164" s="44">
        <f t="shared" si="359"/>
        <v>0</v>
      </c>
    </row>
    <row r="165" spans="2:79" x14ac:dyDescent="0.25">
      <c r="B165" s="6"/>
      <c r="C165" s="6"/>
      <c r="D165" s="6"/>
      <c r="E165" s="93"/>
      <c r="F165" s="93"/>
      <c r="G165" s="105"/>
      <c r="H165" s="24"/>
      <c r="I165" s="24"/>
      <c r="J165" s="24"/>
      <c r="K165" s="24"/>
      <c r="L165" s="40"/>
      <c r="M165" s="24"/>
      <c r="N165" s="24"/>
      <c r="O165" s="24"/>
      <c r="P165" s="40"/>
      <c r="Q165" s="24"/>
      <c r="R165" s="24"/>
      <c r="S165" s="24"/>
      <c r="T165" s="24"/>
      <c r="U165" s="24"/>
      <c r="V165" s="24"/>
      <c r="W165" s="24"/>
      <c r="Y165" s="44"/>
      <c r="Z165" s="44"/>
      <c r="BH165" s="44">
        <f t="shared" si="392"/>
        <v>0</v>
      </c>
      <c r="BI165" s="44">
        <f t="shared" si="393"/>
        <v>0</v>
      </c>
      <c r="BJ165" s="44">
        <f t="shared" si="394"/>
        <v>0</v>
      </c>
      <c r="BK165" s="44">
        <f t="shared" si="395"/>
        <v>0</v>
      </c>
      <c r="BM165" s="44">
        <f t="shared" si="346"/>
        <v>0</v>
      </c>
      <c r="BN165" s="44">
        <f t="shared" si="347"/>
        <v>0</v>
      </c>
      <c r="BO165" s="44">
        <f t="shared" si="348"/>
        <v>0</v>
      </c>
      <c r="BP165" s="44">
        <f t="shared" si="349"/>
        <v>0</v>
      </c>
      <c r="BQ165" s="44">
        <f t="shared" si="350"/>
        <v>0</v>
      </c>
      <c r="BR165" s="44">
        <f t="shared" si="351"/>
        <v>0</v>
      </c>
      <c r="BS165" s="44">
        <f t="shared" si="352"/>
        <v>0</v>
      </c>
      <c r="BT165" s="44">
        <f t="shared" si="353"/>
        <v>0</v>
      </c>
      <c r="BU165" s="44">
        <f t="shared" si="354"/>
        <v>0</v>
      </c>
      <c r="BV165" s="44">
        <f t="shared" si="355"/>
        <v>0</v>
      </c>
      <c r="BW165" s="44">
        <f t="shared" si="356"/>
        <v>0</v>
      </c>
      <c r="BX165" s="44">
        <f t="shared" si="357"/>
        <v>0</v>
      </c>
      <c r="BY165" s="44">
        <f t="shared" si="358"/>
        <v>0</v>
      </c>
      <c r="CA165" s="44">
        <f t="shared" si="359"/>
        <v>0</v>
      </c>
    </row>
    <row r="166" spans="2:79" x14ac:dyDescent="0.25">
      <c r="B166" s="9" t="s">
        <v>103</v>
      </c>
      <c r="C166" s="6"/>
      <c r="D166" s="6"/>
      <c r="E166" s="93"/>
      <c r="F166" s="93"/>
      <c r="G166" s="105"/>
      <c r="H166" s="24"/>
      <c r="I166" s="24"/>
      <c r="J166" s="24"/>
      <c r="K166" s="24"/>
      <c r="L166" s="40"/>
      <c r="M166" s="24"/>
      <c r="N166" s="24"/>
      <c r="O166" s="24"/>
      <c r="P166" s="40"/>
      <c r="Q166" s="24"/>
      <c r="R166" s="24"/>
      <c r="S166" s="24"/>
      <c r="T166" s="24"/>
      <c r="U166" s="24"/>
      <c r="V166" s="24"/>
      <c r="W166" s="24"/>
      <c r="Y166" s="44"/>
      <c r="Z166" s="44"/>
      <c r="BH166" s="44">
        <f t="shared" si="392"/>
        <v>0</v>
      </c>
      <c r="BI166" s="44">
        <f t="shared" si="393"/>
        <v>0</v>
      </c>
      <c r="BJ166" s="44">
        <f t="shared" si="394"/>
        <v>0</v>
      </c>
      <c r="BK166" s="44">
        <f t="shared" si="395"/>
        <v>0</v>
      </c>
      <c r="BM166" s="44">
        <f t="shared" si="346"/>
        <v>0</v>
      </c>
      <c r="BN166" s="44">
        <f t="shared" si="347"/>
        <v>0</v>
      </c>
      <c r="BO166" s="44">
        <f t="shared" si="348"/>
        <v>0</v>
      </c>
      <c r="BP166" s="44">
        <f t="shared" si="349"/>
        <v>0</v>
      </c>
      <c r="BQ166" s="44">
        <f t="shared" si="350"/>
        <v>0</v>
      </c>
      <c r="BR166" s="44">
        <f t="shared" si="351"/>
        <v>0</v>
      </c>
      <c r="BS166" s="44">
        <f t="shared" si="352"/>
        <v>0</v>
      </c>
      <c r="BT166" s="44">
        <f t="shared" si="353"/>
        <v>0</v>
      </c>
      <c r="BU166" s="44">
        <f t="shared" si="354"/>
        <v>0</v>
      </c>
      <c r="BV166" s="44">
        <f t="shared" si="355"/>
        <v>0</v>
      </c>
      <c r="BW166" s="44">
        <f t="shared" si="356"/>
        <v>0</v>
      </c>
      <c r="BX166" s="44">
        <f t="shared" si="357"/>
        <v>0</v>
      </c>
      <c r="BY166" s="44">
        <f t="shared" si="358"/>
        <v>0</v>
      </c>
      <c r="CA166" s="44">
        <f t="shared" si="359"/>
        <v>0</v>
      </c>
    </row>
    <row r="167" spans="2:79" x14ac:dyDescent="0.25">
      <c r="B167" s="19">
        <v>541</v>
      </c>
      <c r="C167" s="6" t="s">
        <v>91</v>
      </c>
      <c r="D167" s="47" t="str">
        <f>INDEX(Alloc,$E167,D$1)</f>
        <v>LBSUB4</v>
      </c>
      <c r="E167" s="93">
        <v>38</v>
      </c>
      <c r="F167" s="93"/>
      <c r="G167" s="105">
        <f>+'Function-Classif'!F167</f>
        <v>0</v>
      </c>
      <c r="H167" s="21">
        <f>+'Function-Classif'!S167</f>
        <v>0</v>
      </c>
      <c r="I167" s="21">
        <f>+'Function-Classif'!T167</f>
        <v>0</v>
      </c>
      <c r="J167" s="21">
        <f>+'Function-Classif'!U167</f>
        <v>0</v>
      </c>
      <c r="K167" s="47"/>
      <c r="L167" s="47">
        <f t="shared" ref="L167:N171" si="417">INDEX(Alloc,$E167,L$1)*$G167</f>
        <v>0</v>
      </c>
      <c r="M167" s="47">
        <f t="shared" si="417"/>
        <v>0</v>
      </c>
      <c r="N167" s="47">
        <f t="shared" si="417"/>
        <v>0</v>
      </c>
      <c r="O167" s="47"/>
      <c r="P167" s="47">
        <f t="shared" ref="P167:V171" si="418">INDEX(Alloc,$E167,P$1)*$G167</f>
        <v>0</v>
      </c>
      <c r="Q167" s="47">
        <f t="shared" si="418"/>
        <v>0</v>
      </c>
      <c r="R167" s="47">
        <f t="shared" si="418"/>
        <v>0</v>
      </c>
      <c r="S167" s="47"/>
      <c r="T167" s="47">
        <f t="shared" si="418"/>
        <v>0</v>
      </c>
      <c r="U167" s="47">
        <f t="shared" si="418"/>
        <v>0</v>
      </c>
      <c r="V167" s="47">
        <f t="shared" si="418"/>
        <v>0</v>
      </c>
      <c r="W167" s="24"/>
      <c r="X167" s="47">
        <f t="shared" ref="X167:Z171" si="419">INDEX(Alloc,$E167,X$1)*$G167</f>
        <v>0</v>
      </c>
      <c r="Y167" s="47">
        <f t="shared" si="419"/>
        <v>0</v>
      </c>
      <c r="Z167" s="47">
        <f t="shared" si="419"/>
        <v>0</v>
      </c>
      <c r="AB167" s="47">
        <f t="shared" ref="AB167:AD171" si="420">INDEX(Alloc,$E167,AB$1)*$G167</f>
        <v>0</v>
      </c>
      <c r="AC167" s="47">
        <f t="shared" si="420"/>
        <v>0</v>
      </c>
      <c r="AD167" s="47">
        <f t="shared" si="420"/>
        <v>0</v>
      </c>
      <c r="AF167" s="47">
        <f t="shared" ref="AF167:AH171" si="421">INDEX(Alloc,$E167,AF$1)*$G167</f>
        <v>0</v>
      </c>
      <c r="AG167" s="47">
        <f t="shared" si="421"/>
        <v>0</v>
      </c>
      <c r="AH167" s="47">
        <f t="shared" si="421"/>
        <v>0</v>
      </c>
      <c r="AJ167" s="47">
        <f t="shared" ref="AJ167:AL171" si="422">INDEX(Alloc,$E167,AJ$1)*$G167</f>
        <v>0</v>
      </c>
      <c r="AK167" s="47">
        <f t="shared" si="422"/>
        <v>0</v>
      </c>
      <c r="AL167" s="47">
        <f t="shared" si="422"/>
        <v>0</v>
      </c>
      <c r="AN167" s="47">
        <f t="shared" ref="AN167:AP171" si="423">INDEX(Alloc,$E167,AN$1)*$G167</f>
        <v>0</v>
      </c>
      <c r="AO167" s="47">
        <f t="shared" si="423"/>
        <v>0</v>
      </c>
      <c r="AP167" s="47">
        <f t="shared" si="423"/>
        <v>0</v>
      </c>
      <c r="AR167" s="47">
        <f t="shared" ref="AR167:AT171" si="424">INDEX(Alloc,$E167,AR$1)*$G167</f>
        <v>0</v>
      </c>
      <c r="AS167" s="47">
        <f t="shared" si="424"/>
        <v>0</v>
      </c>
      <c r="AT167" s="47">
        <f t="shared" si="424"/>
        <v>0</v>
      </c>
      <c r="AV167" s="47">
        <f t="shared" ref="AV167:AX171" si="425">INDEX(Alloc,$E167,AV$1)*$G167</f>
        <v>0</v>
      </c>
      <c r="AW167" s="47">
        <f t="shared" si="425"/>
        <v>0</v>
      </c>
      <c r="AX167" s="47">
        <f t="shared" si="425"/>
        <v>0</v>
      </c>
      <c r="AZ167" s="47">
        <f t="shared" ref="AZ167:BB171" si="426">INDEX(Alloc,$E167,AZ$1)*$G167</f>
        <v>0</v>
      </c>
      <c r="BA167" s="47">
        <f t="shared" si="426"/>
        <v>0</v>
      </c>
      <c r="BB167" s="47">
        <f t="shared" si="426"/>
        <v>0</v>
      </c>
      <c r="BD167" s="47">
        <f t="shared" ref="BD167:BF171" si="427">INDEX(Alloc,$E167,BD$1)*$G167</f>
        <v>0</v>
      </c>
      <c r="BE167" s="47">
        <f t="shared" si="427"/>
        <v>0</v>
      </c>
      <c r="BF167" s="47">
        <f t="shared" si="427"/>
        <v>0</v>
      </c>
      <c r="BH167" s="44">
        <f t="shared" ref="BH167" si="428">+L167+P167+T167+X167+AB167+AF167+AJ167+AN167+AR167+AV167+AZ167+BD167-H167</f>
        <v>0</v>
      </c>
      <c r="BI167" s="44">
        <f t="shared" ref="BI167" si="429">+M167+Q167+U167+Y167+AC167+AG167+AK167+AO167+AS167+AW167+BA167+BE167-I167</f>
        <v>0</v>
      </c>
      <c r="BJ167" s="44">
        <f t="shared" ref="BJ167" si="430">+N167+R167+V167+Z167+AD167+AH167+AL167+AP167+AT167+AX167+BB167+BF167-J167</f>
        <v>0</v>
      </c>
      <c r="BK167" s="44">
        <f t="shared" ref="BK167" si="431">SUM(L167:BF167)-G167</f>
        <v>0</v>
      </c>
      <c r="BM167" s="44">
        <f t="shared" si="346"/>
        <v>0</v>
      </c>
      <c r="BN167" s="44">
        <f t="shared" si="347"/>
        <v>0</v>
      </c>
      <c r="BO167" s="44">
        <f t="shared" si="348"/>
        <v>0</v>
      </c>
      <c r="BP167" s="44">
        <f t="shared" si="349"/>
        <v>0</v>
      </c>
      <c r="BQ167" s="44">
        <f t="shared" si="350"/>
        <v>0</v>
      </c>
      <c r="BR167" s="44">
        <f t="shared" si="351"/>
        <v>0</v>
      </c>
      <c r="BS167" s="44">
        <f t="shared" si="352"/>
        <v>0</v>
      </c>
      <c r="BT167" s="44">
        <f t="shared" si="353"/>
        <v>0</v>
      </c>
      <c r="BU167" s="44">
        <f t="shared" si="354"/>
        <v>0</v>
      </c>
      <c r="BV167" s="44">
        <f t="shared" si="355"/>
        <v>0</v>
      </c>
      <c r="BW167" s="44">
        <f t="shared" si="356"/>
        <v>0</v>
      </c>
      <c r="BX167" s="44">
        <f t="shared" si="357"/>
        <v>0</v>
      </c>
      <c r="BY167" s="44">
        <f t="shared" si="358"/>
        <v>0</v>
      </c>
      <c r="CA167" s="44">
        <f t="shared" si="359"/>
        <v>0</v>
      </c>
    </row>
    <row r="168" spans="2:79" x14ac:dyDescent="0.25">
      <c r="B168" s="19">
        <v>542</v>
      </c>
      <c r="C168" s="6" t="s">
        <v>92</v>
      </c>
      <c r="D168" s="47" t="str">
        <f>INDEX(Alloc,$E168,D$1)</f>
        <v>Prod</v>
      </c>
      <c r="E168" s="93">
        <v>24</v>
      </c>
      <c r="F168" s="93"/>
      <c r="G168" s="105">
        <f>+'Function-Classif'!F168</f>
        <v>244992</v>
      </c>
      <c r="H168" s="21">
        <f>+'Function-Classif'!S168</f>
        <v>40154.188799999996</v>
      </c>
      <c r="I168" s="21">
        <f>+'Function-Classif'!T168</f>
        <v>204837.81120000003</v>
      </c>
      <c r="J168" s="21">
        <f>+'Function-Classif'!U168</f>
        <v>0</v>
      </c>
      <c r="K168" s="47"/>
      <c r="L168" s="47">
        <f t="shared" si="417"/>
        <v>17969.056018575549</v>
      </c>
      <c r="M168" s="47">
        <f t="shared" si="417"/>
        <v>74105.82015778964</v>
      </c>
      <c r="N168" s="47">
        <f t="shared" si="417"/>
        <v>0</v>
      </c>
      <c r="O168" s="47"/>
      <c r="P168" s="47">
        <f t="shared" si="418"/>
        <v>5572.1262996005371</v>
      </c>
      <c r="Q168" s="47">
        <f t="shared" si="418"/>
        <v>24081.738526068511</v>
      </c>
      <c r="R168" s="47">
        <f t="shared" si="418"/>
        <v>0</v>
      </c>
      <c r="S168" s="47"/>
      <c r="T168" s="47">
        <f t="shared" si="418"/>
        <v>489.17998736780447</v>
      </c>
      <c r="U168" s="47">
        <f t="shared" si="418"/>
        <v>2868.1753950785037</v>
      </c>
      <c r="V168" s="47">
        <f t="shared" si="418"/>
        <v>0</v>
      </c>
      <c r="W168" s="24"/>
      <c r="X168" s="47">
        <f t="shared" si="419"/>
        <v>6174.8806455042513</v>
      </c>
      <c r="Y168" s="47">
        <f t="shared" si="419"/>
        <v>33231.539540669946</v>
      </c>
      <c r="Z168" s="47">
        <f t="shared" si="419"/>
        <v>0</v>
      </c>
      <c r="AB168" s="47">
        <f t="shared" si="420"/>
        <v>4441.7325128634129</v>
      </c>
      <c r="AC168" s="47">
        <f t="shared" si="420"/>
        <v>32077.661106112886</v>
      </c>
      <c r="AD168" s="47">
        <f t="shared" si="420"/>
        <v>0</v>
      </c>
      <c r="AF168" s="47">
        <f t="shared" si="421"/>
        <v>2985.2498380281127</v>
      </c>
      <c r="AG168" s="47">
        <f t="shared" si="421"/>
        <v>14108.191995605119</v>
      </c>
      <c r="AH168" s="47">
        <f t="shared" si="421"/>
        <v>0</v>
      </c>
      <c r="AJ168" s="47">
        <f t="shared" si="422"/>
        <v>2086.9346699999296</v>
      </c>
      <c r="AK168" s="47">
        <f t="shared" si="422"/>
        <v>19532.839411896985</v>
      </c>
      <c r="AL168" s="47">
        <f t="shared" si="422"/>
        <v>0</v>
      </c>
      <c r="AN168" s="47">
        <f t="shared" si="423"/>
        <v>320.63022729493008</v>
      </c>
      <c r="AO168" s="47">
        <f t="shared" si="423"/>
        <v>1906.5042370156968</v>
      </c>
      <c r="AP168" s="47">
        <f t="shared" si="423"/>
        <v>0</v>
      </c>
      <c r="AR168" s="47">
        <f t="shared" si="424"/>
        <v>108.5978016782508</v>
      </c>
      <c r="AS168" s="47">
        <f t="shared" si="424"/>
        <v>1007.1990735199772</v>
      </c>
      <c r="AT168" s="47">
        <f t="shared" si="424"/>
        <v>0</v>
      </c>
      <c r="AV168" s="47">
        <f t="shared" si="425"/>
        <v>0</v>
      </c>
      <c r="AW168" s="47">
        <f t="shared" si="425"/>
        <v>1804.2182270080382</v>
      </c>
      <c r="AX168" s="47">
        <f t="shared" si="425"/>
        <v>0</v>
      </c>
      <c r="AZ168" s="47">
        <f t="shared" si="426"/>
        <v>0</v>
      </c>
      <c r="BA168" s="47">
        <f t="shared" si="426"/>
        <v>58.811371079874299</v>
      </c>
      <c r="BB168" s="47">
        <f t="shared" si="426"/>
        <v>0</v>
      </c>
      <c r="BD168" s="47">
        <f t="shared" si="427"/>
        <v>5.8007990872100166</v>
      </c>
      <c r="BE168" s="47">
        <f t="shared" si="427"/>
        <v>55.112158154785533</v>
      </c>
      <c r="BF168" s="47">
        <f t="shared" si="427"/>
        <v>0</v>
      </c>
      <c r="BH168" s="44">
        <f t="shared" si="392"/>
        <v>0</v>
      </c>
      <c r="BI168" s="44">
        <f t="shared" si="393"/>
        <v>0</v>
      </c>
      <c r="BJ168" s="44">
        <f t="shared" si="394"/>
        <v>0</v>
      </c>
      <c r="BK168" s="44">
        <f t="shared" si="395"/>
        <v>0</v>
      </c>
      <c r="BM168" s="44">
        <f t="shared" si="346"/>
        <v>244992</v>
      </c>
      <c r="BN168" s="44">
        <f t="shared" si="347"/>
        <v>92074.876176365186</v>
      </c>
      <c r="BO168" s="44">
        <f t="shared" si="348"/>
        <v>29653.86482566905</v>
      </c>
      <c r="BP168" s="44">
        <f t="shared" si="349"/>
        <v>3357.3553824463083</v>
      </c>
      <c r="BQ168" s="44">
        <f t="shared" si="350"/>
        <v>39406.420186174197</v>
      </c>
      <c r="BR168" s="44">
        <f t="shared" si="351"/>
        <v>36519.393618976297</v>
      </c>
      <c r="BS168" s="44">
        <f t="shared" si="352"/>
        <v>17093.441833633231</v>
      </c>
      <c r="BT168" s="44">
        <f t="shared" si="353"/>
        <v>21619.774081896914</v>
      </c>
      <c r="BU168" s="44">
        <f t="shared" si="354"/>
        <v>2227.1344643106268</v>
      </c>
      <c r="BV168" s="44">
        <f t="shared" si="355"/>
        <v>1115.796875198228</v>
      </c>
      <c r="BW168" s="44">
        <f t="shared" si="356"/>
        <v>1804.2182270080382</v>
      </c>
      <c r="BX168" s="44">
        <f t="shared" si="357"/>
        <v>58.811371079874299</v>
      </c>
      <c r="BY168" s="44">
        <f t="shared" si="358"/>
        <v>60.912957241995549</v>
      </c>
      <c r="CA168" s="44">
        <f t="shared" si="359"/>
        <v>0</v>
      </c>
    </row>
    <row r="169" spans="2:79" x14ac:dyDescent="0.25">
      <c r="B169" s="19">
        <v>543</v>
      </c>
      <c r="C169" s="6" t="s">
        <v>104</v>
      </c>
      <c r="D169" s="47" t="str">
        <f>INDEX(Alloc,$E169,D$1)</f>
        <v>Prod</v>
      </c>
      <c r="E169" s="93">
        <v>24</v>
      </c>
      <c r="F169" s="93"/>
      <c r="G169" s="105">
        <f>+'Function-Classif'!F169</f>
        <v>190785</v>
      </c>
      <c r="H169" s="21">
        <f>+'Function-Classif'!S169</f>
        <v>31269.661499999998</v>
      </c>
      <c r="I169" s="21">
        <f>+'Function-Classif'!T169</f>
        <v>159515.33850000001</v>
      </c>
      <c r="J169" s="21">
        <f>+'Function-Classif'!U169</f>
        <v>0</v>
      </c>
      <c r="K169" s="47"/>
      <c r="L169" s="47">
        <f t="shared" si="417"/>
        <v>13993.217543854233</v>
      </c>
      <c r="M169" s="47">
        <f t="shared" si="417"/>
        <v>57709.145191695628</v>
      </c>
      <c r="N169" s="47">
        <f t="shared" si="417"/>
        <v>0</v>
      </c>
      <c r="O169" s="47"/>
      <c r="P169" s="47">
        <f t="shared" si="418"/>
        <v>4339.2360406433208</v>
      </c>
      <c r="Q169" s="47">
        <f t="shared" si="418"/>
        <v>18753.406171205512</v>
      </c>
      <c r="R169" s="47">
        <f t="shared" si="418"/>
        <v>0</v>
      </c>
      <c r="S169" s="47"/>
      <c r="T169" s="47">
        <f t="shared" si="418"/>
        <v>380.94388343279201</v>
      </c>
      <c r="U169" s="47">
        <f t="shared" si="418"/>
        <v>2233.5620867214125</v>
      </c>
      <c r="V169" s="47">
        <f t="shared" si="418"/>
        <v>0</v>
      </c>
      <c r="W169" s="24"/>
      <c r="X169" s="47">
        <f t="shared" si="419"/>
        <v>4808.6247875544041</v>
      </c>
      <c r="Y169" s="47">
        <f t="shared" si="419"/>
        <v>25878.71959601422</v>
      </c>
      <c r="Z169" s="47">
        <f t="shared" si="419"/>
        <v>0</v>
      </c>
      <c r="AB169" s="47">
        <f t="shared" si="420"/>
        <v>3458.9535065089726</v>
      </c>
      <c r="AC169" s="47">
        <f t="shared" si="420"/>
        <v>24980.148633954363</v>
      </c>
      <c r="AD169" s="47">
        <f t="shared" si="420"/>
        <v>0</v>
      </c>
      <c r="AF169" s="47">
        <f t="shared" si="421"/>
        <v>2324.7326049348285</v>
      </c>
      <c r="AG169" s="47">
        <f t="shared" si="421"/>
        <v>10986.609399006999</v>
      </c>
      <c r="AH169" s="47">
        <f t="shared" si="421"/>
        <v>0</v>
      </c>
      <c r="AJ169" s="47">
        <f t="shared" si="422"/>
        <v>1625.1789079477558</v>
      </c>
      <c r="AK169" s="47">
        <f t="shared" si="422"/>
        <v>15210.997776248882</v>
      </c>
      <c r="AL169" s="47">
        <f t="shared" si="422"/>
        <v>0</v>
      </c>
      <c r="AN169" s="47">
        <f t="shared" si="423"/>
        <v>249.68749148732707</v>
      </c>
      <c r="AO169" s="47">
        <f t="shared" si="423"/>
        <v>1484.670564177768</v>
      </c>
      <c r="AP169" s="47">
        <f t="shared" si="423"/>
        <v>0</v>
      </c>
      <c r="AR169" s="47">
        <f t="shared" si="424"/>
        <v>84.569421014502836</v>
      </c>
      <c r="AS169" s="47">
        <f t="shared" si="424"/>
        <v>784.34591840349412</v>
      </c>
      <c r="AT169" s="47">
        <f t="shared" si="424"/>
        <v>0</v>
      </c>
      <c r="AV169" s="47">
        <f t="shared" si="425"/>
        <v>0</v>
      </c>
      <c r="AW169" s="47">
        <f t="shared" si="425"/>
        <v>1405.0163860033331</v>
      </c>
      <c r="AX169" s="47">
        <f t="shared" si="425"/>
        <v>0</v>
      </c>
      <c r="AZ169" s="47">
        <f t="shared" si="426"/>
        <v>0</v>
      </c>
      <c r="BA169" s="47">
        <f t="shared" si="426"/>
        <v>45.798750291739395</v>
      </c>
      <c r="BB169" s="47">
        <f t="shared" si="426"/>
        <v>0</v>
      </c>
      <c r="BD169" s="47">
        <f t="shared" si="427"/>
        <v>4.5173126218544404</v>
      </c>
      <c r="BE169" s="47">
        <f t="shared" si="427"/>
        <v>42.91802627661621</v>
      </c>
      <c r="BF169" s="47">
        <f t="shared" si="427"/>
        <v>0</v>
      </c>
      <c r="BH169" s="44">
        <f t="shared" si="392"/>
        <v>0</v>
      </c>
      <c r="BI169" s="44">
        <f t="shared" si="393"/>
        <v>0</v>
      </c>
      <c r="BJ169" s="44">
        <f t="shared" si="394"/>
        <v>0</v>
      </c>
      <c r="BK169" s="44">
        <f t="shared" si="395"/>
        <v>0</v>
      </c>
      <c r="BM169" s="44">
        <f t="shared" si="346"/>
        <v>190785</v>
      </c>
      <c r="BN169" s="44">
        <f t="shared" si="347"/>
        <v>71702.362735549861</v>
      </c>
      <c r="BO169" s="44">
        <f t="shared" si="348"/>
        <v>23092.642211848834</v>
      </c>
      <c r="BP169" s="44">
        <f t="shared" si="349"/>
        <v>2614.5059701542045</v>
      </c>
      <c r="BQ169" s="44">
        <f t="shared" si="350"/>
        <v>30687.344383568623</v>
      </c>
      <c r="BR169" s="44">
        <f t="shared" si="351"/>
        <v>28439.102140463336</v>
      </c>
      <c r="BS169" s="44">
        <f t="shared" si="352"/>
        <v>13311.342003941827</v>
      </c>
      <c r="BT169" s="44">
        <f t="shared" si="353"/>
        <v>16836.176684196638</v>
      </c>
      <c r="BU169" s="44">
        <f t="shared" si="354"/>
        <v>1734.358055665095</v>
      </c>
      <c r="BV169" s="44">
        <f t="shared" si="355"/>
        <v>868.91533941799696</v>
      </c>
      <c r="BW169" s="44">
        <f t="shared" si="356"/>
        <v>1405.0163860033331</v>
      </c>
      <c r="BX169" s="44">
        <f t="shared" si="357"/>
        <v>45.798750291739395</v>
      </c>
      <c r="BY169" s="44">
        <f t="shared" si="358"/>
        <v>47.435338898470647</v>
      </c>
      <c r="CA169" s="44">
        <f t="shared" si="359"/>
        <v>0</v>
      </c>
    </row>
    <row r="170" spans="2:79" x14ac:dyDescent="0.25">
      <c r="B170" s="6">
        <v>544</v>
      </c>
      <c r="C170" s="6" t="s">
        <v>94</v>
      </c>
      <c r="D170" s="47" t="str">
        <f>INDEX(Alloc,$E170,D$1)</f>
        <v>Energy</v>
      </c>
      <c r="E170" s="93">
        <v>2</v>
      </c>
      <c r="F170" s="93"/>
      <c r="G170" s="105">
        <f>+'Function-Classif'!F170</f>
        <v>371119</v>
      </c>
      <c r="H170" s="21">
        <f>+'Function-Classif'!S170</f>
        <v>0</v>
      </c>
      <c r="I170" s="21">
        <f>+'Function-Classif'!T170</f>
        <v>371119</v>
      </c>
      <c r="J170" s="21">
        <f>+'Function-Classif'!U170</f>
        <v>0</v>
      </c>
      <c r="K170" s="24"/>
      <c r="L170" s="47">
        <f t="shared" si="417"/>
        <v>0</v>
      </c>
      <c r="M170" s="47">
        <f t="shared" si="417"/>
        <v>134262.70135393215</v>
      </c>
      <c r="N170" s="47">
        <f t="shared" si="417"/>
        <v>0</v>
      </c>
      <c r="O170" s="47"/>
      <c r="P170" s="47">
        <f t="shared" si="418"/>
        <v>0</v>
      </c>
      <c r="Q170" s="47">
        <f t="shared" si="418"/>
        <v>43630.571268553089</v>
      </c>
      <c r="R170" s="47">
        <f t="shared" si="418"/>
        <v>0</v>
      </c>
      <c r="S170" s="47"/>
      <c r="T170" s="47">
        <f t="shared" si="418"/>
        <v>0</v>
      </c>
      <c r="U170" s="47">
        <f t="shared" si="418"/>
        <v>5196.4741187692371</v>
      </c>
      <c r="V170" s="47">
        <f t="shared" si="418"/>
        <v>0</v>
      </c>
      <c r="W170" s="24"/>
      <c r="X170" s="47">
        <f t="shared" si="419"/>
        <v>0</v>
      </c>
      <c r="Y170" s="47">
        <f t="shared" si="419"/>
        <v>60207.906199272518</v>
      </c>
      <c r="Z170" s="47">
        <f t="shared" si="419"/>
        <v>0</v>
      </c>
      <c r="AB170" s="47">
        <f t="shared" si="420"/>
        <v>0</v>
      </c>
      <c r="AC170" s="47">
        <f t="shared" si="420"/>
        <v>58117.343874642575</v>
      </c>
      <c r="AD170" s="47">
        <f t="shared" si="420"/>
        <v>0</v>
      </c>
      <c r="AF170" s="47">
        <f t="shared" si="421"/>
        <v>0</v>
      </c>
      <c r="AG170" s="47">
        <f t="shared" si="421"/>
        <v>25560.798929377434</v>
      </c>
      <c r="AH170" s="47">
        <f t="shared" si="421"/>
        <v>0</v>
      </c>
      <c r="AJ170" s="47">
        <f t="shared" si="422"/>
        <v>0</v>
      </c>
      <c r="AK170" s="47">
        <f t="shared" si="422"/>
        <v>35389.012347070995</v>
      </c>
      <c r="AL170" s="47">
        <f t="shared" si="422"/>
        <v>0</v>
      </c>
      <c r="AN170" s="47">
        <f t="shared" si="423"/>
        <v>0</v>
      </c>
      <c r="AO170" s="47">
        <f t="shared" si="423"/>
        <v>3454.1471703493207</v>
      </c>
      <c r="AP170" s="47">
        <f t="shared" si="423"/>
        <v>0</v>
      </c>
      <c r="AR170" s="47">
        <f t="shared" si="424"/>
        <v>0</v>
      </c>
      <c r="AS170" s="47">
        <f t="shared" si="424"/>
        <v>1824.8130595415209</v>
      </c>
      <c r="AT170" s="47">
        <f t="shared" si="424"/>
        <v>0</v>
      </c>
      <c r="AV170" s="47">
        <f t="shared" si="425"/>
        <v>0</v>
      </c>
      <c r="AW170" s="47">
        <f t="shared" si="425"/>
        <v>3268.8284465958805</v>
      </c>
      <c r="AX170" s="47">
        <f t="shared" si="425"/>
        <v>0</v>
      </c>
      <c r="AZ170" s="47">
        <f t="shared" si="426"/>
        <v>0</v>
      </c>
      <c r="BA170" s="47">
        <f t="shared" si="426"/>
        <v>106.55267743747437</v>
      </c>
      <c r="BB170" s="47">
        <f t="shared" si="426"/>
        <v>0</v>
      </c>
      <c r="BD170" s="47">
        <f t="shared" si="427"/>
        <v>0</v>
      </c>
      <c r="BE170" s="47">
        <f t="shared" si="427"/>
        <v>99.850554457818063</v>
      </c>
      <c r="BF170" s="47">
        <f t="shared" si="427"/>
        <v>0</v>
      </c>
      <c r="BH170" s="44">
        <f t="shared" si="392"/>
        <v>0</v>
      </c>
      <c r="BI170" s="44">
        <f t="shared" si="393"/>
        <v>0</v>
      </c>
      <c r="BJ170" s="44">
        <f t="shared" si="394"/>
        <v>0</v>
      </c>
      <c r="BK170" s="44">
        <f t="shared" si="395"/>
        <v>0</v>
      </c>
      <c r="BM170" s="44">
        <f t="shared" si="346"/>
        <v>371119</v>
      </c>
      <c r="BN170" s="44">
        <f t="shared" si="347"/>
        <v>134262.70135393215</v>
      </c>
      <c r="BO170" s="44">
        <f t="shared" si="348"/>
        <v>43630.571268553089</v>
      </c>
      <c r="BP170" s="44">
        <f t="shared" si="349"/>
        <v>5196.4741187692371</v>
      </c>
      <c r="BQ170" s="44">
        <f t="shared" si="350"/>
        <v>60207.906199272518</v>
      </c>
      <c r="BR170" s="44">
        <f t="shared" si="351"/>
        <v>58117.343874642575</v>
      </c>
      <c r="BS170" s="44">
        <f t="shared" si="352"/>
        <v>25560.798929377434</v>
      </c>
      <c r="BT170" s="44">
        <f t="shared" si="353"/>
        <v>35389.012347070995</v>
      </c>
      <c r="BU170" s="44">
        <f t="shared" si="354"/>
        <v>3454.1471703493207</v>
      </c>
      <c r="BV170" s="44">
        <f t="shared" si="355"/>
        <v>1824.8130595415209</v>
      </c>
      <c r="BW170" s="44">
        <f t="shared" si="356"/>
        <v>3268.8284465958805</v>
      </c>
      <c r="BX170" s="44">
        <f t="shared" si="357"/>
        <v>106.55267743747437</v>
      </c>
      <c r="BY170" s="44">
        <f t="shared" si="358"/>
        <v>99.850554457818063</v>
      </c>
      <c r="CA170" s="44">
        <f t="shared" si="359"/>
        <v>0</v>
      </c>
    </row>
    <row r="171" spans="2:79" x14ac:dyDescent="0.25">
      <c r="B171" s="30">
        <v>545</v>
      </c>
      <c r="C171" s="30" t="s">
        <v>105</v>
      </c>
      <c r="D171" s="47" t="str">
        <f>INDEX(Alloc,$E171,D$1)</f>
        <v>Energy</v>
      </c>
      <c r="E171" s="94">
        <v>2</v>
      </c>
      <c r="F171" s="94"/>
      <c r="G171" s="105">
        <f>+'Function-Classif'!F171</f>
        <v>58972</v>
      </c>
      <c r="H171" s="31">
        <f>+'Function-Classif'!S171</f>
        <v>0</v>
      </c>
      <c r="I171" s="31">
        <f>+'Function-Classif'!T171</f>
        <v>58972</v>
      </c>
      <c r="J171" s="31">
        <f>+'Function-Classif'!U171</f>
        <v>0</v>
      </c>
      <c r="K171" s="41"/>
      <c r="L171" s="47">
        <f t="shared" si="417"/>
        <v>0</v>
      </c>
      <c r="M171" s="47">
        <f t="shared" si="417"/>
        <v>21334.77408659779</v>
      </c>
      <c r="N171" s="47">
        <f t="shared" si="417"/>
        <v>0</v>
      </c>
      <c r="O171" s="47"/>
      <c r="P171" s="47">
        <f t="shared" si="418"/>
        <v>0</v>
      </c>
      <c r="Q171" s="47">
        <f t="shared" si="418"/>
        <v>6933.0377826225886</v>
      </c>
      <c r="R171" s="47">
        <f t="shared" si="418"/>
        <v>0</v>
      </c>
      <c r="S171" s="47"/>
      <c r="T171" s="47">
        <f t="shared" si="418"/>
        <v>0</v>
      </c>
      <c r="U171" s="47">
        <f t="shared" si="418"/>
        <v>825.73641266563948</v>
      </c>
      <c r="V171" s="47">
        <f t="shared" si="418"/>
        <v>0</v>
      </c>
      <c r="W171" s="24"/>
      <c r="X171" s="47">
        <f t="shared" si="419"/>
        <v>0</v>
      </c>
      <c r="Y171" s="47">
        <f t="shared" si="419"/>
        <v>9567.2294988494232</v>
      </c>
      <c r="Z171" s="47">
        <f t="shared" si="419"/>
        <v>0</v>
      </c>
      <c r="AB171" s="47">
        <f t="shared" si="420"/>
        <v>0</v>
      </c>
      <c r="AC171" s="47">
        <f t="shared" si="420"/>
        <v>9235.0324369687933</v>
      </c>
      <c r="AD171" s="47">
        <f t="shared" si="420"/>
        <v>0</v>
      </c>
      <c r="AF171" s="47">
        <f t="shared" si="421"/>
        <v>0</v>
      </c>
      <c r="AG171" s="47">
        <f t="shared" si="421"/>
        <v>4061.6929730443499</v>
      </c>
      <c r="AH171" s="47">
        <f t="shared" si="421"/>
        <v>0</v>
      </c>
      <c r="AJ171" s="47">
        <f t="shared" si="422"/>
        <v>0</v>
      </c>
      <c r="AK171" s="47">
        <f t="shared" si="422"/>
        <v>5623.4276232999946</v>
      </c>
      <c r="AL171" s="47">
        <f t="shared" si="422"/>
        <v>0</v>
      </c>
      <c r="AN171" s="47">
        <f t="shared" si="423"/>
        <v>0</v>
      </c>
      <c r="AO171" s="47">
        <f t="shared" si="423"/>
        <v>548.87506953252228</v>
      </c>
      <c r="AP171" s="47">
        <f t="shared" si="423"/>
        <v>0</v>
      </c>
      <c r="AR171" s="47">
        <f t="shared" si="424"/>
        <v>0</v>
      </c>
      <c r="AS171" s="47">
        <f t="shared" si="424"/>
        <v>289.96865088363188</v>
      </c>
      <c r="AT171" s="47">
        <f t="shared" si="424"/>
        <v>0</v>
      </c>
      <c r="AV171" s="47">
        <f t="shared" si="425"/>
        <v>0</v>
      </c>
      <c r="AW171" s="47">
        <f t="shared" si="425"/>
        <v>519.4273296507381</v>
      </c>
      <c r="AX171" s="47">
        <f t="shared" si="425"/>
        <v>0</v>
      </c>
      <c r="AZ171" s="47">
        <f t="shared" si="426"/>
        <v>0</v>
      </c>
      <c r="BA171" s="47">
        <f t="shared" si="426"/>
        <v>16.931562366364261</v>
      </c>
      <c r="BB171" s="47">
        <f t="shared" si="426"/>
        <v>0</v>
      </c>
      <c r="BD171" s="47">
        <f t="shared" si="427"/>
        <v>0</v>
      </c>
      <c r="BE171" s="47">
        <f t="shared" si="427"/>
        <v>15.866573518161148</v>
      </c>
      <c r="BF171" s="47">
        <f t="shared" si="427"/>
        <v>0</v>
      </c>
      <c r="BH171" s="44">
        <f t="shared" si="392"/>
        <v>0</v>
      </c>
      <c r="BI171" s="44">
        <f t="shared" si="393"/>
        <v>0</v>
      </c>
      <c r="BJ171" s="44">
        <f t="shared" si="394"/>
        <v>0</v>
      </c>
      <c r="BK171" s="44">
        <f t="shared" si="395"/>
        <v>0</v>
      </c>
      <c r="BM171" s="44">
        <f t="shared" si="346"/>
        <v>58972</v>
      </c>
      <c r="BN171" s="44">
        <f t="shared" si="347"/>
        <v>21334.77408659779</v>
      </c>
      <c r="BO171" s="44">
        <f t="shared" si="348"/>
        <v>6933.0377826225886</v>
      </c>
      <c r="BP171" s="44">
        <f t="shared" si="349"/>
        <v>825.73641266563948</v>
      </c>
      <c r="BQ171" s="44">
        <f t="shared" si="350"/>
        <v>9567.2294988494232</v>
      </c>
      <c r="BR171" s="44">
        <f t="shared" si="351"/>
        <v>9235.0324369687933</v>
      </c>
      <c r="BS171" s="44">
        <f t="shared" si="352"/>
        <v>4061.6929730443499</v>
      </c>
      <c r="BT171" s="44">
        <f t="shared" si="353"/>
        <v>5623.4276232999946</v>
      </c>
      <c r="BU171" s="44">
        <f t="shared" si="354"/>
        <v>548.87506953252228</v>
      </c>
      <c r="BV171" s="44">
        <f t="shared" si="355"/>
        <v>289.96865088363188</v>
      </c>
      <c r="BW171" s="44">
        <f t="shared" si="356"/>
        <v>519.4273296507381</v>
      </c>
      <c r="BX171" s="44">
        <f t="shared" si="357"/>
        <v>16.931562366364261</v>
      </c>
      <c r="BY171" s="44">
        <f t="shared" si="358"/>
        <v>15.866573518161148</v>
      </c>
      <c r="CA171" s="44">
        <f t="shared" si="359"/>
        <v>0</v>
      </c>
    </row>
    <row r="172" spans="2:79" x14ac:dyDescent="0.25">
      <c r="B172" s="6"/>
      <c r="C172" s="6" t="s">
        <v>106</v>
      </c>
      <c r="D172" s="6"/>
      <c r="E172" s="93"/>
      <c r="F172" s="93"/>
      <c r="G172" s="105">
        <f>+'Function-Classif'!F172</f>
        <v>865868</v>
      </c>
      <c r="H172" s="24">
        <f>SUM(H167:H171)</f>
        <v>71423.850299999991</v>
      </c>
      <c r="I172" s="24">
        <f t="shared" ref="I172:J172" si="432">SUM(I167:I171)</f>
        <v>794444.14970000007</v>
      </c>
      <c r="J172" s="24">
        <f t="shared" si="432"/>
        <v>0</v>
      </c>
      <c r="K172" s="24"/>
      <c r="L172" s="24">
        <f t="shared" ref="L172:BF172" si="433">SUM(L167:L171)</f>
        <v>31962.273562429782</v>
      </c>
      <c r="M172" s="24">
        <f t="shared" si="433"/>
        <v>287412.44079001521</v>
      </c>
      <c r="N172" s="24">
        <f t="shared" si="433"/>
        <v>0</v>
      </c>
      <c r="O172" s="24"/>
      <c r="P172" s="24">
        <f t="shared" si="433"/>
        <v>9911.362340243857</v>
      </c>
      <c r="Q172" s="24">
        <f t="shared" si="433"/>
        <v>93398.753748449701</v>
      </c>
      <c r="R172" s="24">
        <f t="shared" si="433"/>
        <v>0</v>
      </c>
      <c r="S172" s="24"/>
      <c r="T172" s="24">
        <f t="shared" ref="T172:V172" si="434">SUM(T167:T171)</f>
        <v>870.12387080059648</v>
      </c>
      <c r="U172" s="24">
        <f t="shared" si="434"/>
        <v>11123.948013234793</v>
      </c>
      <c r="V172" s="24">
        <f t="shared" si="434"/>
        <v>0</v>
      </c>
      <c r="W172" s="24"/>
      <c r="X172" s="24">
        <f t="shared" si="433"/>
        <v>10983.505433058655</v>
      </c>
      <c r="Y172" s="24">
        <f t="shared" si="433"/>
        <v>128885.39483480611</v>
      </c>
      <c r="Z172" s="24">
        <f t="shared" si="433"/>
        <v>0</v>
      </c>
      <c r="AA172" s="24"/>
      <c r="AB172" s="24">
        <f t="shared" si="433"/>
        <v>7900.686019372386</v>
      </c>
      <c r="AC172" s="24">
        <f t="shared" si="433"/>
        <v>124410.18605167861</v>
      </c>
      <c r="AD172" s="24">
        <f t="shared" si="433"/>
        <v>0</v>
      </c>
      <c r="AE172" s="24"/>
      <c r="AF172" s="24">
        <f t="shared" si="433"/>
        <v>5309.9824429629407</v>
      </c>
      <c r="AG172" s="24">
        <f t="shared" si="433"/>
        <v>54717.293297033902</v>
      </c>
      <c r="AH172" s="24">
        <f t="shared" si="433"/>
        <v>0</v>
      </c>
      <c r="AI172" s="24"/>
      <c r="AJ172" s="24">
        <f t="shared" si="433"/>
        <v>3712.1135779476854</v>
      </c>
      <c r="AK172" s="24">
        <f t="shared" si="433"/>
        <v>75756.277158516867</v>
      </c>
      <c r="AL172" s="24">
        <f t="shared" si="433"/>
        <v>0</v>
      </c>
      <c r="AM172" s="24"/>
      <c r="AN172" s="24">
        <f t="shared" si="433"/>
        <v>570.31771878225709</v>
      </c>
      <c r="AO172" s="24">
        <f t="shared" si="433"/>
        <v>7394.1970410753083</v>
      </c>
      <c r="AP172" s="24">
        <f t="shared" si="433"/>
        <v>0</v>
      </c>
      <c r="AQ172" s="24"/>
      <c r="AR172" s="24">
        <f t="shared" si="433"/>
        <v>193.16722269275363</v>
      </c>
      <c r="AS172" s="24">
        <f t="shared" si="433"/>
        <v>3906.3267023486242</v>
      </c>
      <c r="AT172" s="24">
        <f t="shared" si="433"/>
        <v>0</v>
      </c>
      <c r="AU172" s="24"/>
      <c r="AV172" s="24">
        <f t="shared" si="433"/>
        <v>0</v>
      </c>
      <c r="AW172" s="24">
        <f t="shared" si="433"/>
        <v>6997.4903892579896</v>
      </c>
      <c r="AX172" s="24">
        <f t="shared" si="433"/>
        <v>0</v>
      </c>
      <c r="AY172" s="24"/>
      <c r="AZ172" s="24">
        <f t="shared" si="433"/>
        <v>0</v>
      </c>
      <c r="BA172" s="24">
        <f t="shared" si="433"/>
        <v>228.09436117545235</v>
      </c>
      <c r="BB172" s="24">
        <f t="shared" si="433"/>
        <v>0</v>
      </c>
      <c r="BC172" s="24"/>
      <c r="BD172" s="24">
        <f t="shared" si="433"/>
        <v>10.318111709064457</v>
      </c>
      <c r="BE172" s="24">
        <f t="shared" si="433"/>
        <v>213.74731240738095</v>
      </c>
      <c r="BF172" s="24">
        <f t="shared" si="433"/>
        <v>0</v>
      </c>
      <c r="BH172" s="44">
        <f t="shared" si="392"/>
        <v>0</v>
      </c>
      <c r="BI172" s="44">
        <f t="shared" si="393"/>
        <v>0</v>
      </c>
      <c r="BJ172" s="44">
        <f t="shared" si="394"/>
        <v>0</v>
      </c>
      <c r="BK172" s="44">
        <f t="shared" si="395"/>
        <v>0</v>
      </c>
      <c r="BM172" s="44">
        <f t="shared" si="346"/>
        <v>865868</v>
      </c>
      <c r="BN172" s="44">
        <f t="shared" si="347"/>
        <v>319374.71435244498</v>
      </c>
      <c r="BO172" s="44">
        <f t="shared" si="348"/>
        <v>103310.11608869355</v>
      </c>
      <c r="BP172" s="44">
        <f t="shared" si="349"/>
        <v>11994.071884035389</v>
      </c>
      <c r="BQ172" s="44">
        <f t="shared" si="350"/>
        <v>139868.90026786475</v>
      </c>
      <c r="BR172" s="44">
        <f t="shared" si="351"/>
        <v>132310.87207105101</v>
      </c>
      <c r="BS172" s="44">
        <f t="shared" si="352"/>
        <v>60027.27573999684</v>
      </c>
      <c r="BT172" s="44">
        <f t="shared" si="353"/>
        <v>79468.390736464557</v>
      </c>
      <c r="BU172" s="44">
        <f t="shared" si="354"/>
        <v>7964.5147598575659</v>
      </c>
      <c r="BV172" s="44">
        <f t="shared" si="355"/>
        <v>4099.4939250413781</v>
      </c>
      <c r="BW172" s="44">
        <f t="shared" si="356"/>
        <v>6997.4903892579896</v>
      </c>
      <c r="BX172" s="44">
        <f t="shared" si="357"/>
        <v>228.09436117545235</v>
      </c>
      <c r="BY172" s="44">
        <f t="shared" si="358"/>
        <v>224.0654241164454</v>
      </c>
      <c r="CA172" s="44">
        <f t="shared" si="359"/>
        <v>0</v>
      </c>
    </row>
    <row r="173" spans="2:79" x14ac:dyDescent="0.25">
      <c r="B173" s="30"/>
      <c r="C173" s="30"/>
      <c r="D173" s="30"/>
      <c r="E173" s="94"/>
      <c r="F173" s="94"/>
      <c r="G173" s="105"/>
      <c r="H173" s="31"/>
      <c r="I173" s="31"/>
      <c r="J173" s="31"/>
      <c r="K173" s="4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H173" s="44">
        <f t="shared" si="392"/>
        <v>0</v>
      </c>
      <c r="BI173" s="44">
        <f t="shared" si="393"/>
        <v>0</v>
      </c>
      <c r="BJ173" s="44">
        <f t="shared" si="394"/>
        <v>0</v>
      </c>
      <c r="BK173" s="44">
        <f t="shared" si="395"/>
        <v>0</v>
      </c>
      <c r="BM173" s="44">
        <f t="shared" si="346"/>
        <v>0</v>
      </c>
      <c r="BN173" s="44">
        <f t="shared" si="347"/>
        <v>0</v>
      </c>
      <c r="BO173" s="44">
        <f t="shared" si="348"/>
        <v>0</v>
      </c>
      <c r="BP173" s="44">
        <f t="shared" si="349"/>
        <v>0</v>
      </c>
      <c r="BQ173" s="44">
        <f t="shared" si="350"/>
        <v>0</v>
      </c>
      <c r="BR173" s="44">
        <f t="shared" si="351"/>
        <v>0</v>
      </c>
      <c r="BS173" s="44">
        <f t="shared" si="352"/>
        <v>0</v>
      </c>
      <c r="BT173" s="44">
        <f t="shared" si="353"/>
        <v>0</v>
      </c>
      <c r="BU173" s="44">
        <f t="shared" si="354"/>
        <v>0</v>
      </c>
      <c r="BV173" s="44">
        <f t="shared" si="355"/>
        <v>0</v>
      </c>
      <c r="BW173" s="44">
        <f t="shared" si="356"/>
        <v>0</v>
      </c>
      <c r="BX173" s="44">
        <f t="shared" si="357"/>
        <v>0</v>
      </c>
      <c r="BY173" s="44">
        <f t="shared" si="358"/>
        <v>0</v>
      </c>
      <c r="CA173" s="44">
        <f t="shared" si="359"/>
        <v>0</v>
      </c>
    </row>
    <row r="174" spans="2:79" x14ac:dyDescent="0.25">
      <c r="B174" s="6"/>
      <c r="C174" s="6" t="s">
        <v>107</v>
      </c>
      <c r="D174" s="6"/>
      <c r="E174" s="93"/>
      <c r="F174" s="93"/>
      <c r="G174" s="105">
        <f>+'Function-Classif'!F174</f>
        <v>2102241</v>
      </c>
      <c r="H174" s="24">
        <f>H172+H164</f>
        <v>274065.38500000001</v>
      </c>
      <c r="I174" s="24">
        <f t="shared" ref="I174:J174" si="435">I172+I164</f>
        <v>1828175.6150000002</v>
      </c>
      <c r="J174" s="24">
        <f t="shared" si="435"/>
        <v>0</v>
      </c>
      <c r="K174" s="24"/>
      <c r="L174" s="24">
        <f t="shared" ref="L174:BF174" si="436">L172+L164</f>
        <v>122644.64562704538</v>
      </c>
      <c r="M174" s="24">
        <f t="shared" si="436"/>
        <v>661393.77563338494</v>
      </c>
      <c r="N174" s="24">
        <f t="shared" si="436"/>
        <v>0</v>
      </c>
      <c r="O174" s="24"/>
      <c r="P174" s="24">
        <f t="shared" si="436"/>
        <v>38031.572426352854</v>
      </c>
      <c r="Q174" s="24">
        <f t="shared" si="436"/>
        <v>214929.29885478341</v>
      </c>
      <c r="R174" s="24">
        <f t="shared" si="436"/>
        <v>0</v>
      </c>
      <c r="S174" s="24"/>
      <c r="T174" s="24">
        <f t="shared" ref="T174:V174" si="437">T172+T164</f>
        <v>3338.8123525546725</v>
      </c>
      <c r="U174" s="24">
        <f t="shared" si="437"/>
        <v>25598.439497607324</v>
      </c>
      <c r="V174" s="24">
        <f t="shared" si="437"/>
        <v>0</v>
      </c>
      <c r="W174" s="24"/>
      <c r="X174" s="24">
        <f t="shared" si="436"/>
        <v>42145.566677197356</v>
      </c>
      <c r="Y174" s="24">
        <f t="shared" si="436"/>
        <v>296591.19027513365</v>
      </c>
      <c r="Z174" s="24">
        <f t="shared" si="436"/>
        <v>0</v>
      </c>
      <c r="AA174" s="24"/>
      <c r="AB174" s="24">
        <f t="shared" si="436"/>
        <v>30316.267557244952</v>
      </c>
      <c r="AC174" s="24">
        <f t="shared" si="436"/>
        <v>286292.83566778078</v>
      </c>
      <c r="AD174" s="24">
        <f t="shared" si="436"/>
        <v>0</v>
      </c>
      <c r="AE174" s="24"/>
      <c r="AF174" s="24">
        <f t="shared" si="436"/>
        <v>20375.300077793188</v>
      </c>
      <c r="AG174" s="24">
        <f t="shared" si="436"/>
        <v>125915.48614489134</v>
      </c>
      <c r="AH174" s="24">
        <f t="shared" si="436"/>
        <v>0</v>
      </c>
      <c r="AI174" s="24"/>
      <c r="AJ174" s="24">
        <f t="shared" si="436"/>
        <v>14244.007185705585</v>
      </c>
      <c r="AK174" s="24">
        <f t="shared" si="436"/>
        <v>174330.41534345885</v>
      </c>
      <c r="AL174" s="24">
        <f t="shared" si="436"/>
        <v>0</v>
      </c>
      <c r="AM174" s="24"/>
      <c r="AN174" s="24">
        <f t="shared" si="436"/>
        <v>2188.4054767960474</v>
      </c>
      <c r="AO174" s="24">
        <f t="shared" si="436"/>
        <v>17015.533097076353</v>
      </c>
      <c r="AP174" s="24">
        <f t="shared" si="436"/>
        <v>0</v>
      </c>
      <c r="AQ174" s="24"/>
      <c r="AR174" s="24">
        <f t="shared" si="436"/>
        <v>741.21528081034103</v>
      </c>
      <c r="AS174" s="24">
        <f t="shared" si="436"/>
        <v>8989.2426348081117</v>
      </c>
      <c r="AT174" s="24">
        <f t="shared" si="436"/>
        <v>0</v>
      </c>
      <c r="AU174" s="24"/>
      <c r="AV174" s="24">
        <f t="shared" si="436"/>
        <v>0</v>
      </c>
      <c r="AW174" s="24">
        <f t="shared" si="436"/>
        <v>16102.631381537776</v>
      </c>
      <c r="AX174" s="24">
        <f t="shared" si="436"/>
        <v>0</v>
      </c>
      <c r="AY174" s="24"/>
      <c r="AZ174" s="24">
        <f t="shared" si="436"/>
        <v>0</v>
      </c>
      <c r="BA174" s="24">
        <f t="shared" si="436"/>
        <v>524.89095574236649</v>
      </c>
      <c r="BB174" s="24">
        <f t="shared" si="436"/>
        <v>0</v>
      </c>
      <c r="BC174" s="24"/>
      <c r="BD174" s="24">
        <f t="shared" si="436"/>
        <v>39.592338499535614</v>
      </c>
      <c r="BE174" s="24">
        <f t="shared" si="436"/>
        <v>491.87551379480033</v>
      </c>
      <c r="BF174" s="24">
        <f t="shared" si="436"/>
        <v>0</v>
      </c>
      <c r="BH174" s="44">
        <f t="shared" si="392"/>
        <v>0</v>
      </c>
      <c r="BI174" s="44">
        <f t="shared" si="393"/>
        <v>0</v>
      </c>
      <c r="BJ174" s="44">
        <f t="shared" si="394"/>
        <v>0</v>
      </c>
      <c r="BK174" s="44">
        <f t="shared" si="395"/>
        <v>0</v>
      </c>
      <c r="BM174" s="44">
        <f t="shared" si="346"/>
        <v>2102241</v>
      </c>
      <c r="BN174" s="44">
        <f t="shared" si="347"/>
        <v>784038.42126043036</v>
      </c>
      <c r="BO174" s="44">
        <f t="shared" si="348"/>
        <v>252960.87128113626</v>
      </c>
      <c r="BP174" s="44">
        <f t="shared" si="349"/>
        <v>28937.251850161996</v>
      </c>
      <c r="BQ174" s="44">
        <f t="shared" si="350"/>
        <v>338736.75695233099</v>
      </c>
      <c r="BR174" s="44">
        <f t="shared" si="351"/>
        <v>316609.1032250257</v>
      </c>
      <c r="BS174" s="44">
        <f t="shared" si="352"/>
        <v>146290.78622268455</v>
      </c>
      <c r="BT174" s="44">
        <f t="shared" si="353"/>
        <v>188574.42252916444</v>
      </c>
      <c r="BU174" s="44">
        <f t="shared" si="354"/>
        <v>19203.938573872401</v>
      </c>
      <c r="BV174" s="44">
        <f t="shared" si="355"/>
        <v>9730.4579156184518</v>
      </c>
      <c r="BW174" s="44">
        <f t="shared" si="356"/>
        <v>16102.631381537776</v>
      </c>
      <c r="BX174" s="44">
        <f t="shared" si="357"/>
        <v>524.89095574236649</v>
      </c>
      <c r="BY174" s="44">
        <f t="shared" si="358"/>
        <v>531.4678522943359</v>
      </c>
      <c r="CA174" s="44">
        <f t="shared" si="359"/>
        <v>0</v>
      </c>
    </row>
    <row r="175" spans="2:79" x14ac:dyDescent="0.25">
      <c r="B175" s="6"/>
      <c r="C175" s="6"/>
      <c r="D175" s="6"/>
      <c r="E175" s="93"/>
      <c r="F175" s="93"/>
      <c r="G175" s="105"/>
      <c r="H175" s="24"/>
      <c r="I175" s="24"/>
      <c r="J175" s="24"/>
      <c r="K175" s="24"/>
      <c r="L175" s="40"/>
      <c r="M175" s="24"/>
      <c r="N175" s="24"/>
      <c r="O175" s="24"/>
      <c r="P175" s="40"/>
      <c r="Q175" s="24"/>
      <c r="R175" s="24"/>
      <c r="S175" s="24"/>
      <c r="T175" s="24"/>
      <c r="U175" s="24"/>
      <c r="V175" s="24"/>
      <c r="W175" s="24"/>
      <c r="Y175" s="44"/>
      <c r="Z175" s="44"/>
      <c r="BH175" s="44">
        <f t="shared" si="392"/>
        <v>0</v>
      </c>
      <c r="BI175" s="44">
        <f t="shared" si="393"/>
        <v>0</v>
      </c>
      <c r="BJ175" s="44">
        <f t="shared" si="394"/>
        <v>0</v>
      </c>
      <c r="BK175" s="44">
        <f t="shared" si="395"/>
        <v>0</v>
      </c>
      <c r="BM175" s="44">
        <f t="shared" si="346"/>
        <v>0</v>
      </c>
      <c r="BN175" s="44">
        <f t="shared" si="347"/>
        <v>0</v>
      </c>
      <c r="BO175" s="44">
        <f t="shared" si="348"/>
        <v>0</v>
      </c>
      <c r="BP175" s="44">
        <f t="shared" si="349"/>
        <v>0</v>
      </c>
      <c r="BQ175" s="44">
        <f t="shared" si="350"/>
        <v>0</v>
      </c>
      <c r="BR175" s="44">
        <f t="shared" si="351"/>
        <v>0</v>
      </c>
      <c r="BS175" s="44">
        <f t="shared" si="352"/>
        <v>0</v>
      </c>
      <c r="BT175" s="44">
        <f t="shared" si="353"/>
        <v>0</v>
      </c>
      <c r="BU175" s="44">
        <f t="shared" si="354"/>
        <v>0</v>
      </c>
      <c r="BV175" s="44">
        <f t="shared" si="355"/>
        <v>0</v>
      </c>
      <c r="BW175" s="44">
        <f t="shared" si="356"/>
        <v>0</v>
      </c>
      <c r="BX175" s="44">
        <f t="shared" si="357"/>
        <v>0</v>
      </c>
      <c r="BY175" s="44">
        <f t="shared" si="358"/>
        <v>0</v>
      </c>
      <c r="CA175" s="44">
        <f t="shared" si="359"/>
        <v>0</v>
      </c>
    </row>
    <row r="176" spans="2:79" x14ac:dyDescent="0.25">
      <c r="B176" s="9" t="s">
        <v>108</v>
      </c>
      <c r="C176" s="6"/>
      <c r="D176" s="6"/>
      <c r="E176" s="93"/>
      <c r="F176" s="93"/>
      <c r="G176" s="105"/>
      <c r="H176" s="24"/>
      <c r="I176" s="24"/>
      <c r="J176" s="24"/>
      <c r="K176" s="24"/>
      <c r="L176" s="40"/>
      <c r="M176" s="24"/>
      <c r="N176" s="24"/>
      <c r="O176" s="24"/>
      <c r="P176" s="40"/>
      <c r="Q176" s="24"/>
      <c r="R176" s="24"/>
      <c r="S176" s="24"/>
      <c r="T176" s="24"/>
      <c r="U176" s="24"/>
      <c r="V176" s="24"/>
      <c r="W176" s="24"/>
      <c r="Y176" s="44"/>
      <c r="Z176" s="44"/>
      <c r="BH176" s="44">
        <f t="shared" si="392"/>
        <v>0</v>
      </c>
      <c r="BI176" s="44">
        <f t="shared" si="393"/>
        <v>0</v>
      </c>
      <c r="BJ176" s="44">
        <f t="shared" si="394"/>
        <v>0</v>
      </c>
      <c r="BK176" s="44">
        <f t="shared" si="395"/>
        <v>0</v>
      </c>
      <c r="BM176" s="44">
        <f t="shared" si="346"/>
        <v>0</v>
      </c>
      <c r="BN176" s="44">
        <f t="shared" si="347"/>
        <v>0</v>
      </c>
      <c r="BO176" s="44">
        <f t="shared" si="348"/>
        <v>0</v>
      </c>
      <c r="BP176" s="44">
        <f t="shared" si="349"/>
        <v>0</v>
      </c>
      <c r="BQ176" s="44">
        <f t="shared" si="350"/>
        <v>0</v>
      </c>
      <c r="BR176" s="44">
        <f t="shared" si="351"/>
        <v>0</v>
      </c>
      <c r="BS176" s="44">
        <f t="shared" si="352"/>
        <v>0</v>
      </c>
      <c r="BT176" s="44">
        <f t="shared" si="353"/>
        <v>0</v>
      </c>
      <c r="BU176" s="44">
        <f t="shared" si="354"/>
        <v>0</v>
      </c>
      <c r="BV176" s="44">
        <f t="shared" si="355"/>
        <v>0</v>
      </c>
      <c r="BW176" s="44">
        <f t="shared" si="356"/>
        <v>0</v>
      </c>
      <c r="BX176" s="44">
        <f t="shared" si="357"/>
        <v>0</v>
      </c>
      <c r="BY176" s="44">
        <f t="shared" si="358"/>
        <v>0</v>
      </c>
      <c r="CA176" s="44">
        <f t="shared" si="359"/>
        <v>0</v>
      </c>
    </row>
    <row r="177" spans="2:79" x14ac:dyDescent="0.25">
      <c r="B177" s="6">
        <v>546</v>
      </c>
      <c r="C177" s="6" t="s">
        <v>82</v>
      </c>
      <c r="D177" s="47" t="str">
        <f>INDEX(Alloc,$E177,D$1)</f>
        <v>LBSUB5</v>
      </c>
      <c r="E177" s="93">
        <v>39</v>
      </c>
      <c r="F177" s="93"/>
      <c r="G177" s="105">
        <f>+'Function-Classif'!F177</f>
        <v>604185</v>
      </c>
      <c r="H177" s="21">
        <f>+'Function-Classif'!S177</f>
        <v>99025.921499999997</v>
      </c>
      <c r="I177" s="21">
        <f>+'Function-Classif'!T177</f>
        <v>505159.07850000006</v>
      </c>
      <c r="J177" s="21">
        <f>+'Function-Classif'!U177</f>
        <v>0</v>
      </c>
      <c r="K177" s="47"/>
      <c r="L177" s="47">
        <f t="shared" ref="L177:N181" si="438">INDEX(Alloc,$E177,L$1)*$G177</f>
        <v>44314.239283662602</v>
      </c>
      <c r="M177" s="47">
        <f t="shared" si="438"/>
        <v>182755.45712526992</v>
      </c>
      <c r="N177" s="47">
        <f t="shared" si="438"/>
        <v>0</v>
      </c>
      <c r="O177" s="47"/>
      <c r="P177" s="47">
        <f t="shared" ref="P177:V181" si="439">INDEX(Alloc,$E177,P$1)*$G177</f>
        <v>13741.653312451635</v>
      </c>
      <c r="Q177" s="47">
        <f t="shared" si="439"/>
        <v>59388.980829466687</v>
      </c>
      <c r="R177" s="47">
        <f t="shared" si="439"/>
        <v>0</v>
      </c>
      <c r="S177" s="47"/>
      <c r="T177" s="47">
        <f t="shared" si="439"/>
        <v>1206.3871908789549</v>
      </c>
      <c r="U177" s="47">
        <f t="shared" si="439"/>
        <v>7073.3270926214163</v>
      </c>
      <c r="V177" s="47">
        <f t="shared" si="439"/>
        <v>0</v>
      </c>
      <c r="W177" s="24"/>
      <c r="X177" s="47">
        <f t="shared" ref="X177:Z181" si="440">INDEX(Alloc,$E177,X$1)*$G177</f>
        <v>15228.130970823484</v>
      </c>
      <c r="Y177" s="47">
        <f t="shared" si="440"/>
        <v>81953.687130109043</v>
      </c>
      <c r="Z177" s="47">
        <f t="shared" si="440"/>
        <v>0</v>
      </c>
      <c r="AB177" s="47">
        <f t="shared" ref="AB177:AD181" si="441">INDEX(Alloc,$E177,AB$1)*$G177</f>
        <v>10953.941999266839</v>
      </c>
      <c r="AC177" s="47">
        <f t="shared" si="441"/>
        <v>79108.059346414637</v>
      </c>
      <c r="AD177" s="47">
        <f t="shared" si="441"/>
        <v>0</v>
      </c>
      <c r="AF177" s="47">
        <f t="shared" ref="AF177:AH181" si="442">INDEX(Alloc,$E177,AF$1)*$G177</f>
        <v>7362.0492644209426</v>
      </c>
      <c r="AG177" s="47">
        <f t="shared" si="442"/>
        <v>34792.801319490754</v>
      </c>
      <c r="AH177" s="47">
        <f t="shared" si="442"/>
        <v>0</v>
      </c>
      <c r="AJ177" s="47">
        <f t="shared" ref="AJ177:AL181" si="443">INDEX(Alloc,$E177,AJ$1)*$G177</f>
        <v>5146.6767224803561</v>
      </c>
      <c r="AK177" s="47">
        <f t="shared" si="443"/>
        <v>48170.750800340335</v>
      </c>
      <c r="AL177" s="47">
        <f t="shared" si="443"/>
        <v>0</v>
      </c>
      <c r="AN177" s="47">
        <f t="shared" ref="AN177:AP181" si="444">INDEX(Alloc,$E177,AN$1)*$G177</f>
        <v>790.71959034657198</v>
      </c>
      <c r="AO177" s="47">
        <f t="shared" si="444"/>
        <v>4701.709698444557</v>
      </c>
      <c r="AP177" s="47">
        <f t="shared" si="444"/>
        <v>0</v>
      </c>
      <c r="AR177" s="47">
        <f t="shared" ref="AR177:AT181" si="445">INDEX(Alloc,$E177,AR$1)*$G177</f>
        <v>267.81757284717037</v>
      </c>
      <c r="AS177" s="47">
        <f t="shared" si="445"/>
        <v>2483.8956873476177</v>
      </c>
      <c r="AT177" s="47">
        <f t="shared" si="445"/>
        <v>0</v>
      </c>
      <c r="AV177" s="47">
        <f t="shared" ref="AV177:AX181" si="446">INDEX(Alloc,$E177,AV$1)*$G177</f>
        <v>0</v>
      </c>
      <c r="AW177" s="47">
        <f t="shared" si="446"/>
        <v>4449.4578985634298</v>
      </c>
      <c r="AX177" s="47">
        <f t="shared" si="446"/>
        <v>0</v>
      </c>
      <c r="AZ177" s="47">
        <f t="shared" ref="AZ177:BB181" si="447">INDEX(Alloc,$E177,AZ$1)*$G177</f>
        <v>0</v>
      </c>
      <c r="BA177" s="47">
        <f t="shared" si="447"/>
        <v>145.03717768700145</v>
      </c>
      <c r="BB177" s="47">
        <f t="shared" si="447"/>
        <v>0</v>
      </c>
      <c r="BD177" s="47">
        <f t="shared" ref="BD177:BF181" si="448">INDEX(Alloc,$E177,BD$1)*$G177</f>
        <v>14.305592821422678</v>
      </c>
      <c r="BE177" s="47">
        <f t="shared" si="448"/>
        <v>135.91439424450229</v>
      </c>
      <c r="BF177" s="47">
        <f t="shared" si="448"/>
        <v>0</v>
      </c>
      <c r="BH177" s="44">
        <f t="shared" si="392"/>
        <v>0</v>
      </c>
      <c r="BI177" s="44">
        <f t="shared" si="393"/>
        <v>0</v>
      </c>
      <c r="BJ177" s="44">
        <f t="shared" si="394"/>
        <v>0</v>
      </c>
      <c r="BK177" s="44">
        <f t="shared" si="395"/>
        <v>0</v>
      </c>
      <c r="BM177" s="44">
        <f t="shared" si="346"/>
        <v>604185</v>
      </c>
      <c r="BN177" s="44">
        <f t="shared" si="347"/>
        <v>227069.69640893253</v>
      </c>
      <c r="BO177" s="44">
        <f t="shared" si="348"/>
        <v>73130.63414191833</v>
      </c>
      <c r="BP177" s="44">
        <f t="shared" si="349"/>
        <v>8279.7142835003706</v>
      </c>
      <c r="BQ177" s="44">
        <f t="shared" si="350"/>
        <v>97181.81810093252</v>
      </c>
      <c r="BR177" s="44">
        <f t="shared" si="351"/>
        <v>90062.001345681478</v>
      </c>
      <c r="BS177" s="44">
        <f t="shared" si="352"/>
        <v>42154.850583911699</v>
      </c>
      <c r="BT177" s="44">
        <f t="shared" si="353"/>
        <v>53317.42752282069</v>
      </c>
      <c r="BU177" s="44">
        <f t="shared" si="354"/>
        <v>5492.4292887911288</v>
      </c>
      <c r="BV177" s="44">
        <f t="shared" si="355"/>
        <v>2751.7132601947878</v>
      </c>
      <c r="BW177" s="44">
        <f t="shared" si="356"/>
        <v>4449.4578985634298</v>
      </c>
      <c r="BX177" s="44">
        <f t="shared" si="357"/>
        <v>145.03717768700145</v>
      </c>
      <c r="BY177" s="44">
        <f t="shared" si="358"/>
        <v>150.21998706592495</v>
      </c>
      <c r="CA177" s="44">
        <f t="shared" si="359"/>
        <v>0</v>
      </c>
    </row>
    <row r="178" spans="2:79" x14ac:dyDescent="0.25">
      <c r="B178" s="6">
        <v>547</v>
      </c>
      <c r="C178" s="6" t="s">
        <v>83</v>
      </c>
      <c r="D178" s="47" t="str">
        <f>INDEX(Alloc,$E178,D$1)</f>
        <v>Energy</v>
      </c>
      <c r="E178" s="93">
        <v>2</v>
      </c>
      <c r="F178" s="93"/>
      <c r="G178" s="105">
        <f>+'Function-Classif'!F178</f>
        <v>57317664</v>
      </c>
      <c r="H178" s="21">
        <f>+'Function-Classif'!S178</f>
        <v>0</v>
      </c>
      <c r="I178" s="21">
        <f>+'Function-Classif'!T178</f>
        <v>57317664</v>
      </c>
      <c r="J178" s="21">
        <f>+'Function-Classif'!U178</f>
        <v>0</v>
      </c>
      <c r="K178" s="24"/>
      <c r="L178" s="47">
        <f t="shared" si="438"/>
        <v>0</v>
      </c>
      <c r="M178" s="47">
        <f t="shared" si="438"/>
        <v>20736271.664714087</v>
      </c>
      <c r="N178" s="47">
        <f t="shared" si="438"/>
        <v>0</v>
      </c>
      <c r="O178" s="47"/>
      <c r="P178" s="47">
        <f t="shared" si="439"/>
        <v>0</v>
      </c>
      <c r="Q178" s="47">
        <f t="shared" si="439"/>
        <v>6738545.9221947128</v>
      </c>
      <c r="R178" s="47">
        <f t="shared" si="439"/>
        <v>0</v>
      </c>
      <c r="S178" s="47"/>
      <c r="T178" s="47">
        <f t="shared" si="439"/>
        <v>0</v>
      </c>
      <c r="U178" s="47">
        <f t="shared" si="439"/>
        <v>802572.10631714144</v>
      </c>
      <c r="V178" s="47">
        <f t="shared" si="439"/>
        <v>0</v>
      </c>
      <c r="W178" s="24"/>
      <c r="X178" s="47">
        <f t="shared" si="440"/>
        <v>0</v>
      </c>
      <c r="Y178" s="47">
        <f t="shared" si="440"/>
        <v>9298840.9045977686</v>
      </c>
      <c r="Z178" s="47">
        <f t="shared" si="440"/>
        <v>0</v>
      </c>
      <c r="AB178" s="47">
        <f t="shared" si="441"/>
        <v>0</v>
      </c>
      <c r="AC178" s="47">
        <f t="shared" si="441"/>
        <v>8975962.9358217195</v>
      </c>
      <c r="AD178" s="47">
        <f t="shared" si="441"/>
        <v>0</v>
      </c>
      <c r="AF178" s="47">
        <f t="shared" si="442"/>
        <v>0</v>
      </c>
      <c r="AG178" s="47">
        <f t="shared" si="442"/>
        <v>3947750.6799857067</v>
      </c>
      <c r="AH178" s="47">
        <f t="shared" si="442"/>
        <v>0</v>
      </c>
      <c r="AJ178" s="47">
        <f t="shared" si="443"/>
        <v>0</v>
      </c>
      <c r="AK178" s="47">
        <f t="shared" si="443"/>
        <v>5465674.1341760103</v>
      </c>
      <c r="AL178" s="47">
        <f t="shared" si="443"/>
        <v>0</v>
      </c>
      <c r="AN178" s="47">
        <f t="shared" si="444"/>
        <v>0</v>
      </c>
      <c r="AO178" s="47">
        <f t="shared" si="444"/>
        <v>533477.52854645858</v>
      </c>
      <c r="AP178" s="47">
        <f t="shared" si="444"/>
        <v>0</v>
      </c>
      <c r="AR178" s="47">
        <f t="shared" si="445"/>
        <v>0</v>
      </c>
      <c r="AS178" s="47">
        <f t="shared" si="445"/>
        <v>281834.18744287651</v>
      </c>
      <c r="AT178" s="47">
        <f t="shared" si="445"/>
        <v>0</v>
      </c>
      <c r="AV178" s="47">
        <f t="shared" si="446"/>
        <v>0</v>
      </c>
      <c r="AW178" s="47">
        <f t="shared" si="446"/>
        <v>504855.88335715665</v>
      </c>
      <c r="AX178" s="47">
        <f t="shared" si="446"/>
        <v>0</v>
      </c>
      <c r="AZ178" s="47">
        <f t="shared" si="447"/>
        <v>0</v>
      </c>
      <c r="BA178" s="47">
        <f t="shared" si="447"/>
        <v>16456.58283100983</v>
      </c>
      <c r="BB178" s="47">
        <f t="shared" si="447"/>
        <v>0</v>
      </c>
      <c r="BD178" s="47">
        <f t="shared" si="448"/>
        <v>0</v>
      </c>
      <c r="BE178" s="47">
        <f t="shared" si="448"/>
        <v>15421.470015350651</v>
      </c>
      <c r="BF178" s="47">
        <f t="shared" si="448"/>
        <v>0</v>
      </c>
      <c r="BH178" s="44">
        <f t="shared" ref="BH178:BH181" si="449">+L178+P178+T178+X178+AB178+AF178+AJ178+AN178+AR178+AV178+AZ178+BD178-H178</f>
        <v>0</v>
      </c>
      <c r="BI178" s="44">
        <f t="shared" ref="BI178:BI181" si="450">+M178+Q178+U178+Y178+AC178+AG178+AK178+AO178+AS178+AW178+BA178+BE178-I178</f>
        <v>0</v>
      </c>
      <c r="BJ178" s="44">
        <f t="shared" ref="BJ178:BJ181" si="451">+N178+R178+V178+Z178+AD178+AH178+AL178+AP178+AT178+AX178+BB178+BF178-J178</f>
        <v>0</v>
      </c>
      <c r="BK178" s="44">
        <f t="shared" ref="BK178:BK181" si="452">SUM(L178:BF178)-G178</f>
        <v>0</v>
      </c>
      <c r="BM178" s="44">
        <f t="shared" si="346"/>
        <v>57317664</v>
      </c>
      <c r="BN178" s="44">
        <f t="shared" si="347"/>
        <v>20736271.664714087</v>
      </c>
      <c r="BO178" s="44">
        <f t="shared" si="348"/>
        <v>6738545.9221947128</v>
      </c>
      <c r="BP178" s="44">
        <f t="shared" si="349"/>
        <v>802572.10631714144</v>
      </c>
      <c r="BQ178" s="44">
        <f t="shared" si="350"/>
        <v>9298840.9045977686</v>
      </c>
      <c r="BR178" s="44">
        <f t="shared" si="351"/>
        <v>8975962.9358217195</v>
      </c>
      <c r="BS178" s="44">
        <f t="shared" si="352"/>
        <v>3947750.6799857067</v>
      </c>
      <c r="BT178" s="44">
        <f t="shared" si="353"/>
        <v>5465674.1341760103</v>
      </c>
      <c r="BU178" s="44">
        <f t="shared" si="354"/>
        <v>533477.52854645858</v>
      </c>
      <c r="BV178" s="44">
        <f t="shared" si="355"/>
        <v>281834.18744287651</v>
      </c>
      <c r="BW178" s="44">
        <f t="shared" si="356"/>
        <v>504855.88335715665</v>
      </c>
      <c r="BX178" s="44">
        <f t="shared" si="357"/>
        <v>16456.58283100983</v>
      </c>
      <c r="BY178" s="44">
        <f t="shared" si="358"/>
        <v>15421.470015350651</v>
      </c>
      <c r="CA178" s="44">
        <f t="shared" si="359"/>
        <v>0</v>
      </c>
    </row>
    <row r="179" spans="2:79" x14ac:dyDescent="0.25">
      <c r="B179" s="6">
        <v>548</v>
      </c>
      <c r="C179" s="6" t="s">
        <v>109</v>
      </c>
      <c r="D179" s="47" t="str">
        <f>INDEX(Alloc,$E179,D$1)</f>
        <v>Prod</v>
      </c>
      <c r="E179" s="93">
        <v>24</v>
      </c>
      <c r="F179" s="93"/>
      <c r="G179" s="105">
        <f>+'Function-Classif'!F179</f>
        <v>280735</v>
      </c>
      <c r="H179" s="21">
        <f>+'Function-Classif'!S179</f>
        <v>46012.466499999995</v>
      </c>
      <c r="I179" s="21">
        <f>+'Function-Classif'!T179</f>
        <v>234722.53350000002</v>
      </c>
      <c r="J179" s="21">
        <f>+'Function-Classif'!U179</f>
        <v>0</v>
      </c>
      <c r="K179" s="47"/>
      <c r="L179" s="47">
        <f t="shared" si="438"/>
        <v>20590.643536828986</v>
      </c>
      <c r="M179" s="47">
        <f t="shared" si="438"/>
        <v>84917.456169985438</v>
      </c>
      <c r="N179" s="47">
        <f t="shared" si="438"/>
        <v>0</v>
      </c>
      <c r="O179" s="47"/>
      <c r="P179" s="47">
        <f t="shared" si="439"/>
        <v>6385.0692133553612</v>
      </c>
      <c r="Q179" s="47">
        <f t="shared" si="439"/>
        <v>27595.133168086482</v>
      </c>
      <c r="R179" s="47">
        <f t="shared" si="439"/>
        <v>0</v>
      </c>
      <c r="S179" s="47"/>
      <c r="T179" s="47">
        <f t="shared" si="439"/>
        <v>560.54868629873863</v>
      </c>
      <c r="U179" s="47">
        <f t="shared" si="439"/>
        <v>3286.6265818368097</v>
      </c>
      <c r="V179" s="47">
        <f t="shared" si="439"/>
        <v>0</v>
      </c>
      <c r="W179" s="24"/>
      <c r="X179" s="47">
        <f t="shared" si="440"/>
        <v>7075.7621392357141</v>
      </c>
      <c r="Y179" s="47">
        <f t="shared" si="440"/>
        <v>38079.840374175394</v>
      </c>
      <c r="Z179" s="47">
        <f t="shared" si="440"/>
        <v>0</v>
      </c>
      <c r="AB179" s="47">
        <f t="shared" si="441"/>
        <v>5089.7571226762921</v>
      </c>
      <c r="AC179" s="47">
        <f t="shared" si="441"/>
        <v>36757.617353320114</v>
      </c>
      <c r="AD179" s="47">
        <f t="shared" si="441"/>
        <v>0</v>
      </c>
      <c r="AF179" s="47">
        <f t="shared" si="442"/>
        <v>3420.781549107</v>
      </c>
      <c r="AG179" s="47">
        <f t="shared" si="442"/>
        <v>16166.500456693293</v>
      </c>
      <c r="AH179" s="47">
        <f t="shared" si="442"/>
        <v>0</v>
      </c>
      <c r="AJ179" s="47">
        <f t="shared" si="443"/>
        <v>2391.4070850575945</v>
      </c>
      <c r="AK179" s="47">
        <f t="shared" si="443"/>
        <v>22382.574419976569</v>
      </c>
      <c r="AL179" s="47">
        <f t="shared" si="443"/>
        <v>0</v>
      </c>
      <c r="AN179" s="47">
        <f t="shared" si="444"/>
        <v>367.40843317186761</v>
      </c>
      <c r="AO179" s="47">
        <f t="shared" si="444"/>
        <v>2184.652833474569</v>
      </c>
      <c r="AP179" s="47">
        <f t="shared" si="444"/>
        <v>0</v>
      </c>
      <c r="AR179" s="47">
        <f t="shared" si="445"/>
        <v>124.44163015177531</v>
      </c>
      <c r="AS179" s="47">
        <f t="shared" si="445"/>
        <v>1154.1439390046646</v>
      </c>
      <c r="AT179" s="47">
        <f t="shared" si="445"/>
        <v>0</v>
      </c>
      <c r="AV179" s="47">
        <f t="shared" si="446"/>
        <v>0</v>
      </c>
      <c r="AW179" s="47">
        <f t="shared" si="446"/>
        <v>2067.4438510608575</v>
      </c>
      <c r="AX179" s="47">
        <f t="shared" si="446"/>
        <v>0</v>
      </c>
      <c r="AZ179" s="47">
        <f t="shared" si="447"/>
        <v>0</v>
      </c>
      <c r="BA179" s="47">
        <f t="shared" si="447"/>
        <v>67.391630176122121</v>
      </c>
      <c r="BB179" s="47">
        <f t="shared" si="447"/>
        <v>0</v>
      </c>
      <c r="BD179" s="47">
        <f t="shared" si="448"/>
        <v>6.6471041166564788</v>
      </c>
      <c r="BE179" s="47">
        <f t="shared" si="448"/>
        <v>63.152722209638348</v>
      </c>
      <c r="BF179" s="47">
        <f t="shared" si="448"/>
        <v>0</v>
      </c>
      <c r="BH179" s="44">
        <f t="shared" si="449"/>
        <v>0</v>
      </c>
      <c r="BI179" s="44">
        <f t="shared" si="450"/>
        <v>0</v>
      </c>
      <c r="BJ179" s="44">
        <f t="shared" si="451"/>
        <v>0</v>
      </c>
      <c r="BK179" s="44">
        <f t="shared" si="452"/>
        <v>0</v>
      </c>
      <c r="BM179" s="44">
        <f t="shared" si="346"/>
        <v>280735</v>
      </c>
      <c r="BN179" s="44">
        <f t="shared" si="347"/>
        <v>105508.09970681442</v>
      </c>
      <c r="BO179" s="44">
        <f t="shared" si="348"/>
        <v>33980.202381441843</v>
      </c>
      <c r="BP179" s="44">
        <f t="shared" si="349"/>
        <v>3847.1752681355483</v>
      </c>
      <c r="BQ179" s="44">
        <f t="shared" si="350"/>
        <v>45155.602513411111</v>
      </c>
      <c r="BR179" s="44">
        <f t="shared" si="351"/>
        <v>41847.374475996403</v>
      </c>
      <c r="BS179" s="44">
        <f t="shared" si="352"/>
        <v>19587.282005800294</v>
      </c>
      <c r="BT179" s="44">
        <f t="shared" si="353"/>
        <v>24773.981505034164</v>
      </c>
      <c r="BU179" s="44">
        <f t="shared" si="354"/>
        <v>2552.0612666464367</v>
      </c>
      <c r="BV179" s="44">
        <f t="shared" si="355"/>
        <v>1278.58556915644</v>
      </c>
      <c r="BW179" s="44">
        <f t="shared" si="356"/>
        <v>2067.4438510608575</v>
      </c>
      <c r="BX179" s="44">
        <f t="shared" si="357"/>
        <v>67.391630176122121</v>
      </c>
      <c r="BY179" s="44">
        <f t="shared" si="358"/>
        <v>69.799826326294834</v>
      </c>
      <c r="CA179" s="44">
        <f t="shared" si="359"/>
        <v>0</v>
      </c>
    </row>
    <row r="180" spans="2:79" x14ac:dyDescent="0.25">
      <c r="B180" s="6">
        <v>549</v>
      </c>
      <c r="C180" s="6" t="s">
        <v>110</v>
      </c>
      <c r="D180" s="47" t="str">
        <f>INDEX(Alloc,$E180,D$1)</f>
        <v>Prod</v>
      </c>
      <c r="E180" s="93">
        <v>24</v>
      </c>
      <c r="F180" s="93"/>
      <c r="G180" s="105">
        <f>+'Function-Classif'!F180</f>
        <v>1105538</v>
      </c>
      <c r="H180" s="21">
        <f>+'Function-Classif'!S180</f>
        <v>181197.67819999999</v>
      </c>
      <c r="I180" s="21">
        <f>+'Function-Classif'!T180</f>
        <v>924340.32180000003</v>
      </c>
      <c r="J180" s="21">
        <f>+'Function-Classif'!U180</f>
        <v>0</v>
      </c>
      <c r="K180" s="47"/>
      <c r="L180" s="47">
        <f t="shared" si="438"/>
        <v>81086.216091398805</v>
      </c>
      <c r="M180" s="47">
        <f t="shared" si="438"/>
        <v>334406.02226032864</v>
      </c>
      <c r="N180" s="47">
        <f t="shared" si="438"/>
        <v>0</v>
      </c>
      <c r="O180" s="47"/>
      <c r="P180" s="47">
        <f t="shared" si="439"/>
        <v>25144.483758685092</v>
      </c>
      <c r="Q180" s="47">
        <f t="shared" si="439"/>
        <v>108669.98533271588</v>
      </c>
      <c r="R180" s="47">
        <f t="shared" si="439"/>
        <v>0</v>
      </c>
      <c r="S180" s="47"/>
      <c r="T180" s="47">
        <f t="shared" si="439"/>
        <v>2207.4478549284377</v>
      </c>
      <c r="U180" s="47">
        <f t="shared" si="439"/>
        <v>12942.777274050984</v>
      </c>
      <c r="V180" s="47">
        <f t="shared" si="439"/>
        <v>0</v>
      </c>
      <c r="W180" s="24"/>
      <c r="X180" s="47">
        <f t="shared" si="440"/>
        <v>27864.441284080622</v>
      </c>
      <c r="Y180" s="47">
        <f t="shared" si="440"/>
        <v>149958.89564031956</v>
      </c>
      <c r="Z180" s="47">
        <f t="shared" si="440"/>
        <v>0</v>
      </c>
      <c r="AB180" s="47">
        <f t="shared" si="441"/>
        <v>20043.528273600736</v>
      </c>
      <c r="AC180" s="47">
        <f t="shared" si="441"/>
        <v>144751.96456998526</v>
      </c>
      <c r="AD180" s="47">
        <f t="shared" si="441"/>
        <v>0</v>
      </c>
      <c r="AF180" s="47">
        <f t="shared" si="442"/>
        <v>13471.081241158583</v>
      </c>
      <c r="AG180" s="47">
        <f t="shared" si="442"/>
        <v>63663.884381683049</v>
      </c>
      <c r="AH180" s="47">
        <f t="shared" si="442"/>
        <v>0</v>
      </c>
      <c r="AJ180" s="47">
        <f t="shared" si="443"/>
        <v>9417.3915115692835</v>
      </c>
      <c r="AK180" s="47">
        <f t="shared" si="443"/>
        <v>88142.862696536075</v>
      </c>
      <c r="AL180" s="47">
        <f t="shared" si="443"/>
        <v>0</v>
      </c>
      <c r="AN180" s="47">
        <f t="shared" si="444"/>
        <v>1446.859082023831</v>
      </c>
      <c r="AO180" s="47">
        <f t="shared" si="444"/>
        <v>8603.1906396203121</v>
      </c>
      <c r="AP180" s="47">
        <f t="shared" si="444"/>
        <v>0</v>
      </c>
      <c r="AR180" s="47">
        <f t="shared" si="445"/>
        <v>490.05272201447411</v>
      </c>
      <c r="AS180" s="47">
        <f t="shared" si="445"/>
        <v>4545.033508608969</v>
      </c>
      <c r="AT180" s="47">
        <f t="shared" si="445"/>
        <v>0</v>
      </c>
      <c r="AV180" s="47">
        <f t="shared" si="446"/>
        <v>0</v>
      </c>
      <c r="AW180" s="47">
        <f t="shared" si="446"/>
        <v>8141.6201763731578</v>
      </c>
      <c r="AX180" s="47">
        <f t="shared" si="446"/>
        <v>0</v>
      </c>
      <c r="AZ180" s="47">
        <f t="shared" si="447"/>
        <v>0</v>
      </c>
      <c r="BA180" s="47">
        <f t="shared" si="447"/>
        <v>265.38909662724529</v>
      </c>
      <c r="BB180" s="47">
        <f t="shared" si="447"/>
        <v>0</v>
      </c>
      <c r="BD180" s="47">
        <f t="shared" si="448"/>
        <v>26.176380540082892</v>
      </c>
      <c r="BE180" s="47">
        <f t="shared" si="448"/>
        <v>248.6962231506551</v>
      </c>
      <c r="BF180" s="47">
        <f t="shared" si="448"/>
        <v>0</v>
      </c>
      <c r="BH180" s="44">
        <f t="shared" si="449"/>
        <v>0</v>
      </c>
      <c r="BI180" s="44">
        <f t="shared" si="450"/>
        <v>0</v>
      </c>
      <c r="BJ180" s="44">
        <f t="shared" si="451"/>
        <v>0</v>
      </c>
      <c r="BK180" s="44">
        <f t="shared" si="452"/>
        <v>0</v>
      </c>
      <c r="BM180" s="44">
        <f t="shared" si="346"/>
        <v>1105538</v>
      </c>
      <c r="BN180" s="44">
        <f t="shared" si="347"/>
        <v>415492.23835172743</v>
      </c>
      <c r="BO180" s="44">
        <f t="shared" si="348"/>
        <v>133814.46909140097</v>
      </c>
      <c r="BP180" s="44">
        <f t="shared" si="349"/>
        <v>15150.225128979422</v>
      </c>
      <c r="BQ180" s="44">
        <f t="shared" si="350"/>
        <v>177823.33692440018</v>
      </c>
      <c r="BR180" s="44">
        <f t="shared" si="351"/>
        <v>164795.49284358599</v>
      </c>
      <c r="BS180" s="44">
        <f t="shared" si="352"/>
        <v>77134.965622841628</v>
      </c>
      <c r="BT180" s="44">
        <f t="shared" si="353"/>
        <v>97560.254208105354</v>
      </c>
      <c r="BU180" s="44">
        <f t="shared" si="354"/>
        <v>10050.049721644144</v>
      </c>
      <c r="BV180" s="44">
        <f t="shared" si="355"/>
        <v>5035.086230623443</v>
      </c>
      <c r="BW180" s="44">
        <f t="shared" si="356"/>
        <v>8141.6201763731578</v>
      </c>
      <c r="BX180" s="44">
        <f t="shared" si="357"/>
        <v>265.38909662724529</v>
      </c>
      <c r="BY180" s="44">
        <f t="shared" si="358"/>
        <v>274.872603690738</v>
      </c>
      <c r="CA180" s="44">
        <f t="shared" si="359"/>
        <v>0</v>
      </c>
    </row>
    <row r="181" spans="2:79" x14ac:dyDescent="0.25">
      <c r="B181" s="30">
        <v>550</v>
      </c>
      <c r="C181" s="30" t="s">
        <v>87</v>
      </c>
      <c r="D181" s="47" t="str">
        <f>INDEX(Alloc,$E181,D$1)</f>
        <v>Prod</v>
      </c>
      <c r="E181" s="94">
        <v>24</v>
      </c>
      <c r="F181" s="94"/>
      <c r="G181" s="105">
        <f>+'Function-Classif'!F181</f>
        <v>5706</v>
      </c>
      <c r="H181" s="31">
        <f>+'Function-Classif'!S181</f>
        <v>935.21339999999998</v>
      </c>
      <c r="I181" s="31">
        <f>+'Function-Classif'!T181</f>
        <v>4770.7866000000004</v>
      </c>
      <c r="J181" s="31">
        <f>+'Function-Classif'!U181</f>
        <v>0</v>
      </c>
      <c r="K181" s="65"/>
      <c r="L181" s="47">
        <f t="shared" si="438"/>
        <v>418.5093131285596</v>
      </c>
      <c r="M181" s="47">
        <f t="shared" si="438"/>
        <v>1725.9657859046322</v>
      </c>
      <c r="N181" s="47">
        <f t="shared" si="438"/>
        <v>0</v>
      </c>
      <c r="O181" s="47"/>
      <c r="P181" s="47">
        <f t="shared" si="439"/>
        <v>129.77792199549643</v>
      </c>
      <c r="Q181" s="47">
        <f t="shared" si="439"/>
        <v>560.87708998557878</v>
      </c>
      <c r="R181" s="47">
        <f t="shared" si="439"/>
        <v>0</v>
      </c>
      <c r="S181" s="47"/>
      <c r="T181" s="47">
        <f t="shared" si="439"/>
        <v>11.393274098422365</v>
      </c>
      <c r="U181" s="47">
        <f t="shared" si="439"/>
        <v>66.801400879693787</v>
      </c>
      <c r="V181" s="47">
        <f t="shared" si="439"/>
        <v>0</v>
      </c>
      <c r="W181" s="24"/>
      <c r="X181" s="47">
        <f t="shared" si="440"/>
        <v>143.81640609998391</v>
      </c>
      <c r="Y181" s="47">
        <f t="shared" si="440"/>
        <v>773.98104680586596</v>
      </c>
      <c r="Z181" s="47">
        <f t="shared" si="440"/>
        <v>0</v>
      </c>
      <c r="AB181" s="47">
        <f t="shared" si="441"/>
        <v>103.45042172152003</v>
      </c>
      <c r="AC181" s="47">
        <f t="shared" si="441"/>
        <v>747.10657601668686</v>
      </c>
      <c r="AD181" s="47">
        <f t="shared" si="441"/>
        <v>0</v>
      </c>
      <c r="AF181" s="47">
        <f t="shared" si="442"/>
        <v>69.528129799293083</v>
      </c>
      <c r="AG181" s="47">
        <f t="shared" si="442"/>
        <v>328.58764174717055</v>
      </c>
      <c r="AH181" s="47">
        <f t="shared" si="442"/>
        <v>0</v>
      </c>
      <c r="AJ181" s="47">
        <f t="shared" si="443"/>
        <v>48.605869689702516</v>
      </c>
      <c r="AK181" s="47">
        <f t="shared" si="443"/>
        <v>454.93069848927388</v>
      </c>
      <c r="AL181" s="47">
        <f t="shared" si="443"/>
        <v>0</v>
      </c>
      <c r="AN181" s="47">
        <f t="shared" si="444"/>
        <v>7.4676564008003155</v>
      </c>
      <c r="AO181" s="47">
        <f t="shared" si="444"/>
        <v>44.403544509255674</v>
      </c>
      <c r="AP181" s="47">
        <f t="shared" si="444"/>
        <v>0</v>
      </c>
      <c r="AR181" s="47">
        <f t="shared" si="445"/>
        <v>2.5293032277629437</v>
      </c>
      <c r="AS181" s="47">
        <f t="shared" si="445"/>
        <v>23.458226854366632</v>
      </c>
      <c r="AT181" s="47">
        <f t="shared" si="445"/>
        <v>0</v>
      </c>
      <c r="AV181" s="47">
        <f t="shared" si="446"/>
        <v>0</v>
      </c>
      <c r="AW181" s="47">
        <f t="shared" si="446"/>
        <v>42.021246421547914</v>
      </c>
      <c r="AX181" s="47">
        <f t="shared" si="446"/>
        <v>0</v>
      </c>
      <c r="AZ181" s="47">
        <f t="shared" si="447"/>
        <v>0</v>
      </c>
      <c r="BA181" s="47">
        <f t="shared" si="447"/>
        <v>1.3697495566457794</v>
      </c>
      <c r="BB181" s="47">
        <f t="shared" si="447"/>
        <v>0</v>
      </c>
      <c r="BD181" s="47">
        <f t="shared" si="448"/>
        <v>0.13510383845848173</v>
      </c>
      <c r="BE181" s="47">
        <f t="shared" si="448"/>
        <v>1.2835928292809817</v>
      </c>
      <c r="BF181" s="47">
        <f t="shared" si="448"/>
        <v>0</v>
      </c>
      <c r="BH181" s="44">
        <f t="shared" si="449"/>
        <v>0</v>
      </c>
      <c r="BI181" s="44">
        <f t="shared" si="450"/>
        <v>0</v>
      </c>
      <c r="BJ181" s="44">
        <f t="shared" si="451"/>
        <v>0</v>
      </c>
      <c r="BK181" s="44">
        <f t="shared" si="452"/>
        <v>0</v>
      </c>
      <c r="BM181" s="44">
        <f t="shared" si="346"/>
        <v>5706</v>
      </c>
      <c r="BN181" s="44">
        <f t="shared" si="347"/>
        <v>2144.4750990331918</v>
      </c>
      <c r="BO181" s="44">
        <f t="shared" si="348"/>
        <v>690.65501198107518</v>
      </c>
      <c r="BP181" s="44">
        <f t="shared" si="349"/>
        <v>78.194674978116154</v>
      </c>
      <c r="BQ181" s="44">
        <f t="shared" si="350"/>
        <v>917.79745290584992</v>
      </c>
      <c r="BR181" s="44">
        <f t="shared" si="351"/>
        <v>850.55699773820686</v>
      </c>
      <c r="BS181" s="44">
        <f t="shared" si="352"/>
        <v>398.11577154646363</v>
      </c>
      <c r="BT181" s="44">
        <f t="shared" si="353"/>
        <v>503.53656817897638</v>
      </c>
      <c r="BU181" s="44">
        <f t="shared" si="354"/>
        <v>51.87120091005599</v>
      </c>
      <c r="BV181" s="44">
        <f t="shared" si="355"/>
        <v>25.987530082129577</v>
      </c>
      <c r="BW181" s="44">
        <f t="shared" si="356"/>
        <v>42.021246421547914</v>
      </c>
      <c r="BX181" s="44">
        <f t="shared" si="357"/>
        <v>1.3697495566457794</v>
      </c>
      <c r="BY181" s="44">
        <f t="shared" si="358"/>
        <v>1.4186966677394635</v>
      </c>
      <c r="CA181" s="44">
        <f t="shared" si="359"/>
        <v>0</v>
      </c>
    </row>
    <row r="182" spans="2:79" x14ac:dyDescent="0.25">
      <c r="B182" s="6"/>
      <c r="C182" s="6" t="s">
        <v>111</v>
      </c>
      <c r="D182" s="6"/>
      <c r="E182" s="93"/>
      <c r="F182" s="93"/>
      <c r="G182" s="105">
        <f>+'Function-Classif'!F182</f>
        <v>59313828</v>
      </c>
      <c r="H182" s="24">
        <f>SUM(H177:H181)</f>
        <v>327171.27960000001</v>
      </c>
      <c r="I182" s="24">
        <f t="shared" ref="I182:BF182" si="453">SUM(I177:I181)</f>
        <v>58986656.720400006</v>
      </c>
      <c r="J182" s="24">
        <f t="shared" si="453"/>
        <v>0</v>
      </c>
      <c r="K182" s="24"/>
      <c r="L182" s="24">
        <f t="shared" si="453"/>
        <v>146409.60822501898</v>
      </c>
      <c r="M182" s="24">
        <f t="shared" si="453"/>
        <v>21340076.566055574</v>
      </c>
      <c r="N182" s="24">
        <f t="shared" si="453"/>
        <v>0</v>
      </c>
      <c r="O182" s="24"/>
      <c r="P182" s="24">
        <f t="shared" si="453"/>
        <v>45400.984206487585</v>
      </c>
      <c r="Q182" s="24">
        <f t="shared" si="453"/>
        <v>6934760.8986149682</v>
      </c>
      <c r="R182" s="24">
        <f t="shared" si="453"/>
        <v>0</v>
      </c>
      <c r="S182" s="24"/>
      <c r="T182" s="24">
        <f t="shared" ref="T182:V182" si="454">SUM(T177:T181)</f>
        <v>3985.7770062045533</v>
      </c>
      <c r="U182" s="24">
        <f t="shared" si="454"/>
        <v>825941.63866653037</v>
      </c>
      <c r="V182" s="24">
        <f t="shared" si="454"/>
        <v>0</v>
      </c>
      <c r="W182" s="24"/>
      <c r="X182" s="24">
        <f t="shared" si="453"/>
        <v>50312.150800239804</v>
      </c>
      <c r="Y182" s="24">
        <f t="shared" si="453"/>
        <v>9569607.3087891769</v>
      </c>
      <c r="Z182" s="24">
        <f t="shared" si="453"/>
        <v>0</v>
      </c>
      <c r="AA182" s="24"/>
      <c r="AB182" s="24">
        <f t="shared" si="453"/>
        <v>36190.677817265387</v>
      </c>
      <c r="AC182" s="24">
        <f t="shared" si="453"/>
        <v>9237327.6836674567</v>
      </c>
      <c r="AD182" s="24">
        <f t="shared" si="453"/>
        <v>0</v>
      </c>
      <c r="AE182" s="24"/>
      <c r="AF182" s="24">
        <f t="shared" si="453"/>
        <v>24323.440184485815</v>
      </c>
      <c r="AG182" s="24">
        <f t="shared" si="453"/>
        <v>4062702.4537853207</v>
      </c>
      <c r="AH182" s="24">
        <f t="shared" si="453"/>
        <v>0</v>
      </c>
      <c r="AI182" s="24"/>
      <c r="AJ182" s="24">
        <f t="shared" si="453"/>
        <v>17004.081188796936</v>
      </c>
      <c r="AK182" s="24">
        <f t="shared" si="453"/>
        <v>5624825.2527913516</v>
      </c>
      <c r="AL182" s="24">
        <f t="shared" si="453"/>
        <v>0</v>
      </c>
      <c r="AM182" s="24"/>
      <c r="AN182" s="24">
        <f t="shared" si="453"/>
        <v>2612.4547619430709</v>
      </c>
      <c r="AO182" s="24">
        <f t="shared" si="453"/>
        <v>549011.48526250722</v>
      </c>
      <c r="AP182" s="24">
        <f t="shared" si="453"/>
        <v>0</v>
      </c>
      <c r="AQ182" s="24"/>
      <c r="AR182" s="24">
        <f t="shared" si="453"/>
        <v>884.84122824118276</v>
      </c>
      <c r="AS182" s="24">
        <f t="shared" si="453"/>
        <v>290040.71880469221</v>
      </c>
      <c r="AT182" s="24">
        <f t="shared" si="453"/>
        <v>0</v>
      </c>
      <c r="AU182" s="24"/>
      <c r="AV182" s="24">
        <f t="shared" si="453"/>
        <v>0</v>
      </c>
      <c r="AW182" s="24">
        <f t="shared" si="453"/>
        <v>519556.42652957566</v>
      </c>
      <c r="AX182" s="24">
        <f t="shared" si="453"/>
        <v>0</v>
      </c>
      <c r="AY182" s="24"/>
      <c r="AZ182" s="24">
        <f t="shared" si="453"/>
        <v>0</v>
      </c>
      <c r="BA182" s="24">
        <f t="shared" si="453"/>
        <v>16935.770485056844</v>
      </c>
      <c r="BB182" s="24">
        <f t="shared" si="453"/>
        <v>0</v>
      </c>
      <c r="BC182" s="24"/>
      <c r="BD182" s="24">
        <f t="shared" si="453"/>
        <v>47.26418131662053</v>
      </c>
      <c r="BE182" s="24">
        <f t="shared" si="453"/>
        <v>15870.516947784728</v>
      </c>
      <c r="BF182" s="24">
        <f t="shared" si="453"/>
        <v>0</v>
      </c>
      <c r="BH182" s="44">
        <f t="shared" si="392"/>
        <v>0</v>
      </c>
      <c r="BI182" s="44">
        <f t="shared" si="393"/>
        <v>0</v>
      </c>
      <c r="BJ182" s="44">
        <f t="shared" si="394"/>
        <v>0</v>
      </c>
      <c r="BK182" s="44">
        <f t="shared" si="395"/>
        <v>0</v>
      </c>
      <c r="BM182" s="44">
        <f t="shared" si="346"/>
        <v>59313828</v>
      </c>
      <c r="BN182" s="44">
        <f t="shared" si="347"/>
        <v>21486486.174280591</v>
      </c>
      <c r="BO182" s="44">
        <f t="shared" si="348"/>
        <v>6980161.8828214556</v>
      </c>
      <c r="BP182" s="44">
        <f t="shared" si="349"/>
        <v>829927.41567273496</v>
      </c>
      <c r="BQ182" s="44">
        <f t="shared" si="350"/>
        <v>9619919.4595894162</v>
      </c>
      <c r="BR182" s="44">
        <f t="shared" si="351"/>
        <v>9273518.3614847213</v>
      </c>
      <c r="BS182" s="44">
        <f t="shared" si="352"/>
        <v>4087025.8939698064</v>
      </c>
      <c r="BT182" s="44">
        <f t="shared" si="353"/>
        <v>5641829.3339801487</v>
      </c>
      <c r="BU182" s="44">
        <f t="shared" si="354"/>
        <v>551623.9400244503</v>
      </c>
      <c r="BV182" s="44">
        <f t="shared" si="355"/>
        <v>290925.56003293337</v>
      </c>
      <c r="BW182" s="44">
        <f t="shared" si="356"/>
        <v>519556.42652957566</v>
      </c>
      <c r="BX182" s="44">
        <f t="shared" si="357"/>
        <v>16935.770485056844</v>
      </c>
      <c r="BY182" s="44">
        <f t="shared" si="358"/>
        <v>15917.78112910135</v>
      </c>
      <c r="CA182" s="44">
        <f t="shared" si="359"/>
        <v>0</v>
      </c>
    </row>
    <row r="183" spans="2:79" x14ac:dyDescent="0.25">
      <c r="B183" s="6"/>
      <c r="C183" s="6"/>
      <c r="D183" s="6"/>
      <c r="E183" s="93"/>
      <c r="F183" s="93"/>
      <c r="G183" s="105"/>
      <c r="H183" s="24"/>
      <c r="I183" s="24"/>
      <c r="J183" s="24"/>
      <c r="K183" s="24"/>
      <c r="L183" s="40"/>
      <c r="M183" s="24"/>
      <c r="N183" s="24"/>
      <c r="O183" s="24"/>
      <c r="P183" s="40"/>
      <c r="Q183" s="24"/>
      <c r="R183" s="24"/>
      <c r="S183" s="24"/>
      <c r="T183" s="24"/>
      <c r="U183" s="24"/>
      <c r="V183" s="24"/>
      <c r="W183" s="24"/>
      <c r="Y183" s="44"/>
      <c r="Z183" s="44"/>
      <c r="BH183" s="44">
        <f t="shared" si="392"/>
        <v>0</v>
      </c>
      <c r="BI183" s="44">
        <f t="shared" si="393"/>
        <v>0</v>
      </c>
      <c r="BJ183" s="44">
        <f t="shared" si="394"/>
        <v>0</v>
      </c>
      <c r="BK183" s="44">
        <f t="shared" si="395"/>
        <v>0</v>
      </c>
      <c r="BM183" s="44">
        <f t="shared" si="346"/>
        <v>0</v>
      </c>
      <c r="BN183" s="44">
        <f t="shared" si="347"/>
        <v>0</v>
      </c>
      <c r="BO183" s="44">
        <f t="shared" si="348"/>
        <v>0</v>
      </c>
      <c r="BP183" s="44">
        <f t="shared" si="349"/>
        <v>0</v>
      </c>
      <c r="BQ183" s="44">
        <f t="shared" si="350"/>
        <v>0</v>
      </c>
      <c r="BR183" s="44">
        <f t="shared" si="351"/>
        <v>0</v>
      </c>
      <c r="BS183" s="44">
        <f t="shared" si="352"/>
        <v>0</v>
      </c>
      <c r="BT183" s="44">
        <f t="shared" si="353"/>
        <v>0</v>
      </c>
      <c r="BU183" s="44">
        <f t="shared" si="354"/>
        <v>0</v>
      </c>
      <c r="BV183" s="44">
        <f t="shared" si="355"/>
        <v>0</v>
      </c>
      <c r="BW183" s="44">
        <f t="shared" si="356"/>
        <v>0</v>
      </c>
      <c r="BX183" s="44">
        <f t="shared" si="357"/>
        <v>0</v>
      </c>
      <c r="BY183" s="44">
        <f t="shared" si="358"/>
        <v>0</v>
      </c>
      <c r="CA183" s="44">
        <f t="shared" si="359"/>
        <v>0</v>
      </c>
    </row>
    <row r="184" spans="2:79" x14ac:dyDescent="0.25">
      <c r="B184" s="9" t="s">
        <v>112</v>
      </c>
      <c r="C184" s="6"/>
      <c r="D184" s="6"/>
      <c r="E184" s="93"/>
      <c r="F184" s="93"/>
      <c r="G184" s="105"/>
      <c r="H184" s="24"/>
      <c r="I184" s="24"/>
      <c r="J184" s="24"/>
      <c r="K184" s="24"/>
      <c r="L184" s="40"/>
      <c r="M184" s="24"/>
      <c r="N184" s="24"/>
      <c r="O184" s="24"/>
      <c r="P184" s="40"/>
      <c r="Q184" s="24"/>
      <c r="R184" s="24"/>
      <c r="S184" s="24"/>
      <c r="T184" s="24"/>
      <c r="U184" s="24"/>
      <c r="V184" s="24"/>
      <c r="W184" s="24"/>
      <c r="Y184" s="44"/>
      <c r="Z184" s="44"/>
      <c r="BH184" s="44">
        <f t="shared" si="392"/>
        <v>0</v>
      </c>
      <c r="BI184" s="44">
        <f t="shared" si="393"/>
        <v>0</v>
      </c>
      <c r="BJ184" s="44">
        <f t="shared" si="394"/>
        <v>0</v>
      </c>
      <c r="BK184" s="44">
        <f t="shared" si="395"/>
        <v>0</v>
      </c>
      <c r="BM184" s="44">
        <f t="shared" si="346"/>
        <v>0</v>
      </c>
      <c r="BN184" s="44">
        <f t="shared" si="347"/>
        <v>0</v>
      </c>
      <c r="BO184" s="44">
        <f t="shared" si="348"/>
        <v>0</v>
      </c>
      <c r="BP184" s="44">
        <f t="shared" si="349"/>
        <v>0</v>
      </c>
      <c r="BQ184" s="44">
        <f t="shared" si="350"/>
        <v>0</v>
      </c>
      <c r="BR184" s="44">
        <f t="shared" si="351"/>
        <v>0</v>
      </c>
      <c r="BS184" s="44">
        <f t="shared" si="352"/>
        <v>0</v>
      </c>
      <c r="BT184" s="44">
        <f t="shared" si="353"/>
        <v>0</v>
      </c>
      <c r="BU184" s="44">
        <f t="shared" si="354"/>
        <v>0</v>
      </c>
      <c r="BV184" s="44">
        <f t="shared" si="355"/>
        <v>0</v>
      </c>
      <c r="BW184" s="44">
        <f t="shared" si="356"/>
        <v>0</v>
      </c>
      <c r="BX184" s="44">
        <f t="shared" si="357"/>
        <v>0</v>
      </c>
      <c r="BY184" s="44">
        <f t="shared" si="358"/>
        <v>0</v>
      </c>
      <c r="CA184" s="44">
        <f t="shared" si="359"/>
        <v>0</v>
      </c>
    </row>
    <row r="185" spans="2:79" x14ac:dyDescent="0.25">
      <c r="B185" s="6">
        <v>551</v>
      </c>
      <c r="C185" s="6" t="s">
        <v>91</v>
      </c>
      <c r="D185" s="47" t="str">
        <f>INDEX(Alloc,$E185,D$1)</f>
        <v>Prod</v>
      </c>
      <c r="E185" s="93">
        <v>24</v>
      </c>
      <c r="F185" s="93"/>
      <c r="G185" s="105">
        <f>+'Function-Classif'!F185</f>
        <v>256698</v>
      </c>
      <c r="H185" s="21">
        <f>+'Function-Classif'!S185</f>
        <v>42072.802199999998</v>
      </c>
      <c r="I185" s="21">
        <f>+'Function-Classif'!T185</f>
        <v>214625.19780000002</v>
      </c>
      <c r="J185" s="21">
        <f>+'Function-Classif'!U185</f>
        <v>0</v>
      </c>
      <c r="K185" s="47"/>
      <c r="L185" s="47">
        <f t="shared" ref="L185:N188" si="455">INDEX(Alloc,$E185,L$1)*$G185</f>
        <v>18827.638216171574</v>
      </c>
      <c r="M185" s="47">
        <f t="shared" si="455"/>
        <v>77646.681617621332</v>
      </c>
      <c r="N185" s="47">
        <f t="shared" si="455"/>
        <v>0</v>
      </c>
      <c r="O185" s="47"/>
      <c r="P185" s="47">
        <f t="shared" ref="P185:V188" si="456">INDEX(Alloc,$E185,P$1)*$G185</f>
        <v>5838.3689134945571</v>
      </c>
      <c r="Q185" s="47">
        <f t="shared" si="456"/>
        <v>25232.391735912744</v>
      </c>
      <c r="R185" s="47">
        <f t="shared" si="456"/>
        <v>0</v>
      </c>
      <c r="S185" s="47"/>
      <c r="T185" s="47">
        <f t="shared" si="456"/>
        <v>512.55357071798539</v>
      </c>
      <c r="U185" s="47">
        <f t="shared" si="456"/>
        <v>3005.2201197013032</v>
      </c>
      <c r="V185" s="47">
        <f t="shared" si="456"/>
        <v>0</v>
      </c>
      <c r="W185" s="24"/>
      <c r="X185" s="47">
        <f t="shared" ref="X185:Z188" si="457">INDEX(Alloc,$E185,X$1)*$G185</f>
        <v>6469.923556441232</v>
      </c>
      <c r="Y185" s="47">
        <f t="shared" si="457"/>
        <v>34819.380783906796</v>
      </c>
      <c r="Z185" s="47">
        <f t="shared" si="457"/>
        <v>0</v>
      </c>
      <c r="AB185" s="47">
        <f t="shared" ref="AB185:AD188" si="458">INDEX(Alloc,$E185,AB$1)*$G185</f>
        <v>4653.9636093709687</v>
      </c>
      <c r="AC185" s="47">
        <f t="shared" si="458"/>
        <v>33610.368708435235</v>
      </c>
      <c r="AD185" s="47">
        <f t="shared" si="458"/>
        <v>0</v>
      </c>
      <c r="AF185" s="47">
        <f t="shared" ref="AF185:AH188" si="459">INDEX(Alloc,$E185,AF$1)*$G185</f>
        <v>3127.8885144092069</v>
      </c>
      <c r="AG185" s="47">
        <f t="shared" si="459"/>
        <v>14782.297662323026</v>
      </c>
      <c r="AH185" s="47">
        <f t="shared" si="459"/>
        <v>0</v>
      </c>
      <c r="AJ185" s="47">
        <f t="shared" ref="AJ185:AL188" si="460">INDEX(Alloc,$E185,AJ$1)*$G185</f>
        <v>2186.6508127597713</v>
      </c>
      <c r="AK185" s="47">
        <f t="shared" si="460"/>
        <v>20466.140981563203</v>
      </c>
      <c r="AL185" s="47">
        <f t="shared" si="460"/>
        <v>0</v>
      </c>
      <c r="AN185" s="47">
        <f t="shared" ref="AN185:AP188" si="461">INDEX(Alloc,$E185,AN$1)*$G185</f>
        <v>335.95030893316499</v>
      </c>
      <c r="AO185" s="47">
        <f t="shared" si="461"/>
        <v>1997.599205824906</v>
      </c>
      <c r="AP185" s="47">
        <f t="shared" si="461"/>
        <v>0</v>
      </c>
      <c r="AR185" s="47">
        <f t="shared" ref="AR185:AT188" si="462">INDEX(Alloc,$E185,AR$1)*$G185</f>
        <v>113.78672975119035</v>
      </c>
      <c r="AS185" s="47">
        <f t="shared" si="462"/>
        <v>1055.3242055839828</v>
      </c>
      <c r="AT185" s="47">
        <f t="shared" si="462"/>
        <v>0</v>
      </c>
      <c r="AV185" s="47">
        <f t="shared" ref="AV185:AX188" si="463">INDEX(Alloc,$E185,AV$1)*$G185</f>
        <v>0</v>
      </c>
      <c r="AW185" s="47">
        <f t="shared" si="463"/>
        <v>1890.4258524217501</v>
      </c>
      <c r="AX185" s="47">
        <f t="shared" si="463"/>
        <v>0</v>
      </c>
      <c r="AZ185" s="47">
        <f t="shared" ref="AZ185:BB188" si="464">INDEX(Alloc,$E185,AZ$1)*$G185</f>
        <v>0</v>
      </c>
      <c r="BA185" s="47">
        <f t="shared" si="464"/>
        <v>61.621446142982521</v>
      </c>
      <c r="BB185" s="47">
        <f t="shared" si="464"/>
        <v>0</v>
      </c>
      <c r="BD185" s="47">
        <f t="shared" ref="BD185:BF188" si="465">INDEX(Alloc,$E185,BD$1)*$G185</f>
        <v>6.0779679503356716</v>
      </c>
      <c r="BE185" s="47">
        <f t="shared" si="465"/>
        <v>57.745480562700571</v>
      </c>
      <c r="BF185" s="47">
        <f t="shared" si="465"/>
        <v>0</v>
      </c>
      <c r="BH185" s="44">
        <f t="shared" si="392"/>
        <v>0</v>
      </c>
      <c r="BI185" s="44">
        <f t="shared" si="393"/>
        <v>0</v>
      </c>
      <c r="BJ185" s="44">
        <f t="shared" si="394"/>
        <v>0</v>
      </c>
      <c r="BK185" s="44">
        <f t="shared" si="395"/>
        <v>0</v>
      </c>
      <c r="BM185" s="44">
        <f t="shared" si="346"/>
        <v>256698</v>
      </c>
      <c r="BN185" s="44">
        <f t="shared" si="347"/>
        <v>96474.319833792906</v>
      </c>
      <c r="BO185" s="44">
        <f t="shared" si="348"/>
        <v>31070.760649407301</v>
      </c>
      <c r="BP185" s="44">
        <f t="shared" si="349"/>
        <v>3517.7736904192889</v>
      </c>
      <c r="BQ185" s="44">
        <f t="shared" si="350"/>
        <v>41289.304340348026</v>
      </c>
      <c r="BR185" s="44">
        <f t="shared" si="351"/>
        <v>38264.332317806206</v>
      </c>
      <c r="BS185" s="44">
        <f t="shared" si="352"/>
        <v>17910.186176732233</v>
      </c>
      <c r="BT185" s="44">
        <f t="shared" si="353"/>
        <v>22652.791794322973</v>
      </c>
      <c r="BU185" s="44">
        <f t="shared" si="354"/>
        <v>2333.5495147580709</v>
      </c>
      <c r="BV185" s="44">
        <f t="shared" si="355"/>
        <v>1169.1109353351731</v>
      </c>
      <c r="BW185" s="44">
        <f t="shared" si="356"/>
        <v>1890.4258524217501</v>
      </c>
      <c r="BX185" s="44">
        <f t="shared" si="357"/>
        <v>61.621446142982521</v>
      </c>
      <c r="BY185" s="44">
        <f t="shared" si="358"/>
        <v>63.82344851303624</v>
      </c>
      <c r="CA185" s="44">
        <f t="shared" si="359"/>
        <v>0</v>
      </c>
    </row>
    <row r="186" spans="2:79" x14ac:dyDescent="0.25">
      <c r="B186" s="6">
        <v>552</v>
      </c>
      <c r="C186" s="6" t="s">
        <v>92</v>
      </c>
      <c r="D186" s="47" t="str">
        <f>INDEX(Alloc,$E186,D$1)</f>
        <v>Prod</v>
      </c>
      <c r="E186" s="93">
        <v>24</v>
      </c>
      <c r="F186" s="93"/>
      <c r="G186" s="105">
        <f>+'Function-Classif'!F186</f>
        <v>560673</v>
      </c>
      <c r="H186" s="21">
        <f>+'Function-Classif'!S186</f>
        <v>91894.304699999993</v>
      </c>
      <c r="I186" s="21">
        <f>+'Function-Classif'!T186</f>
        <v>468778.69530000002</v>
      </c>
      <c r="J186" s="21">
        <f>+'Function-Classif'!U186</f>
        <v>0</v>
      </c>
      <c r="K186" s="47"/>
      <c r="L186" s="47">
        <f t="shared" si="455"/>
        <v>41122.830725504544</v>
      </c>
      <c r="M186" s="47">
        <f t="shared" si="455"/>
        <v>169593.8336979509</v>
      </c>
      <c r="N186" s="47">
        <f t="shared" si="455"/>
        <v>0</v>
      </c>
      <c r="O186" s="47"/>
      <c r="P186" s="47">
        <f t="shared" si="456"/>
        <v>12752.011366803536</v>
      </c>
      <c r="Q186" s="47">
        <f t="shared" si="456"/>
        <v>55111.92440825174</v>
      </c>
      <c r="R186" s="47">
        <f t="shared" si="456"/>
        <v>0</v>
      </c>
      <c r="S186" s="47"/>
      <c r="T186" s="47">
        <f t="shared" si="456"/>
        <v>1119.5059881852021</v>
      </c>
      <c r="U186" s="47">
        <f t="shared" si="456"/>
        <v>6563.9225088364101</v>
      </c>
      <c r="V186" s="47">
        <f t="shared" si="456"/>
        <v>0</v>
      </c>
      <c r="W186" s="24"/>
      <c r="X186" s="47">
        <f t="shared" si="457"/>
        <v>14131.436357745581</v>
      </c>
      <c r="Y186" s="47">
        <f t="shared" si="457"/>
        <v>76051.572985591527</v>
      </c>
      <c r="Z186" s="47">
        <f t="shared" si="457"/>
        <v>0</v>
      </c>
      <c r="AB186" s="47">
        <f t="shared" si="458"/>
        <v>10165.064545718506</v>
      </c>
      <c r="AC186" s="47">
        <f t="shared" si="458"/>
        <v>73410.880703645962</v>
      </c>
      <c r="AD186" s="47">
        <f t="shared" si="458"/>
        <v>0</v>
      </c>
      <c r="AF186" s="47">
        <f t="shared" si="459"/>
        <v>6831.8515806097175</v>
      </c>
      <c r="AG186" s="47">
        <f t="shared" si="459"/>
        <v>32287.104602402975</v>
      </c>
      <c r="AH186" s="47">
        <f t="shared" si="459"/>
        <v>0</v>
      </c>
      <c r="AJ186" s="47">
        <f t="shared" si="460"/>
        <v>4776.025022175706</v>
      </c>
      <c r="AK186" s="47">
        <f t="shared" si="460"/>
        <v>44701.605242565136</v>
      </c>
      <c r="AL186" s="47">
        <f t="shared" si="460"/>
        <v>0</v>
      </c>
      <c r="AN186" s="47">
        <f t="shared" si="461"/>
        <v>733.77380252469595</v>
      </c>
      <c r="AO186" s="47">
        <f t="shared" si="461"/>
        <v>4363.1034894212944</v>
      </c>
      <c r="AP186" s="47">
        <f t="shared" si="461"/>
        <v>0</v>
      </c>
      <c r="AR186" s="47">
        <f t="shared" si="462"/>
        <v>248.52997346994968</v>
      </c>
      <c r="AS186" s="47">
        <f t="shared" si="462"/>
        <v>2305.0112907673156</v>
      </c>
      <c r="AT186" s="47">
        <f t="shared" si="462"/>
        <v>0</v>
      </c>
      <c r="AV186" s="47">
        <f t="shared" si="463"/>
        <v>0</v>
      </c>
      <c r="AW186" s="47">
        <f t="shared" si="463"/>
        <v>4129.0182781122558</v>
      </c>
      <c r="AX186" s="47">
        <f t="shared" si="463"/>
        <v>0</v>
      </c>
      <c r="AZ186" s="47">
        <f t="shared" si="464"/>
        <v>0</v>
      </c>
      <c r="BA186" s="47">
        <f t="shared" si="464"/>
        <v>134.59193711413582</v>
      </c>
      <c r="BB186" s="47">
        <f t="shared" si="464"/>
        <v>0</v>
      </c>
      <c r="BD186" s="47">
        <f t="shared" si="465"/>
        <v>13.275337262536334</v>
      </c>
      <c r="BE186" s="47">
        <f t="shared" si="465"/>
        <v>126.12615534024813</v>
      </c>
      <c r="BF186" s="47">
        <f t="shared" si="465"/>
        <v>0</v>
      </c>
      <c r="BH186" s="44">
        <f t="shared" si="392"/>
        <v>0</v>
      </c>
      <c r="BI186" s="44">
        <f t="shared" si="393"/>
        <v>0</v>
      </c>
      <c r="BJ186" s="44">
        <f t="shared" si="394"/>
        <v>0</v>
      </c>
      <c r="BK186" s="44">
        <f t="shared" si="395"/>
        <v>0</v>
      </c>
      <c r="BM186" s="44">
        <f t="shared" si="346"/>
        <v>560673</v>
      </c>
      <c r="BN186" s="44">
        <f t="shared" si="347"/>
        <v>210716.66442345546</v>
      </c>
      <c r="BO186" s="44">
        <f t="shared" si="348"/>
        <v>67863.935775055274</v>
      </c>
      <c r="BP186" s="44">
        <f t="shared" si="349"/>
        <v>7683.4284970216122</v>
      </c>
      <c r="BQ186" s="44">
        <f t="shared" si="350"/>
        <v>90183.009343337108</v>
      </c>
      <c r="BR186" s="44">
        <f t="shared" si="351"/>
        <v>83575.945249364464</v>
      </c>
      <c r="BS186" s="44">
        <f t="shared" si="352"/>
        <v>39118.956183012691</v>
      </c>
      <c r="BT186" s="44">
        <f t="shared" si="353"/>
        <v>49477.630264740845</v>
      </c>
      <c r="BU186" s="44">
        <f t="shared" si="354"/>
        <v>5096.8772919459907</v>
      </c>
      <c r="BV186" s="44">
        <f t="shared" si="355"/>
        <v>2553.5412642372653</v>
      </c>
      <c r="BW186" s="44">
        <f t="shared" si="356"/>
        <v>4129.0182781122558</v>
      </c>
      <c r="BX186" s="44">
        <f t="shared" si="357"/>
        <v>134.59193711413582</v>
      </c>
      <c r="BY186" s="44">
        <f t="shared" si="358"/>
        <v>139.40149260278446</v>
      </c>
      <c r="CA186" s="44">
        <f t="shared" si="359"/>
        <v>0</v>
      </c>
    </row>
    <row r="187" spans="2:79" x14ac:dyDescent="0.25">
      <c r="B187" s="6">
        <v>553</v>
      </c>
      <c r="C187" s="6" t="s">
        <v>113</v>
      </c>
      <c r="D187" s="47" t="str">
        <f>INDEX(Alloc,$E187,D$1)</f>
        <v>Prod</v>
      </c>
      <c r="E187" s="93">
        <v>24</v>
      </c>
      <c r="F187" s="93"/>
      <c r="G187" s="105">
        <f>+'Function-Classif'!F187</f>
        <v>2652503</v>
      </c>
      <c r="H187" s="21">
        <f>+'Function-Classif'!S187</f>
        <v>434745.24169999996</v>
      </c>
      <c r="I187" s="21">
        <f>+'Function-Classif'!T187</f>
        <v>2217757.7583000003</v>
      </c>
      <c r="J187" s="21">
        <f>+'Function-Classif'!U187</f>
        <v>0</v>
      </c>
      <c r="K187" s="47"/>
      <c r="L187" s="47">
        <f t="shared" si="455"/>
        <v>194549.10771143425</v>
      </c>
      <c r="M187" s="47">
        <f t="shared" si="455"/>
        <v>802336.03662975726</v>
      </c>
      <c r="N187" s="47">
        <f t="shared" si="455"/>
        <v>0</v>
      </c>
      <c r="O187" s="47"/>
      <c r="P187" s="47">
        <f t="shared" si="456"/>
        <v>60328.834109151823</v>
      </c>
      <c r="Q187" s="47">
        <f t="shared" si="456"/>
        <v>260730.4878755727</v>
      </c>
      <c r="R187" s="47">
        <f t="shared" si="456"/>
        <v>0</v>
      </c>
      <c r="S187" s="47"/>
      <c r="T187" s="47">
        <f t="shared" si="456"/>
        <v>5296.3010385362113</v>
      </c>
      <c r="U187" s="47">
        <f t="shared" si="456"/>
        <v>31053.437826426642</v>
      </c>
      <c r="V187" s="47">
        <f t="shared" si="456"/>
        <v>0</v>
      </c>
      <c r="W187" s="24"/>
      <c r="X187" s="47">
        <f t="shared" si="457"/>
        <v>66854.792959941406</v>
      </c>
      <c r="Y187" s="47">
        <f t="shared" si="457"/>
        <v>359794.43543562916</v>
      </c>
      <c r="Z187" s="47">
        <f t="shared" si="457"/>
        <v>0</v>
      </c>
      <c r="AB187" s="47">
        <f t="shared" si="458"/>
        <v>48090.177701997374</v>
      </c>
      <c r="AC187" s="47">
        <f t="shared" si="458"/>
        <v>347301.51317980891</v>
      </c>
      <c r="AD187" s="47">
        <f t="shared" si="458"/>
        <v>0</v>
      </c>
      <c r="AF187" s="47">
        <f t="shared" si="459"/>
        <v>32320.990689977971</v>
      </c>
      <c r="AG187" s="47">
        <f t="shared" si="459"/>
        <v>152747.93296482565</v>
      </c>
      <c r="AH187" s="47">
        <f t="shared" si="459"/>
        <v>0</v>
      </c>
      <c r="AJ187" s="47">
        <f t="shared" si="460"/>
        <v>22595.025441560636</v>
      </c>
      <c r="AK187" s="47">
        <f t="shared" si="460"/>
        <v>211480.02848490965</v>
      </c>
      <c r="AL187" s="47">
        <f t="shared" si="460"/>
        <v>0</v>
      </c>
      <c r="AN187" s="47">
        <f t="shared" si="461"/>
        <v>3471.4302499285031</v>
      </c>
      <c r="AO187" s="47">
        <f t="shared" si="461"/>
        <v>20641.523838316545</v>
      </c>
      <c r="AP187" s="47">
        <f t="shared" si="461"/>
        <v>0</v>
      </c>
      <c r="AR187" s="47">
        <f t="shared" si="462"/>
        <v>1175.7771467842431</v>
      </c>
      <c r="AS187" s="47">
        <f t="shared" si="462"/>
        <v>10904.840011547152</v>
      </c>
      <c r="AT187" s="47">
        <f t="shared" si="462"/>
        <v>0</v>
      </c>
      <c r="AV187" s="47">
        <f t="shared" si="463"/>
        <v>0</v>
      </c>
      <c r="AW187" s="47">
        <f t="shared" si="463"/>
        <v>19534.083805975308</v>
      </c>
      <c r="AX187" s="47">
        <f t="shared" si="463"/>
        <v>0</v>
      </c>
      <c r="AZ187" s="47">
        <f t="shared" si="464"/>
        <v>0</v>
      </c>
      <c r="BA187" s="47">
        <f t="shared" si="464"/>
        <v>636.74462114468975</v>
      </c>
      <c r="BB187" s="47">
        <f t="shared" si="464"/>
        <v>0</v>
      </c>
      <c r="BD187" s="47">
        <f t="shared" si="465"/>
        <v>62.804650687458498</v>
      </c>
      <c r="BE187" s="47">
        <f t="shared" si="465"/>
        <v>596.69362608592564</v>
      </c>
      <c r="BF187" s="47">
        <f t="shared" si="465"/>
        <v>0</v>
      </c>
      <c r="BH187" s="44">
        <f t="shared" si="392"/>
        <v>0</v>
      </c>
      <c r="BI187" s="44">
        <f t="shared" si="393"/>
        <v>0</v>
      </c>
      <c r="BJ187" s="44">
        <f t="shared" si="394"/>
        <v>0</v>
      </c>
      <c r="BK187" s="44">
        <f t="shared" si="395"/>
        <v>0</v>
      </c>
      <c r="BM187" s="44">
        <f t="shared" si="346"/>
        <v>2652503</v>
      </c>
      <c r="BN187" s="44">
        <f t="shared" si="347"/>
        <v>996885.14434119151</v>
      </c>
      <c r="BO187" s="44">
        <f t="shared" si="348"/>
        <v>321059.32198472449</v>
      </c>
      <c r="BP187" s="44">
        <f t="shared" si="349"/>
        <v>36349.738864962856</v>
      </c>
      <c r="BQ187" s="44">
        <f t="shared" si="350"/>
        <v>426649.22839557054</v>
      </c>
      <c r="BR187" s="44">
        <f t="shared" si="351"/>
        <v>395391.69088180631</v>
      </c>
      <c r="BS187" s="44">
        <f t="shared" si="352"/>
        <v>185068.92365480363</v>
      </c>
      <c r="BT187" s="44">
        <f t="shared" si="353"/>
        <v>234075.05392647028</v>
      </c>
      <c r="BU187" s="44">
        <f t="shared" si="354"/>
        <v>24112.954088245049</v>
      </c>
      <c r="BV187" s="44">
        <f t="shared" si="355"/>
        <v>12080.617158331395</v>
      </c>
      <c r="BW187" s="44">
        <f t="shared" si="356"/>
        <v>19534.083805975308</v>
      </c>
      <c r="BX187" s="44">
        <f t="shared" si="357"/>
        <v>636.74462114468975</v>
      </c>
      <c r="BY187" s="44">
        <f t="shared" si="358"/>
        <v>659.49827677338419</v>
      </c>
      <c r="CA187" s="44">
        <f t="shared" si="359"/>
        <v>0</v>
      </c>
    </row>
    <row r="188" spans="2:79" x14ac:dyDescent="0.25">
      <c r="B188" s="30">
        <v>554</v>
      </c>
      <c r="C188" s="30" t="s">
        <v>114</v>
      </c>
      <c r="D188" s="47" t="str">
        <f>INDEX(Alloc,$E188,D$1)</f>
        <v>Prod</v>
      </c>
      <c r="E188" s="94">
        <v>24</v>
      </c>
      <c r="F188" s="94"/>
      <c r="G188" s="105">
        <f>+'Function-Classif'!F188</f>
        <v>1112788</v>
      </c>
      <c r="H188" s="31">
        <f>+'Function-Classif'!S188</f>
        <v>182385.95319999999</v>
      </c>
      <c r="I188" s="31">
        <f>+'Function-Classif'!T188</f>
        <v>930402.04680000013</v>
      </c>
      <c r="J188" s="31">
        <f>+'Function-Classif'!U188</f>
        <v>0</v>
      </c>
      <c r="K188" s="65"/>
      <c r="L188" s="47">
        <f t="shared" si="455"/>
        <v>81617.970826796984</v>
      </c>
      <c r="M188" s="47">
        <f t="shared" si="455"/>
        <v>336599.02119965717</v>
      </c>
      <c r="N188" s="47">
        <f t="shared" si="455"/>
        <v>0</v>
      </c>
      <c r="O188" s="47"/>
      <c r="P188" s="47">
        <f t="shared" si="456"/>
        <v>25309.378594729144</v>
      </c>
      <c r="Q188" s="47">
        <f t="shared" si="456"/>
        <v>109382.63147754509</v>
      </c>
      <c r="R188" s="47">
        <f t="shared" si="456"/>
        <v>0</v>
      </c>
      <c r="S188" s="47"/>
      <c r="T188" s="47">
        <f t="shared" si="456"/>
        <v>2221.9240619409793</v>
      </c>
      <c r="U188" s="47">
        <f t="shared" si="456"/>
        <v>13027.654623573904</v>
      </c>
      <c r="V188" s="47">
        <f t="shared" si="456"/>
        <v>0</v>
      </c>
      <c r="W188" s="24"/>
      <c r="X188" s="47">
        <f t="shared" si="457"/>
        <v>28047.173310758659</v>
      </c>
      <c r="Y188" s="47">
        <f t="shared" si="457"/>
        <v>150942.31004434032</v>
      </c>
      <c r="Z188" s="47">
        <f t="shared" si="457"/>
        <v>0</v>
      </c>
      <c r="AB188" s="47">
        <f t="shared" si="458"/>
        <v>20174.971588967197</v>
      </c>
      <c r="AC188" s="47">
        <f t="shared" si="458"/>
        <v>145701.23247677129</v>
      </c>
      <c r="AD188" s="47">
        <f t="shared" si="458"/>
        <v>0</v>
      </c>
      <c r="AF188" s="47">
        <f t="shared" si="459"/>
        <v>13559.423151611592</v>
      </c>
      <c r="AG188" s="47">
        <f t="shared" si="459"/>
        <v>64081.385328522687</v>
      </c>
      <c r="AH188" s="47">
        <f t="shared" si="459"/>
        <v>0</v>
      </c>
      <c r="AJ188" s="47">
        <f t="shared" si="460"/>
        <v>9479.1497581957028</v>
      </c>
      <c r="AK188" s="47">
        <f t="shared" si="460"/>
        <v>88720.894165874895</v>
      </c>
      <c r="AL188" s="47">
        <f t="shared" si="460"/>
        <v>0</v>
      </c>
      <c r="AN188" s="47">
        <f t="shared" si="461"/>
        <v>1456.347429185731</v>
      </c>
      <c r="AO188" s="47">
        <f t="shared" si="461"/>
        <v>8659.6094439827557</v>
      </c>
      <c r="AP188" s="47">
        <f t="shared" si="461"/>
        <v>0</v>
      </c>
      <c r="AR188" s="47">
        <f t="shared" si="462"/>
        <v>493.26643536906249</v>
      </c>
      <c r="AS188" s="47">
        <f t="shared" si="462"/>
        <v>4574.8393524039493</v>
      </c>
      <c r="AT188" s="47">
        <f t="shared" si="462"/>
        <v>0</v>
      </c>
      <c r="AV188" s="47">
        <f t="shared" si="463"/>
        <v>0</v>
      </c>
      <c r="AW188" s="47">
        <f t="shared" si="463"/>
        <v>8195.0120509886892</v>
      </c>
      <c r="AX188" s="47">
        <f t="shared" si="463"/>
        <v>0</v>
      </c>
      <c r="AZ188" s="47">
        <f t="shared" si="464"/>
        <v>0</v>
      </c>
      <c r="BA188" s="47">
        <f t="shared" si="464"/>
        <v>267.12948994755408</v>
      </c>
      <c r="BB188" s="47">
        <f t="shared" si="464"/>
        <v>0</v>
      </c>
      <c r="BD188" s="47">
        <f t="shared" si="465"/>
        <v>26.34804244488906</v>
      </c>
      <c r="BE188" s="47">
        <f t="shared" si="465"/>
        <v>250.32714639150456</v>
      </c>
      <c r="BF188" s="47">
        <f t="shared" si="465"/>
        <v>0</v>
      </c>
      <c r="BH188" s="44">
        <f t="shared" si="392"/>
        <v>0</v>
      </c>
      <c r="BI188" s="44">
        <f t="shared" si="393"/>
        <v>0</v>
      </c>
      <c r="BJ188" s="44">
        <f t="shared" si="394"/>
        <v>0</v>
      </c>
      <c r="BK188" s="44">
        <f t="shared" si="395"/>
        <v>0</v>
      </c>
      <c r="BM188" s="44">
        <f t="shared" si="346"/>
        <v>1112788</v>
      </c>
      <c r="BN188" s="44">
        <f t="shared" si="347"/>
        <v>418216.99202645419</v>
      </c>
      <c r="BO188" s="44">
        <f t="shared" si="348"/>
        <v>134692.01007227422</v>
      </c>
      <c r="BP188" s="44">
        <f t="shared" si="349"/>
        <v>15249.578685514884</v>
      </c>
      <c r="BQ188" s="44">
        <f t="shared" si="350"/>
        <v>178989.48335509899</v>
      </c>
      <c r="BR188" s="44">
        <f t="shared" si="351"/>
        <v>165876.20406573848</v>
      </c>
      <c r="BS188" s="44">
        <f t="shared" si="352"/>
        <v>77640.808480134277</v>
      </c>
      <c r="BT188" s="44">
        <f t="shared" si="353"/>
        <v>98200.043924070604</v>
      </c>
      <c r="BU188" s="44">
        <f t="shared" si="354"/>
        <v>10115.956873168487</v>
      </c>
      <c r="BV188" s="44">
        <f t="shared" si="355"/>
        <v>5068.1057877730118</v>
      </c>
      <c r="BW188" s="44">
        <f t="shared" si="356"/>
        <v>8195.0120509886892</v>
      </c>
      <c r="BX188" s="44">
        <f t="shared" si="357"/>
        <v>267.12948994755408</v>
      </c>
      <c r="BY188" s="44">
        <f t="shared" si="358"/>
        <v>276.6751888363936</v>
      </c>
      <c r="CA188" s="44">
        <f t="shared" si="359"/>
        <v>0</v>
      </c>
    </row>
    <row r="189" spans="2:79" x14ac:dyDescent="0.25">
      <c r="B189" s="6"/>
      <c r="C189" s="6" t="s">
        <v>115</v>
      </c>
      <c r="D189" s="6"/>
      <c r="E189" s="93"/>
      <c r="F189" s="93"/>
      <c r="G189" s="105">
        <f>+'Function-Classif'!F189</f>
        <v>4582662</v>
      </c>
      <c r="H189" s="24">
        <f>SUM(H185:H188)</f>
        <v>751098.3017999999</v>
      </c>
      <c r="I189" s="24">
        <f t="shared" ref="I189:BF189" si="466">SUM(I185:I188)</f>
        <v>3831563.6982000005</v>
      </c>
      <c r="J189" s="24">
        <f t="shared" si="466"/>
        <v>0</v>
      </c>
      <c r="K189" s="24"/>
      <c r="L189" s="24">
        <f t="shared" si="466"/>
        <v>336117.54747990734</v>
      </c>
      <c r="M189" s="24">
        <f t="shared" si="466"/>
        <v>1386175.5731449865</v>
      </c>
      <c r="N189" s="24">
        <f t="shared" si="466"/>
        <v>0</v>
      </c>
      <c r="O189" s="24"/>
      <c r="P189" s="24">
        <f t="shared" si="466"/>
        <v>104228.59298417906</v>
      </c>
      <c r="Q189" s="24">
        <f t="shared" si="466"/>
        <v>450457.43549728225</v>
      </c>
      <c r="R189" s="24">
        <f t="shared" si="466"/>
        <v>0</v>
      </c>
      <c r="S189" s="24"/>
      <c r="T189" s="24">
        <f t="shared" ref="T189:V189" si="467">SUM(T185:T188)</f>
        <v>9150.284659380377</v>
      </c>
      <c r="U189" s="24">
        <f t="shared" si="467"/>
        <v>53650.235078538259</v>
      </c>
      <c r="V189" s="24">
        <f t="shared" si="467"/>
        <v>0</v>
      </c>
      <c r="W189" s="24"/>
      <c r="X189" s="24">
        <f t="shared" si="466"/>
        <v>115503.32618488689</v>
      </c>
      <c r="Y189" s="24">
        <f t="shared" si="466"/>
        <v>621607.69924946781</v>
      </c>
      <c r="Z189" s="24">
        <f t="shared" si="466"/>
        <v>0</v>
      </c>
      <c r="AA189" s="24"/>
      <c r="AB189" s="24">
        <f t="shared" si="466"/>
        <v>83084.177446054047</v>
      </c>
      <c r="AC189" s="24">
        <f t="shared" si="466"/>
        <v>600023.9950686614</v>
      </c>
      <c r="AD189" s="24">
        <f t="shared" si="466"/>
        <v>0</v>
      </c>
      <c r="AE189" s="24"/>
      <c r="AF189" s="24">
        <f t="shared" si="466"/>
        <v>55840.153936608483</v>
      </c>
      <c r="AG189" s="24">
        <f t="shared" si="466"/>
        <v>263898.72055807436</v>
      </c>
      <c r="AH189" s="24">
        <f t="shared" si="466"/>
        <v>0</v>
      </c>
      <c r="AI189" s="24"/>
      <c r="AJ189" s="24">
        <f t="shared" si="466"/>
        <v>39036.851034691812</v>
      </c>
      <c r="AK189" s="24">
        <f t="shared" si="466"/>
        <v>365368.6688749129</v>
      </c>
      <c r="AL189" s="24">
        <f t="shared" si="466"/>
        <v>0</v>
      </c>
      <c r="AM189" s="24"/>
      <c r="AN189" s="24">
        <f t="shared" si="466"/>
        <v>5997.5017905720952</v>
      </c>
      <c r="AO189" s="24">
        <f t="shared" si="466"/>
        <v>35661.835977545503</v>
      </c>
      <c r="AP189" s="24">
        <f t="shared" si="466"/>
        <v>0</v>
      </c>
      <c r="AQ189" s="24"/>
      <c r="AR189" s="24">
        <f t="shared" si="466"/>
        <v>2031.3602853744455</v>
      </c>
      <c r="AS189" s="24">
        <f t="shared" si="466"/>
        <v>18840.014860302399</v>
      </c>
      <c r="AT189" s="24">
        <f t="shared" si="466"/>
        <v>0</v>
      </c>
      <c r="AU189" s="24"/>
      <c r="AV189" s="24">
        <f t="shared" si="466"/>
        <v>0</v>
      </c>
      <c r="AW189" s="24">
        <f t="shared" si="466"/>
        <v>33748.539987498007</v>
      </c>
      <c r="AX189" s="24">
        <f t="shared" si="466"/>
        <v>0</v>
      </c>
      <c r="AY189" s="24"/>
      <c r="AZ189" s="24">
        <f t="shared" si="466"/>
        <v>0</v>
      </c>
      <c r="BA189" s="24">
        <f t="shared" si="466"/>
        <v>1100.087494349362</v>
      </c>
      <c r="BB189" s="24">
        <f t="shared" si="466"/>
        <v>0</v>
      </c>
      <c r="BC189" s="24"/>
      <c r="BD189" s="24">
        <f t="shared" si="466"/>
        <v>108.50599834521957</v>
      </c>
      <c r="BE189" s="24">
        <f t="shared" si="466"/>
        <v>1030.8924083803788</v>
      </c>
      <c r="BF189" s="24">
        <f t="shared" si="466"/>
        <v>0</v>
      </c>
      <c r="BH189" s="44">
        <f t="shared" si="392"/>
        <v>0</v>
      </c>
      <c r="BI189" s="44">
        <f t="shared" si="393"/>
        <v>0</v>
      </c>
      <c r="BJ189" s="44">
        <f t="shared" si="394"/>
        <v>0</v>
      </c>
      <c r="BK189" s="44">
        <f t="shared" si="395"/>
        <v>0</v>
      </c>
      <c r="BM189" s="44">
        <f t="shared" si="346"/>
        <v>4582662</v>
      </c>
      <c r="BN189" s="44">
        <f t="shared" si="347"/>
        <v>1722293.1206248938</v>
      </c>
      <c r="BO189" s="44">
        <f t="shared" si="348"/>
        <v>554686.02848146134</v>
      </c>
      <c r="BP189" s="44">
        <f t="shared" si="349"/>
        <v>62800.519737918636</v>
      </c>
      <c r="BQ189" s="44">
        <f t="shared" si="350"/>
        <v>737111.02543435467</v>
      </c>
      <c r="BR189" s="44">
        <f t="shared" si="351"/>
        <v>683108.17251471546</v>
      </c>
      <c r="BS189" s="44">
        <f t="shared" si="352"/>
        <v>319738.87449468282</v>
      </c>
      <c r="BT189" s="44">
        <f t="shared" si="353"/>
        <v>404405.51990960469</v>
      </c>
      <c r="BU189" s="44">
        <f t="shared" si="354"/>
        <v>41659.337768117599</v>
      </c>
      <c r="BV189" s="44">
        <f t="shared" si="355"/>
        <v>20871.375145676844</v>
      </c>
      <c r="BW189" s="44">
        <f t="shared" si="356"/>
        <v>33748.539987498007</v>
      </c>
      <c r="BX189" s="44">
        <f t="shared" si="357"/>
        <v>1100.087494349362</v>
      </c>
      <c r="BY189" s="44">
        <f t="shared" si="358"/>
        <v>1139.3984067255983</v>
      </c>
      <c r="CA189" s="44">
        <f t="shared" si="359"/>
        <v>0</v>
      </c>
    </row>
    <row r="190" spans="2:79" x14ac:dyDescent="0.25">
      <c r="B190" s="30"/>
      <c r="C190" s="30"/>
      <c r="D190" s="30"/>
      <c r="E190" s="94"/>
      <c r="F190" s="94"/>
      <c r="G190" s="105"/>
      <c r="H190" s="31"/>
      <c r="I190" s="31"/>
      <c r="J190" s="3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Y190" s="44"/>
      <c r="Z190" s="44"/>
      <c r="BH190" s="44">
        <f t="shared" si="392"/>
        <v>0</v>
      </c>
      <c r="BI190" s="44">
        <f t="shared" si="393"/>
        <v>0</v>
      </c>
      <c r="BJ190" s="44">
        <f t="shared" si="394"/>
        <v>0</v>
      </c>
      <c r="BK190" s="44">
        <f t="shared" si="395"/>
        <v>0</v>
      </c>
      <c r="BM190" s="44">
        <f t="shared" si="346"/>
        <v>0</v>
      </c>
      <c r="BN190" s="44">
        <f t="shared" si="347"/>
        <v>0</v>
      </c>
      <c r="BO190" s="44">
        <f t="shared" si="348"/>
        <v>0</v>
      </c>
      <c r="BP190" s="44">
        <f t="shared" si="349"/>
        <v>0</v>
      </c>
      <c r="BQ190" s="44">
        <f t="shared" si="350"/>
        <v>0</v>
      </c>
      <c r="BR190" s="44">
        <f t="shared" si="351"/>
        <v>0</v>
      </c>
      <c r="BS190" s="44">
        <f t="shared" si="352"/>
        <v>0</v>
      </c>
      <c r="BT190" s="44">
        <f t="shared" si="353"/>
        <v>0</v>
      </c>
      <c r="BU190" s="44">
        <f t="shared" si="354"/>
        <v>0</v>
      </c>
      <c r="BV190" s="44">
        <f t="shared" si="355"/>
        <v>0</v>
      </c>
      <c r="BW190" s="44">
        <f t="shared" si="356"/>
        <v>0</v>
      </c>
      <c r="BX190" s="44">
        <f t="shared" si="357"/>
        <v>0</v>
      </c>
      <c r="BY190" s="44">
        <f t="shared" si="358"/>
        <v>0</v>
      </c>
      <c r="CA190" s="44">
        <f t="shared" si="359"/>
        <v>0</v>
      </c>
    </row>
    <row r="191" spans="2:79" x14ac:dyDescent="0.25">
      <c r="B191" s="6"/>
      <c r="C191" s="6" t="s">
        <v>116</v>
      </c>
      <c r="D191" s="6"/>
      <c r="E191" s="93"/>
      <c r="F191" s="93"/>
      <c r="G191" s="105">
        <f>+'Function-Classif'!F191</f>
        <v>63896490</v>
      </c>
      <c r="H191" s="24">
        <f>H189+H182</f>
        <v>1078269.5814</v>
      </c>
      <c r="I191" s="24">
        <f t="shared" ref="I191:J191" si="468">I189+I182</f>
        <v>62818220.418600008</v>
      </c>
      <c r="J191" s="24">
        <f t="shared" si="468"/>
        <v>0</v>
      </c>
      <c r="K191" s="24"/>
      <c r="L191" s="24">
        <f t="shared" ref="L191:BF191" si="469">L189+L182</f>
        <v>482527.15570492635</v>
      </c>
      <c r="M191" s="24">
        <f t="shared" si="469"/>
        <v>22726252.139200561</v>
      </c>
      <c r="N191" s="24">
        <f t="shared" si="469"/>
        <v>0</v>
      </c>
      <c r="O191" s="24"/>
      <c r="P191" s="24">
        <f t="shared" si="469"/>
        <v>149629.57719066663</v>
      </c>
      <c r="Q191" s="24">
        <f t="shared" si="469"/>
        <v>7385218.3341122502</v>
      </c>
      <c r="R191" s="24">
        <f t="shared" si="469"/>
        <v>0</v>
      </c>
      <c r="S191" s="24"/>
      <c r="T191" s="24">
        <f t="shared" ref="T191:V191" si="470">T189+T182</f>
        <v>13136.06166558493</v>
      </c>
      <c r="U191" s="24">
        <f t="shared" si="470"/>
        <v>879591.87374506867</v>
      </c>
      <c r="V191" s="24">
        <f t="shared" si="470"/>
        <v>0</v>
      </c>
      <c r="W191" s="24"/>
      <c r="X191" s="24">
        <f t="shared" si="469"/>
        <v>165815.47698512668</v>
      </c>
      <c r="Y191" s="24">
        <f t="shared" si="469"/>
        <v>10191215.008038644</v>
      </c>
      <c r="Z191" s="24">
        <f t="shared" si="469"/>
        <v>0</v>
      </c>
      <c r="AA191" s="24"/>
      <c r="AB191" s="24">
        <f t="shared" si="469"/>
        <v>119274.85526331943</v>
      </c>
      <c r="AC191" s="24">
        <f t="shared" si="469"/>
        <v>9837351.6787361186</v>
      </c>
      <c r="AD191" s="24">
        <f t="shared" si="469"/>
        <v>0</v>
      </c>
      <c r="AE191" s="24"/>
      <c r="AF191" s="24">
        <f t="shared" si="469"/>
        <v>80163.594121094298</v>
      </c>
      <c r="AG191" s="24">
        <f t="shared" si="469"/>
        <v>4326601.174343395</v>
      </c>
      <c r="AH191" s="24">
        <f t="shared" si="469"/>
        <v>0</v>
      </c>
      <c r="AI191" s="24"/>
      <c r="AJ191" s="24">
        <f t="shared" si="469"/>
        <v>56040.932223488751</v>
      </c>
      <c r="AK191" s="24">
        <f t="shared" si="469"/>
        <v>5990193.9216662645</v>
      </c>
      <c r="AL191" s="24">
        <f t="shared" si="469"/>
        <v>0</v>
      </c>
      <c r="AM191" s="24"/>
      <c r="AN191" s="24">
        <f t="shared" si="469"/>
        <v>8609.9565525151665</v>
      </c>
      <c r="AO191" s="24">
        <f t="shared" si="469"/>
        <v>584673.3212400527</v>
      </c>
      <c r="AP191" s="24">
        <f t="shared" si="469"/>
        <v>0</v>
      </c>
      <c r="AQ191" s="24"/>
      <c r="AR191" s="24">
        <f t="shared" si="469"/>
        <v>2916.2015136156283</v>
      </c>
      <c r="AS191" s="24">
        <f t="shared" si="469"/>
        <v>308880.73366499459</v>
      </c>
      <c r="AT191" s="24">
        <f t="shared" si="469"/>
        <v>0</v>
      </c>
      <c r="AU191" s="24"/>
      <c r="AV191" s="24">
        <f t="shared" si="469"/>
        <v>0</v>
      </c>
      <c r="AW191" s="24">
        <f t="shared" si="469"/>
        <v>553304.96651707368</v>
      </c>
      <c r="AX191" s="24">
        <f t="shared" si="469"/>
        <v>0</v>
      </c>
      <c r="AY191" s="24"/>
      <c r="AZ191" s="24">
        <f t="shared" si="469"/>
        <v>0</v>
      </c>
      <c r="BA191" s="24">
        <f t="shared" si="469"/>
        <v>18035.857979406206</v>
      </c>
      <c r="BB191" s="24">
        <f t="shared" si="469"/>
        <v>0</v>
      </c>
      <c r="BC191" s="24"/>
      <c r="BD191" s="24">
        <f t="shared" si="469"/>
        <v>155.7701796618401</v>
      </c>
      <c r="BE191" s="24">
        <f t="shared" si="469"/>
        <v>16901.409356165106</v>
      </c>
      <c r="BF191" s="24">
        <f t="shared" si="469"/>
        <v>0</v>
      </c>
      <c r="BH191" s="44">
        <f t="shared" si="392"/>
        <v>0</v>
      </c>
      <c r="BI191" s="44">
        <f t="shared" si="393"/>
        <v>0</v>
      </c>
      <c r="BJ191" s="44">
        <f t="shared" si="394"/>
        <v>0</v>
      </c>
      <c r="BK191" s="44">
        <f t="shared" si="395"/>
        <v>0</v>
      </c>
      <c r="BM191" s="44">
        <f t="shared" si="346"/>
        <v>63896490</v>
      </c>
      <c r="BN191" s="44">
        <f t="shared" si="347"/>
        <v>23208779.294905487</v>
      </c>
      <c r="BO191" s="44">
        <f t="shared" si="348"/>
        <v>7534847.9113029167</v>
      </c>
      <c r="BP191" s="44">
        <f t="shared" si="349"/>
        <v>892727.93541065359</v>
      </c>
      <c r="BQ191" s="44">
        <f t="shared" si="350"/>
        <v>10357030.48502377</v>
      </c>
      <c r="BR191" s="44">
        <f t="shared" si="351"/>
        <v>9956626.5339994375</v>
      </c>
      <c r="BS191" s="44">
        <f t="shared" si="352"/>
        <v>4406764.7684644889</v>
      </c>
      <c r="BT191" s="44">
        <f t="shared" si="353"/>
        <v>6046234.8538897531</v>
      </c>
      <c r="BU191" s="44">
        <f t="shared" si="354"/>
        <v>593283.27779256785</v>
      </c>
      <c r="BV191" s="44">
        <f t="shared" si="355"/>
        <v>311796.93517861021</v>
      </c>
      <c r="BW191" s="44">
        <f t="shared" si="356"/>
        <v>553304.96651707368</v>
      </c>
      <c r="BX191" s="44">
        <f t="shared" si="357"/>
        <v>18035.857979406206</v>
      </c>
      <c r="BY191" s="44">
        <f t="shared" si="358"/>
        <v>17057.179535826945</v>
      </c>
      <c r="CA191" s="44">
        <f t="shared" si="359"/>
        <v>0</v>
      </c>
    </row>
    <row r="192" spans="2:79" x14ac:dyDescent="0.25">
      <c r="B192" s="30"/>
      <c r="C192" s="30"/>
      <c r="D192" s="30"/>
      <c r="E192" s="94"/>
      <c r="F192" s="94"/>
      <c r="G192" s="105"/>
      <c r="H192" s="31"/>
      <c r="I192" s="31"/>
      <c r="J192" s="31"/>
      <c r="K192" s="4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H192" s="44">
        <f t="shared" si="392"/>
        <v>0</v>
      </c>
      <c r="BI192" s="44">
        <f t="shared" si="393"/>
        <v>0</v>
      </c>
      <c r="BJ192" s="44">
        <f t="shared" si="394"/>
        <v>0</v>
      </c>
      <c r="BK192" s="44">
        <f t="shared" si="395"/>
        <v>0</v>
      </c>
      <c r="BM192" s="44">
        <f t="shared" si="346"/>
        <v>0</v>
      </c>
      <c r="BN192" s="44">
        <f t="shared" si="347"/>
        <v>0</v>
      </c>
      <c r="BO192" s="44">
        <f t="shared" si="348"/>
        <v>0</v>
      </c>
      <c r="BP192" s="44">
        <f t="shared" si="349"/>
        <v>0</v>
      </c>
      <c r="BQ192" s="44">
        <f t="shared" si="350"/>
        <v>0</v>
      </c>
      <c r="BR192" s="44">
        <f t="shared" si="351"/>
        <v>0</v>
      </c>
      <c r="BS192" s="44">
        <f t="shared" si="352"/>
        <v>0</v>
      </c>
      <c r="BT192" s="44">
        <f t="shared" si="353"/>
        <v>0</v>
      </c>
      <c r="BU192" s="44">
        <f t="shared" si="354"/>
        <v>0</v>
      </c>
      <c r="BV192" s="44">
        <f t="shared" si="355"/>
        <v>0</v>
      </c>
      <c r="BW192" s="44">
        <f t="shared" si="356"/>
        <v>0</v>
      </c>
      <c r="BX192" s="44">
        <f t="shared" si="357"/>
        <v>0</v>
      </c>
      <c r="BY192" s="44">
        <f t="shared" si="358"/>
        <v>0</v>
      </c>
      <c r="CA192" s="44">
        <f t="shared" si="359"/>
        <v>0</v>
      </c>
    </row>
    <row r="193" spans="2:79" x14ac:dyDescent="0.25">
      <c r="B193" s="6"/>
      <c r="C193" s="6" t="s">
        <v>117</v>
      </c>
      <c r="D193" s="6"/>
      <c r="E193" s="93"/>
      <c r="F193" s="93"/>
      <c r="G193" s="105">
        <f>+'Function-Classif'!F193</f>
        <v>455155389</v>
      </c>
      <c r="H193" s="24">
        <f>H191+H174+H155</f>
        <v>7806959.2743834602</v>
      </c>
      <c r="I193" s="24">
        <f t="shared" ref="I193:J193" si="471">I191+I174+I155</f>
        <v>447348429.72561651</v>
      </c>
      <c r="J193" s="24">
        <f t="shared" si="471"/>
        <v>0</v>
      </c>
      <c r="K193" s="24"/>
      <c r="L193" s="24">
        <f t="shared" ref="L193:BF193" si="472">L191+L174+L155</f>
        <v>3493625.2662171656</v>
      </c>
      <c r="M193" s="24">
        <f t="shared" si="472"/>
        <v>161840834.39921144</v>
      </c>
      <c r="N193" s="24">
        <f t="shared" si="472"/>
        <v>0</v>
      </c>
      <c r="O193" s="24"/>
      <c r="P193" s="24">
        <f t="shared" si="472"/>
        <v>1083358.0354312228</v>
      </c>
      <c r="Q193" s="24">
        <f t="shared" si="472"/>
        <v>52592477.197391734</v>
      </c>
      <c r="R193" s="24">
        <f t="shared" si="472"/>
        <v>0</v>
      </c>
      <c r="S193" s="24"/>
      <c r="T193" s="24">
        <f t="shared" ref="T193:V193" si="473">T191+T174+T155</f>
        <v>95108.589000404987</v>
      </c>
      <c r="U193" s="24">
        <f t="shared" si="473"/>
        <v>6263852.1259790668</v>
      </c>
      <c r="V193" s="24">
        <f t="shared" si="473"/>
        <v>0</v>
      </c>
      <c r="W193" s="24"/>
      <c r="X193" s="24">
        <f t="shared" si="472"/>
        <v>1200548.2656800766</v>
      </c>
      <c r="Y193" s="24">
        <f t="shared" si="472"/>
        <v>72574867.617426693</v>
      </c>
      <c r="Z193" s="24">
        <f t="shared" si="472"/>
        <v>0</v>
      </c>
      <c r="AA193" s="24"/>
      <c r="AB193" s="24">
        <f t="shared" si="472"/>
        <v>863581.75502799801</v>
      </c>
      <c r="AC193" s="24">
        <f t="shared" si="472"/>
        <v>70054894.850829601</v>
      </c>
      <c r="AD193" s="24">
        <f t="shared" si="472"/>
        <v>0</v>
      </c>
      <c r="AE193" s="24"/>
      <c r="AF193" s="24">
        <f t="shared" si="472"/>
        <v>580405.79590404523</v>
      </c>
      <c r="AG193" s="24">
        <f t="shared" si="472"/>
        <v>30811096.342653479</v>
      </c>
      <c r="AH193" s="24">
        <f t="shared" si="472"/>
        <v>0</v>
      </c>
      <c r="AI193" s="24"/>
      <c r="AJ193" s="24">
        <f t="shared" si="472"/>
        <v>405751.29180516128</v>
      </c>
      <c r="AK193" s="24">
        <f t="shared" si="472"/>
        <v>42658066.827628508</v>
      </c>
      <c r="AL193" s="24">
        <f t="shared" si="472"/>
        <v>0</v>
      </c>
      <c r="AM193" s="24"/>
      <c r="AN193" s="24">
        <f t="shared" si="472"/>
        <v>62338.381161066602</v>
      </c>
      <c r="AO193" s="24">
        <f t="shared" si="472"/>
        <v>4163643.7711271867</v>
      </c>
      <c r="AP193" s="24">
        <f t="shared" si="472"/>
        <v>0</v>
      </c>
      <c r="AQ193" s="24"/>
      <c r="AR193" s="24">
        <f t="shared" si="472"/>
        <v>21114.076521692201</v>
      </c>
      <c r="AS193" s="24">
        <f t="shared" si="472"/>
        <v>2199637.4659575429</v>
      </c>
      <c r="AT193" s="24">
        <f t="shared" si="472"/>
        <v>0</v>
      </c>
      <c r="AU193" s="24"/>
      <c r="AV193" s="24">
        <f t="shared" si="472"/>
        <v>0</v>
      </c>
      <c r="AW193" s="24">
        <f t="shared" si="472"/>
        <v>3940259.788981684</v>
      </c>
      <c r="AX193" s="24">
        <f t="shared" si="472"/>
        <v>0</v>
      </c>
      <c r="AY193" s="24"/>
      <c r="AZ193" s="24">
        <f t="shared" si="472"/>
        <v>0</v>
      </c>
      <c r="BA193" s="24">
        <f t="shared" si="472"/>
        <v>128439.05306576676</v>
      </c>
      <c r="BB193" s="24">
        <f t="shared" si="472"/>
        <v>0</v>
      </c>
      <c r="BC193" s="24"/>
      <c r="BD193" s="24">
        <f t="shared" si="472"/>
        <v>1127.8176346256894</v>
      </c>
      <c r="BE193" s="24">
        <f t="shared" si="472"/>
        <v>120360.28536382419</v>
      </c>
      <c r="BF193" s="24">
        <f t="shared" si="472"/>
        <v>0</v>
      </c>
      <c r="BH193" s="44">
        <f t="shared" si="392"/>
        <v>0</v>
      </c>
      <c r="BI193" s="44">
        <f t="shared" si="393"/>
        <v>0</v>
      </c>
      <c r="BJ193" s="44">
        <f t="shared" si="394"/>
        <v>0</v>
      </c>
      <c r="BK193" s="44">
        <f t="shared" si="395"/>
        <v>0</v>
      </c>
      <c r="BM193" s="44">
        <f t="shared" si="346"/>
        <v>455155389</v>
      </c>
      <c r="BN193" s="44">
        <f t="shared" si="347"/>
        <v>165334459.66542861</v>
      </c>
      <c r="BO193" s="44">
        <f t="shared" si="348"/>
        <v>53675835.232822955</v>
      </c>
      <c r="BP193" s="44">
        <f t="shared" si="349"/>
        <v>6358960.7149794716</v>
      </c>
      <c r="BQ193" s="44">
        <f t="shared" si="350"/>
        <v>73775415.883106768</v>
      </c>
      <c r="BR193" s="44">
        <f t="shared" si="351"/>
        <v>70918476.605857596</v>
      </c>
      <c r="BS193" s="44">
        <f t="shared" si="352"/>
        <v>31391502.138557523</v>
      </c>
      <c r="BT193" s="44">
        <f t="shared" si="353"/>
        <v>43063818.119433671</v>
      </c>
      <c r="BU193" s="44">
        <f t="shared" si="354"/>
        <v>4225982.1522882534</v>
      </c>
      <c r="BV193" s="44">
        <f t="shared" si="355"/>
        <v>2220751.5424792352</v>
      </c>
      <c r="BW193" s="44">
        <f t="shared" si="356"/>
        <v>3940259.788981684</v>
      </c>
      <c r="BX193" s="44">
        <f t="shared" si="357"/>
        <v>128439.05306576676</v>
      </c>
      <c r="BY193" s="44">
        <f t="shared" si="358"/>
        <v>121488.10299844989</v>
      </c>
      <c r="CA193" s="44">
        <f t="shared" si="359"/>
        <v>0</v>
      </c>
    </row>
    <row r="194" spans="2:79" x14ac:dyDescent="0.25">
      <c r="B194" s="6"/>
      <c r="C194" s="6"/>
      <c r="D194" s="6"/>
      <c r="E194" s="93"/>
      <c r="F194" s="93"/>
      <c r="G194" s="105"/>
      <c r="H194" s="24"/>
      <c r="I194" s="24"/>
      <c r="J194" s="24"/>
      <c r="K194" s="24"/>
      <c r="L194" s="40"/>
      <c r="M194" s="24"/>
      <c r="N194" s="24"/>
      <c r="O194" s="24"/>
      <c r="P194" s="40"/>
      <c r="Q194" s="24"/>
      <c r="R194" s="24"/>
      <c r="S194" s="24"/>
      <c r="T194" s="24"/>
      <c r="U194" s="24"/>
      <c r="V194" s="24"/>
      <c r="W194" s="24"/>
      <c r="Y194" s="44"/>
      <c r="Z194" s="44"/>
      <c r="BH194" s="44">
        <f t="shared" si="392"/>
        <v>0</v>
      </c>
      <c r="BI194" s="44">
        <f t="shared" si="393"/>
        <v>0</v>
      </c>
      <c r="BJ194" s="44">
        <f t="shared" si="394"/>
        <v>0</v>
      </c>
      <c r="BK194" s="44">
        <f t="shared" si="395"/>
        <v>0</v>
      </c>
      <c r="BM194" s="44">
        <f t="shared" si="346"/>
        <v>0</v>
      </c>
      <c r="BN194" s="44">
        <f t="shared" si="347"/>
        <v>0</v>
      </c>
      <c r="BO194" s="44">
        <f t="shared" si="348"/>
        <v>0</v>
      </c>
      <c r="BP194" s="44">
        <f t="shared" si="349"/>
        <v>0</v>
      </c>
      <c r="BQ194" s="44">
        <f t="shared" si="350"/>
        <v>0</v>
      </c>
      <c r="BR194" s="44">
        <f t="shared" si="351"/>
        <v>0</v>
      </c>
      <c r="BS194" s="44">
        <f t="shared" si="352"/>
        <v>0</v>
      </c>
      <c r="BT194" s="44">
        <f t="shared" si="353"/>
        <v>0</v>
      </c>
      <c r="BU194" s="44">
        <f t="shared" si="354"/>
        <v>0</v>
      </c>
      <c r="BV194" s="44">
        <f t="shared" si="355"/>
        <v>0</v>
      </c>
      <c r="BW194" s="44">
        <f t="shared" si="356"/>
        <v>0</v>
      </c>
      <c r="BX194" s="44">
        <f t="shared" si="357"/>
        <v>0</v>
      </c>
      <c r="BY194" s="44">
        <f t="shared" si="358"/>
        <v>0</v>
      </c>
      <c r="CA194" s="44">
        <f t="shared" si="359"/>
        <v>0</v>
      </c>
    </row>
    <row r="195" spans="2:79" x14ac:dyDescent="0.25">
      <c r="B195" s="9" t="s">
        <v>118</v>
      </c>
      <c r="C195" s="6"/>
      <c r="D195" s="6"/>
      <c r="E195" s="93"/>
      <c r="F195" s="93"/>
      <c r="G195" s="105"/>
      <c r="H195" s="24"/>
      <c r="I195" s="24"/>
      <c r="J195" s="24"/>
      <c r="K195" s="24"/>
      <c r="L195" s="40"/>
      <c r="M195" s="24"/>
      <c r="N195" s="24"/>
      <c r="O195" s="24"/>
      <c r="P195" s="40"/>
      <c r="Q195" s="24"/>
      <c r="R195" s="24"/>
      <c r="S195" s="24"/>
      <c r="T195" s="24"/>
      <c r="U195" s="24"/>
      <c r="V195" s="24"/>
      <c r="W195" s="24"/>
      <c r="Y195" s="44"/>
      <c r="Z195" s="44"/>
      <c r="BH195" s="44">
        <f t="shared" si="392"/>
        <v>0</v>
      </c>
      <c r="BI195" s="44">
        <f t="shared" si="393"/>
        <v>0</v>
      </c>
      <c r="BJ195" s="44">
        <f t="shared" si="394"/>
        <v>0</v>
      </c>
      <c r="BK195" s="44">
        <f t="shared" si="395"/>
        <v>0</v>
      </c>
      <c r="BM195" s="44">
        <f t="shared" si="346"/>
        <v>0</v>
      </c>
      <c r="BN195" s="44">
        <f t="shared" si="347"/>
        <v>0</v>
      </c>
      <c r="BO195" s="44">
        <f t="shared" si="348"/>
        <v>0</v>
      </c>
      <c r="BP195" s="44">
        <f t="shared" si="349"/>
        <v>0</v>
      </c>
      <c r="BQ195" s="44">
        <f t="shared" si="350"/>
        <v>0</v>
      </c>
      <c r="BR195" s="44">
        <f t="shared" si="351"/>
        <v>0</v>
      </c>
      <c r="BS195" s="44">
        <f t="shared" si="352"/>
        <v>0</v>
      </c>
      <c r="BT195" s="44">
        <f t="shared" si="353"/>
        <v>0</v>
      </c>
      <c r="BU195" s="44">
        <f t="shared" si="354"/>
        <v>0</v>
      </c>
      <c r="BV195" s="44">
        <f t="shared" si="355"/>
        <v>0</v>
      </c>
      <c r="BW195" s="44">
        <f t="shared" si="356"/>
        <v>0</v>
      </c>
      <c r="BX195" s="44">
        <f t="shared" si="357"/>
        <v>0</v>
      </c>
      <c r="BY195" s="44">
        <f t="shared" si="358"/>
        <v>0</v>
      </c>
      <c r="CA195" s="44">
        <f t="shared" si="359"/>
        <v>0</v>
      </c>
    </row>
    <row r="196" spans="2:79" x14ac:dyDescent="0.25">
      <c r="B196" s="56">
        <v>555</v>
      </c>
      <c r="C196" s="56" t="s">
        <v>119</v>
      </c>
      <c r="D196" s="47" t="str">
        <f>INDEX(Alloc,$E196,D$1)</f>
        <v>PURCPWR</v>
      </c>
      <c r="E196" s="93">
        <v>46</v>
      </c>
      <c r="F196" s="93"/>
      <c r="G196" s="105">
        <f>+'Function-Classif'!F196</f>
        <v>53937678</v>
      </c>
      <c r="H196" s="21">
        <f>+'Function-Classif'!S196</f>
        <v>16216787.924744591</v>
      </c>
      <c r="I196" s="21">
        <f>+'Function-Classif'!T196</f>
        <v>37720890.075255409</v>
      </c>
      <c r="J196" s="21">
        <f>+'Function-Classif'!U196</f>
        <v>0</v>
      </c>
      <c r="K196" s="47"/>
      <c r="L196" s="47">
        <f t="shared" ref="L196:N196" si="474">INDEX(Alloc,$E196,L$1)*$G196</f>
        <v>7257035.4269264964</v>
      </c>
      <c r="M196" s="47">
        <f t="shared" si="474"/>
        <v>13646589.366156189</v>
      </c>
      <c r="N196" s="47">
        <f t="shared" si="474"/>
        <v>0</v>
      </c>
      <c r="O196" s="47"/>
      <c r="P196" s="47">
        <f t="shared" ref="P196:V196" si="475">INDEX(Alloc,$E196,P$1)*$G196</f>
        <v>2250375.1959873675</v>
      </c>
      <c r="Q196" s="47">
        <f t="shared" si="475"/>
        <v>4434652.9893152537</v>
      </c>
      <c r="R196" s="47">
        <f t="shared" si="475"/>
        <v>0</v>
      </c>
      <c r="S196" s="47"/>
      <c r="T196" s="47">
        <f t="shared" si="475"/>
        <v>197561.65793026614</v>
      </c>
      <c r="U196" s="47">
        <f t="shared" si="475"/>
        <v>528174.59901811567</v>
      </c>
      <c r="V196" s="47">
        <f t="shared" si="475"/>
        <v>0</v>
      </c>
      <c r="W196" s="24"/>
      <c r="X196" s="47">
        <f t="shared" ref="X196:Z196" si="476">INDEX(Alloc,$E196,X$1)*$G196</f>
        <v>2493805.3259527544</v>
      </c>
      <c r="Y196" s="47">
        <f t="shared" si="476"/>
        <v>6119589.1652112855</v>
      </c>
      <c r="Z196" s="47">
        <f t="shared" si="476"/>
        <v>0</v>
      </c>
      <c r="AB196" s="47">
        <f t="shared" ref="AB196:AD196" si="477">INDEX(Alloc,$E196,AB$1)*$G196</f>
        <v>1793851.0609271443</v>
      </c>
      <c r="AC196" s="47">
        <f t="shared" si="477"/>
        <v>5907102.4112514053</v>
      </c>
      <c r="AD196" s="47">
        <f t="shared" si="477"/>
        <v>0</v>
      </c>
      <c r="AF196" s="47">
        <f t="shared" ref="AF196:AH196" si="478">INDEX(Alloc,$E196,AF$1)*$G196</f>
        <v>1205631.7154557994</v>
      </c>
      <c r="AG196" s="47">
        <f t="shared" si="478"/>
        <v>2598024.0479489118</v>
      </c>
      <c r="AH196" s="47">
        <f t="shared" si="478"/>
        <v>0</v>
      </c>
      <c r="AJ196" s="47">
        <f t="shared" ref="AJ196:AL196" si="479">INDEX(Alloc,$E196,AJ$1)*$G196</f>
        <v>842835.52893454803</v>
      </c>
      <c r="AK196" s="47">
        <f t="shared" si="479"/>
        <v>3596973.0588186579</v>
      </c>
      <c r="AL196" s="47">
        <f t="shared" si="479"/>
        <v>0</v>
      </c>
      <c r="AN196" s="47">
        <f t="shared" ref="AN196:AP196" si="480">INDEX(Alloc,$E196,AN$1)*$G196</f>
        <v>129490.6597217707</v>
      </c>
      <c r="AO196" s="47">
        <f t="shared" si="480"/>
        <v>351082.82172699657</v>
      </c>
      <c r="AP196" s="47">
        <f t="shared" si="480"/>
        <v>0</v>
      </c>
      <c r="AR196" s="47">
        <f t="shared" ref="AR196:AT196" si="481">INDEX(Alloc,$E196,AR$1)*$G196</f>
        <v>43858.625252807142</v>
      </c>
      <c r="AS196" s="47">
        <f t="shared" si="481"/>
        <v>185475.74451013343</v>
      </c>
      <c r="AT196" s="47">
        <f t="shared" si="481"/>
        <v>0</v>
      </c>
      <c r="AV196" s="47">
        <f t="shared" ref="AV196:AX196" si="482">INDEX(Alloc,$E196,AV$1)*$G196</f>
        <v>0</v>
      </c>
      <c r="AW196" s="47">
        <f t="shared" si="482"/>
        <v>332246.84941733268</v>
      </c>
      <c r="AX196" s="47">
        <f t="shared" si="482"/>
        <v>0</v>
      </c>
      <c r="AZ196" s="47">
        <f t="shared" ref="AZ196:BB196" si="483">INDEX(Alloc,$E196,AZ$1)*$G196</f>
        <v>0</v>
      </c>
      <c r="BA196" s="47">
        <f t="shared" si="483"/>
        <v>10830.116035134601</v>
      </c>
      <c r="BB196" s="47">
        <f t="shared" si="483"/>
        <v>0</v>
      </c>
      <c r="BD196" s="47">
        <f t="shared" ref="BD196:BF196" si="484">INDEX(Alloc,$E196,BD$1)*$G196</f>
        <v>2342.7276556346933</v>
      </c>
      <c r="BE196" s="47">
        <f t="shared" si="484"/>
        <v>10148.905845986488</v>
      </c>
      <c r="BF196" s="47">
        <f t="shared" si="484"/>
        <v>0</v>
      </c>
      <c r="BH196" s="44">
        <f t="shared" si="392"/>
        <v>0</v>
      </c>
      <c r="BI196" s="44">
        <f t="shared" si="393"/>
        <v>0</v>
      </c>
      <c r="BJ196" s="44">
        <f t="shared" si="394"/>
        <v>0</v>
      </c>
      <c r="BK196" s="44">
        <f t="shared" si="395"/>
        <v>0</v>
      </c>
      <c r="BM196" s="44">
        <f t="shared" si="346"/>
        <v>53937678</v>
      </c>
      <c r="BN196" s="44">
        <f t="shared" si="347"/>
        <v>20903624.793082684</v>
      </c>
      <c r="BO196" s="44">
        <f t="shared" si="348"/>
        <v>6685028.1853026208</v>
      </c>
      <c r="BP196" s="44">
        <f t="shared" si="349"/>
        <v>725736.25694838178</v>
      </c>
      <c r="BQ196" s="44">
        <f t="shared" si="350"/>
        <v>8613394.4911640398</v>
      </c>
      <c r="BR196" s="44">
        <f t="shared" si="351"/>
        <v>7700953.4721785495</v>
      </c>
      <c r="BS196" s="44">
        <f t="shared" si="352"/>
        <v>3803655.7634047111</v>
      </c>
      <c r="BT196" s="44">
        <f t="shared" si="353"/>
        <v>4439808.5877532056</v>
      </c>
      <c r="BU196" s="44">
        <f t="shared" si="354"/>
        <v>480573.48144876724</v>
      </c>
      <c r="BV196" s="44">
        <f t="shared" si="355"/>
        <v>229334.36976294057</v>
      </c>
      <c r="BW196" s="44">
        <f t="shared" si="356"/>
        <v>332246.84941733268</v>
      </c>
      <c r="BX196" s="44">
        <f t="shared" si="357"/>
        <v>10830.116035134601</v>
      </c>
      <c r="BY196" s="44">
        <f t="shared" si="358"/>
        <v>12491.633501621181</v>
      </c>
      <c r="CA196" s="44">
        <f t="shared" si="359"/>
        <v>0</v>
      </c>
    </row>
    <row r="197" spans="2:79" x14ac:dyDescent="0.25">
      <c r="B197" s="6">
        <v>555</v>
      </c>
      <c r="C197" s="6" t="s">
        <v>120</v>
      </c>
      <c r="D197" s="6"/>
      <c r="E197" s="93"/>
      <c r="F197" s="93"/>
      <c r="G197" s="105">
        <f>+'Function-Classif'!F197</f>
        <v>0</v>
      </c>
      <c r="H197" s="21">
        <f>+'Function-Classif'!S197</f>
        <v>0</v>
      </c>
      <c r="I197" s="21">
        <f>+'Function-Classif'!T197</f>
        <v>0</v>
      </c>
      <c r="J197" s="21">
        <f>+'Function-Classif'!U197</f>
        <v>0</v>
      </c>
      <c r="K197" s="24"/>
      <c r="L197" s="40"/>
      <c r="M197" s="24"/>
      <c r="N197" s="24"/>
      <c r="O197" s="24"/>
      <c r="P197" s="40"/>
      <c r="Q197" s="24"/>
      <c r="R197" s="24"/>
      <c r="S197" s="24"/>
      <c r="T197" s="24"/>
      <c r="U197" s="24"/>
      <c r="V197" s="24"/>
      <c r="W197" s="24"/>
      <c r="Y197" s="44"/>
      <c r="Z197" s="44"/>
      <c r="BH197" s="44">
        <f t="shared" si="392"/>
        <v>0</v>
      </c>
      <c r="BI197" s="44">
        <f t="shared" si="393"/>
        <v>0</v>
      </c>
      <c r="BJ197" s="44">
        <f t="shared" si="394"/>
        <v>0</v>
      </c>
      <c r="BK197" s="44">
        <f t="shared" si="395"/>
        <v>0</v>
      </c>
      <c r="BM197" s="44">
        <f t="shared" si="346"/>
        <v>0</v>
      </c>
      <c r="BN197" s="44">
        <f t="shared" si="347"/>
        <v>0</v>
      </c>
      <c r="BO197" s="44">
        <f t="shared" si="348"/>
        <v>0</v>
      </c>
      <c r="BP197" s="44">
        <f t="shared" si="349"/>
        <v>0</v>
      </c>
      <c r="BQ197" s="44">
        <f t="shared" si="350"/>
        <v>0</v>
      </c>
      <c r="BR197" s="44">
        <f t="shared" si="351"/>
        <v>0</v>
      </c>
      <c r="BS197" s="44">
        <f t="shared" si="352"/>
        <v>0</v>
      </c>
      <c r="BT197" s="44">
        <f t="shared" si="353"/>
        <v>0</v>
      </c>
      <c r="BU197" s="44">
        <f t="shared" si="354"/>
        <v>0</v>
      </c>
      <c r="BV197" s="44">
        <f t="shared" si="355"/>
        <v>0</v>
      </c>
      <c r="BW197" s="44">
        <f t="shared" si="356"/>
        <v>0</v>
      </c>
      <c r="BX197" s="44">
        <f t="shared" si="357"/>
        <v>0</v>
      </c>
      <c r="BY197" s="44">
        <f t="shared" si="358"/>
        <v>0</v>
      </c>
      <c r="CA197" s="44">
        <f t="shared" si="359"/>
        <v>0</v>
      </c>
    </row>
    <row r="198" spans="2:79" x14ac:dyDescent="0.25">
      <c r="B198" s="6">
        <v>555</v>
      </c>
      <c r="C198" s="6" t="s">
        <v>121</v>
      </c>
      <c r="D198" s="6"/>
      <c r="E198" s="93"/>
      <c r="F198" s="93"/>
      <c r="G198" s="105">
        <f>+'Function-Classif'!F198</f>
        <v>0</v>
      </c>
      <c r="H198" s="21">
        <f>+'Function-Classif'!S198</f>
        <v>0</v>
      </c>
      <c r="I198" s="21">
        <f>+'Function-Classif'!T198</f>
        <v>0</v>
      </c>
      <c r="J198" s="21">
        <f>+'Function-Classif'!U198</f>
        <v>0</v>
      </c>
      <c r="K198" s="24"/>
      <c r="L198" s="40"/>
      <c r="M198" s="24"/>
      <c r="N198" s="24"/>
      <c r="O198" s="24"/>
      <c r="P198" s="40"/>
      <c r="Q198" s="24"/>
      <c r="R198" s="24"/>
      <c r="S198" s="24"/>
      <c r="T198" s="24"/>
      <c r="U198" s="24"/>
      <c r="V198" s="24"/>
      <c r="W198" s="24"/>
      <c r="Y198" s="44"/>
      <c r="Z198" s="44"/>
      <c r="BH198" s="44">
        <f t="shared" si="392"/>
        <v>0</v>
      </c>
      <c r="BI198" s="44">
        <f t="shared" si="393"/>
        <v>0</v>
      </c>
      <c r="BJ198" s="44">
        <f t="shared" si="394"/>
        <v>0</v>
      </c>
      <c r="BK198" s="44">
        <f t="shared" si="395"/>
        <v>0</v>
      </c>
      <c r="BM198" s="44">
        <f t="shared" si="346"/>
        <v>0</v>
      </c>
      <c r="BN198" s="44">
        <f t="shared" si="347"/>
        <v>0</v>
      </c>
      <c r="BO198" s="44">
        <f t="shared" si="348"/>
        <v>0</v>
      </c>
      <c r="BP198" s="44">
        <f t="shared" si="349"/>
        <v>0</v>
      </c>
      <c r="BQ198" s="44">
        <f t="shared" si="350"/>
        <v>0</v>
      </c>
      <c r="BR198" s="44">
        <f t="shared" si="351"/>
        <v>0</v>
      </c>
      <c r="BS198" s="44">
        <f t="shared" si="352"/>
        <v>0</v>
      </c>
      <c r="BT198" s="44">
        <f t="shared" si="353"/>
        <v>0</v>
      </c>
      <c r="BU198" s="44">
        <f t="shared" si="354"/>
        <v>0</v>
      </c>
      <c r="BV198" s="44">
        <f t="shared" si="355"/>
        <v>0</v>
      </c>
      <c r="BW198" s="44">
        <f t="shared" si="356"/>
        <v>0</v>
      </c>
      <c r="BX198" s="44">
        <f t="shared" si="357"/>
        <v>0</v>
      </c>
      <c r="BY198" s="44">
        <f t="shared" si="358"/>
        <v>0</v>
      </c>
      <c r="CA198" s="44">
        <f t="shared" si="359"/>
        <v>0</v>
      </c>
    </row>
    <row r="199" spans="2:79" x14ac:dyDescent="0.25">
      <c r="B199" s="6">
        <v>555</v>
      </c>
      <c r="C199" s="6" t="s">
        <v>122</v>
      </c>
      <c r="D199" s="6"/>
      <c r="E199" s="93"/>
      <c r="F199" s="93"/>
      <c r="G199" s="105">
        <f>+'Function-Classif'!F199</f>
        <v>0</v>
      </c>
      <c r="H199" s="21">
        <f>+'Function-Classif'!S199</f>
        <v>0</v>
      </c>
      <c r="I199" s="21">
        <f>+'Function-Classif'!T199</f>
        <v>0</v>
      </c>
      <c r="J199" s="21">
        <f>+'Function-Classif'!U199</f>
        <v>0</v>
      </c>
      <c r="K199" s="24"/>
      <c r="L199" s="40"/>
      <c r="M199" s="24"/>
      <c r="N199" s="24"/>
      <c r="O199" s="24"/>
      <c r="P199" s="40"/>
      <c r="Q199" s="24"/>
      <c r="R199" s="24"/>
      <c r="S199" s="24"/>
      <c r="T199" s="24"/>
      <c r="U199" s="24"/>
      <c r="V199" s="24"/>
      <c r="W199" s="24"/>
      <c r="Y199" s="44"/>
      <c r="Z199" s="44"/>
      <c r="BH199" s="44">
        <f t="shared" si="392"/>
        <v>0</v>
      </c>
      <c r="BI199" s="44">
        <f t="shared" si="393"/>
        <v>0</v>
      </c>
      <c r="BJ199" s="44">
        <f t="shared" si="394"/>
        <v>0</v>
      </c>
      <c r="BK199" s="44">
        <f t="shared" si="395"/>
        <v>0</v>
      </c>
      <c r="BM199" s="44">
        <f t="shared" si="346"/>
        <v>0</v>
      </c>
      <c r="BN199" s="44">
        <f t="shared" si="347"/>
        <v>0</v>
      </c>
      <c r="BO199" s="44">
        <f t="shared" si="348"/>
        <v>0</v>
      </c>
      <c r="BP199" s="44">
        <f t="shared" si="349"/>
        <v>0</v>
      </c>
      <c r="BQ199" s="44">
        <f t="shared" si="350"/>
        <v>0</v>
      </c>
      <c r="BR199" s="44">
        <f t="shared" si="351"/>
        <v>0</v>
      </c>
      <c r="BS199" s="44">
        <f t="shared" si="352"/>
        <v>0</v>
      </c>
      <c r="BT199" s="44">
        <f t="shared" si="353"/>
        <v>0</v>
      </c>
      <c r="BU199" s="44">
        <f t="shared" si="354"/>
        <v>0</v>
      </c>
      <c r="BV199" s="44">
        <f t="shared" si="355"/>
        <v>0</v>
      </c>
      <c r="BW199" s="44">
        <f t="shared" si="356"/>
        <v>0</v>
      </c>
      <c r="BX199" s="44">
        <f t="shared" si="357"/>
        <v>0</v>
      </c>
      <c r="BY199" s="44">
        <f t="shared" si="358"/>
        <v>0</v>
      </c>
      <c r="CA199" s="44">
        <f t="shared" si="359"/>
        <v>0</v>
      </c>
    </row>
    <row r="200" spans="2:79" x14ac:dyDescent="0.25">
      <c r="B200" s="6">
        <v>556</v>
      </c>
      <c r="C200" s="56" t="s">
        <v>123</v>
      </c>
      <c r="D200" s="47" t="str">
        <f>INDEX(Alloc,$E200,D$1)</f>
        <v>Prod</v>
      </c>
      <c r="E200" s="93">
        <v>24</v>
      </c>
      <c r="F200" s="93"/>
      <c r="G200" s="105">
        <f>+'Function-Classif'!F200</f>
        <v>1248388</v>
      </c>
      <c r="H200" s="21">
        <f>+'Function-Classif'!S200</f>
        <v>204610.79319999999</v>
      </c>
      <c r="I200" s="21">
        <f>+'Function-Classif'!T200</f>
        <v>1043777.2068</v>
      </c>
      <c r="J200" s="21">
        <f>+'Function-Classif'!U200</f>
        <v>0</v>
      </c>
      <c r="K200" s="47"/>
      <c r="L200" s="47">
        <f t="shared" ref="L200:N201" si="485">INDEX(Alloc,$E200,L$1)*$G200</f>
        <v>91563.618015761705</v>
      </c>
      <c r="M200" s="47">
        <f t="shared" si="485"/>
        <v>377615.66343040869</v>
      </c>
      <c r="N200" s="47">
        <f t="shared" si="485"/>
        <v>0</v>
      </c>
      <c r="O200" s="47"/>
      <c r="P200" s="47">
        <f t="shared" ref="P200:V201" si="486">INDEX(Alloc,$E200,P$1)*$G200</f>
        <v>28393.48063163579</v>
      </c>
      <c r="Q200" s="47">
        <f t="shared" si="486"/>
        <v>122711.57178635064</v>
      </c>
      <c r="R200" s="47">
        <f t="shared" si="486"/>
        <v>0</v>
      </c>
      <c r="S200" s="47"/>
      <c r="T200" s="47">
        <f t="shared" si="486"/>
        <v>2492.6790510307219</v>
      </c>
      <c r="U200" s="47">
        <f t="shared" si="486"/>
        <v>14615.1537401681</v>
      </c>
      <c r="V200" s="47">
        <f t="shared" si="486"/>
        <v>0</v>
      </c>
      <c r="W200" s="24"/>
      <c r="X200" s="47">
        <f t="shared" ref="X200:Z201" si="487">INDEX(Alloc,$E200,X$1)*$G200</f>
        <v>31464.892320074785</v>
      </c>
      <c r="Y200" s="47">
        <f t="shared" si="487"/>
        <v>169335.55048368059</v>
      </c>
      <c r="Z200" s="47">
        <f t="shared" si="487"/>
        <v>0</v>
      </c>
      <c r="AB200" s="47">
        <f t="shared" ref="AB200:AD201" si="488">INDEX(Alloc,$E200,AB$1)*$G200</f>
        <v>22633.414839131605</v>
      </c>
      <c r="AC200" s="47">
        <f t="shared" si="488"/>
        <v>163455.8156712793</v>
      </c>
      <c r="AD200" s="47">
        <f t="shared" si="488"/>
        <v>0</v>
      </c>
      <c r="AF200" s="47">
        <f t="shared" ref="AF200:AH201" si="489">INDEX(Alloc,$E200,AF$1)*$G200</f>
        <v>15211.721504360303</v>
      </c>
      <c r="AG200" s="47">
        <f t="shared" si="489"/>
        <v>71890.092692861333</v>
      </c>
      <c r="AH200" s="47">
        <f t="shared" si="489"/>
        <v>0</v>
      </c>
      <c r="AJ200" s="47">
        <f t="shared" ref="AJ200:AL201" si="490">INDEX(Alloc,$E200,AJ$1)*$G200</f>
        <v>10634.241929580852</v>
      </c>
      <c r="AK200" s="47">
        <f t="shared" si="490"/>
        <v>99532.07585447382</v>
      </c>
      <c r="AL200" s="47">
        <f t="shared" si="490"/>
        <v>0</v>
      </c>
      <c r="AN200" s="47">
        <f t="shared" ref="AN200:AP201" si="491">INDEX(Alloc,$E200,AN$1)*$G200</f>
        <v>1633.8122395517532</v>
      </c>
      <c r="AO200" s="47">
        <f t="shared" si="491"/>
        <v>9714.8356331617015</v>
      </c>
      <c r="AP200" s="47">
        <f t="shared" si="491"/>
        <v>0</v>
      </c>
      <c r="AR200" s="47">
        <f t="shared" ref="AR200:AT201" si="492">INDEX(Alloc,$E200,AR$1)*$G200</f>
        <v>553.37395687005358</v>
      </c>
      <c r="AS200" s="47">
        <f t="shared" si="492"/>
        <v>5132.3114101417896</v>
      </c>
      <c r="AT200" s="47">
        <f t="shared" si="492"/>
        <v>0</v>
      </c>
      <c r="AV200" s="47">
        <f t="shared" ref="AV200:AX201" si="493">INDEX(Alloc,$E200,AV$1)*$G200</f>
        <v>0</v>
      </c>
      <c r="AW200" s="47">
        <f t="shared" si="493"/>
        <v>9193.6242162115941</v>
      </c>
      <c r="AX200" s="47">
        <f t="shared" si="493"/>
        <v>0</v>
      </c>
      <c r="AZ200" s="47">
        <f t="shared" ref="AZ200:BB201" si="494">INDEX(Alloc,$E200,AZ$1)*$G200</f>
        <v>0</v>
      </c>
      <c r="BA200" s="47">
        <f t="shared" si="494"/>
        <v>299.68084639360518</v>
      </c>
      <c r="BB200" s="47">
        <f t="shared" si="494"/>
        <v>0</v>
      </c>
      <c r="BD200" s="47">
        <f t="shared" ref="BD200:BF201" si="495">INDEX(Alloc,$E200,BD$1)*$G200</f>
        <v>29.558712002367173</v>
      </c>
      <c r="BE200" s="47">
        <f t="shared" si="495"/>
        <v>280.83103486863411</v>
      </c>
      <c r="BF200" s="47">
        <f t="shared" si="495"/>
        <v>0</v>
      </c>
      <c r="BH200" s="44">
        <f t="shared" ref="BH200:BH201" si="496">+L200+P200+T200+X200+AB200+AF200+AJ200+AN200+AR200+AV200+AZ200+BD200-H200</f>
        <v>0</v>
      </c>
      <c r="BI200" s="44">
        <f t="shared" ref="BI200:BI201" si="497">+M200+Q200+U200+Y200+AC200+AG200+AK200+AO200+AS200+AW200+BA200+BE200-I200</f>
        <v>0</v>
      </c>
      <c r="BJ200" s="44">
        <f t="shared" ref="BJ200:BJ201" si="498">+N200+R200+V200+Z200+AD200+AH200+AL200+AP200+AT200+AX200+BB200+BF200-J200</f>
        <v>0</v>
      </c>
      <c r="BK200" s="44">
        <f t="shared" ref="BK200:BK201" si="499">SUM(L200:BF200)-G200</f>
        <v>0</v>
      </c>
      <c r="BM200" s="44">
        <f t="shared" si="346"/>
        <v>1248388</v>
      </c>
      <c r="BN200" s="44">
        <f t="shared" si="347"/>
        <v>469179.28144617041</v>
      </c>
      <c r="BO200" s="44">
        <f t="shared" si="348"/>
        <v>151105.05241798644</v>
      </c>
      <c r="BP200" s="44">
        <f t="shared" si="349"/>
        <v>17107.832791198824</v>
      </c>
      <c r="BQ200" s="44">
        <f t="shared" si="350"/>
        <v>200800.44280375537</v>
      </c>
      <c r="BR200" s="44">
        <f t="shared" si="351"/>
        <v>186089.23051041091</v>
      </c>
      <c r="BS200" s="44">
        <f t="shared" si="352"/>
        <v>87101.81419722164</v>
      </c>
      <c r="BT200" s="44">
        <f t="shared" si="353"/>
        <v>110166.31778405467</v>
      </c>
      <c r="BU200" s="44">
        <f t="shared" si="354"/>
        <v>11348.647872713454</v>
      </c>
      <c r="BV200" s="44">
        <f t="shared" si="355"/>
        <v>5685.6853670118435</v>
      </c>
      <c r="BW200" s="44">
        <f t="shared" si="356"/>
        <v>9193.6242162115941</v>
      </c>
      <c r="BX200" s="44">
        <f t="shared" si="357"/>
        <v>299.68084639360518</v>
      </c>
      <c r="BY200" s="44">
        <f t="shared" si="358"/>
        <v>310.38974687100131</v>
      </c>
      <c r="CA200" s="44">
        <f t="shared" si="359"/>
        <v>0</v>
      </c>
    </row>
    <row r="201" spans="2:79" x14ac:dyDescent="0.25">
      <c r="B201" s="30">
        <v>557</v>
      </c>
      <c r="C201" s="30" t="s">
        <v>124</v>
      </c>
      <c r="D201" s="47" t="str">
        <f>INDEX(Alloc,$E201,D$1)</f>
        <v>Prod</v>
      </c>
      <c r="E201" s="94">
        <v>24</v>
      </c>
      <c r="F201" s="94"/>
      <c r="G201" s="105">
        <f>+'Function-Classif'!F201</f>
        <v>3807</v>
      </c>
      <c r="H201" s="31">
        <f>+'Function-Classif'!S201</f>
        <v>623.96729999999991</v>
      </c>
      <c r="I201" s="31">
        <f>+'Function-Classif'!T201</f>
        <v>3183.0327000000002</v>
      </c>
      <c r="J201" s="31">
        <f>+'Function-Classif'!U201</f>
        <v>0</v>
      </c>
      <c r="K201" s="65"/>
      <c r="L201" s="47">
        <f t="shared" si="485"/>
        <v>279.2262451946068</v>
      </c>
      <c r="M201" s="47">
        <f t="shared" si="485"/>
        <v>1151.5513051067182</v>
      </c>
      <c r="N201" s="47">
        <f t="shared" si="485"/>
        <v>0</v>
      </c>
      <c r="O201" s="47"/>
      <c r="P201" s="47">
        <f t="shared" si="486"/>
        <v>86.58684700961355</v>
      </c>
      <c r="Q201" s="47">
        <f t="shared" si="486"/>
        <v>374.21294805031522</v>
      </c>
      <c r="R201" s="47">
        <f t="shared" si="486"/>
        <v>0</v>
      </c>
      <c r="S201" s="47"/>
      <c r="T201" s="47">
        <f t="shared" si="486"/>
        <v>7.6015062202407897</v>
      </c>
      <c r="U201" s="47">
        <f t="shared" si="486"/>
        <v>44.569388915000751</v>
      </c>
      <c r="V201" s="47">
        <f t="shared" si="486"/>
        <v>0</v>
      </c>
      <c r="W201" s="24"/>
      <c r="X201" s="47">
        <f t="shared" si="487"/>
        <v>95.95321731907444</v>
      </c>
      <c r="Y201" s="47">
        <f t="shared" si="487"/>
        <v>516.39429463545946</v>
      </c>
      <c r="Z201" s="47">
        <f t="shared" si="487"/>
        <v>0</v>
      </c>
      <c r="AB201" s="47">
        <f t="shared" si="488"/>
        <v>69.021338151739698</v>
      </c>
      <c r="AC201" s="47">
        <f t="shared" si="488"/>
        <v>498.46385119094401</v>
      </c>
      <c r="AD201" s="47">
        <f t="shared" si="488"/>
        <v>0</v>
      </c>
      <c r="AF201" s="47">
        <f t="shared" si="489"/>
        <v>46.388641806152954</v>
      </c>
      <c r="AG201" s="47">
        <f t="shared" si="489"/>
        <v>219.23118684393242</v>
      </c>
      <c r="AH201" s="47">
        <f t="shared" si="489"/>
        <v>0</v>
      </c>
      <c r="AJ201" s="47">
        <f t="shared" si="490"/>
        <v>32.429468263003415</v>
      </c>
      <c r="AK201" s="47">
        <f t="shared" si="490"/>
        <v>303.52631776177105</v>
      </c>
      <c r="AL201" s="47">
        <f t="shared" si="490"/>
        <v>0</v>
      </c>
      <c r="AN201" s="47">
        <f t="shared" si="491"/>
        <v>4.9823638131522614</v>
      </c>
      <c r="AO201" s="47">
        <f t="shared" si="491"/>
        <v>29.625708718320425</v>
      </c>
      <c r="AP201" s="47">
        <f t="shared" si="491"/>
        <v>0</v>
      </c>
      <c r="AR201" s="47">
        <f t="shared" si="492"/>
        <v>1.6875319642645508</v>
      </c>
      <c r="AS201" s="47">
        <f t="shared" si="492"/>
        <v>15.651151355515907</v>
      </c>
      <c r="AT201" s="47">
        <f t="shared" si="492"/>
        <v>0</v>
      </c>
      <c r="AV201" s="47">
        <f t="shared" si="493"/>
        <v>0</v>
      </c>
      <c r="AW201" s="47">
        <f t="shared" si="493"/>
        <v>28.036257470528025</v>
      </c>
      <c r="AX201" s="47">
        <f t="shared" si="493"/>
        <v>0</v>
      </c>
      <c r="AZ201" s="47">
        <f t="shared" si="494"/>
        <v>0</v>
      </c>
      <c r="BA201" s="47">
        <f t="shared" si="494"/>
        <v>0.9138865338504174</v>
      </c>
      <c r="BB201" s="47">
        <f t="shared" si="494"/>
        <v>0</v>
      </c>
      <c r="BD201" s="47">
        <f t="shared" si="495"/>
        <v>9.0140258151321415E-2</v>
      </c>
      <c r="BE201" s="47">
        <f t="shared" si="495"/>
        <v>0.85640341764330485</v>
      </c>
      <c r="BF201" s="47">
        <f t="shared" si="495"/>
        <v>0</v>
      </c>
      <c r="BH201" s="44">
        <f t="shared" si="496"/>
        <v>0</v>
      </c>
      <c r="BI201" s="44">
        <f t="shared" si="497"/>
        <v>0</v>
      </c>
      <c r="BJ201" s="44">
        <f t="shared" si="498"/>
        <v>0</v>
      </c>
      <c r="BK201" s="44">
        <f t="shared" si="499"/>
        <v>0</v>
      </c>
      <c r="BM201" s="44">
        <f t="shared" si="346"/>
        <v>3807</v>
      </c>
      <c r="BN201" s="44">
        <f t="shared" si="347"/>
        <v>1430.7775503013249</v>
      </c>
      <c r="BO201" s="44">
        <f t="shared" si="348"/>
        <v>460.79979505992878</v>
      </c>
      <c r="BP201" s="44">
        <f t="shared" si="349"/>
        <v>52.170895135241537</v>
      </c>
      <c r="BQ201" s="44">
        <f t="shared" si="350"/>
        <v>612.34751195453396</v>
      </c>
      <c r="BR201" s="44">
        <f t="shared" si="351"/>
        <v>567.48518934268373</v>
      </c>
      <c r="BS201" s="44">
        <f t="shared" si="352"/>
        <v>265.61982865008537</v>
      </c>
      <c r="BT201" s="44">
        <f t="shared" si="353"/>
        <v>335.95578602477445</v>
      </c>
      <c r="BU201" s="44">
        <f t="shared" si="354"/>
        <v>34.608072531472686</v>
      </c>
      <c r="BV201" s="44">
        <f t="shared" si="355"/>
        <v>17.338683319780458</v>
      </c>
      <c r="BW201" s="44">
        <f t="shared" si="356"/>
        <v>28.036257470528025</v>
      </c>
      <c r="BX201" s="44">
        <f t="shared" si="357"/>
        <v>0.9138865338504174</v>
      </c>
      <c r="BY201" s="44">
        <f t="shared" si="358"/>
        <v>0.94654367579462628</v>
      </c>
      <c r="CA201" s="44">
        <f t="shared" si="359"/>
        <v>0</v>
      </c>
    </row>
    <row r="202" spans="2:79" x14ac:dyDescent="0.25">
      <c r="B202" s="6"/>
      <c r="C202" s="6" t="s">
        <v>125</v>
      </c>
      <c r="D202" s="6"/>
      <c r="E202" s="93"/>
      <c r="F202" s="93"/>
      <c r="G202" s="105">
        <f>+'Function-Classif'!F202</f>
        <v>55189873</v>
      </c>
      <c r="H202" s="24">
        <f>SUM(H196:H201)</f>
        <v>16422022.68524459</v>
      </c>
      <c r="I202" s="24">
        <f t="shared" ref="I202:BF202" si="500">SUM(I196:I201)</f>
        <v>38767850.31475541</v>
      </c>
      <c r="J202" s="24">
        <f t="shared" si="500"/>
        <v>0</v>
      </c>
      <c r="K202" s="24"/>
      <c r="L202" s="24">
        <f t="shared" si="500"/>
        <v>7348878.2711874526</v>
      </c>
      <c r="M202" s="24">
        <f t="shared" si="500"/>
        <v>14025356.580891704</v>
      </c>
      <c r="N202" s="24">
        <f t="shared" si="500"/>
        <v>0</v>
      </c>
      <c r="O202" s="24"/>
      <c r="P202" s="24">
        <f t="shared" si="500"/>
        <v>2278855.2634660131</v>
      </c>
      <c r="Q202" s="24">
        <f t="shared" si="500"/>
        <v>4557738.7740496546</v>
      </c>
      <c r="R202" s="24">
        <f t="shared" si="500"/>
        <v>0</v>
      </c>
      <c r="S202" s="24"/>
      <c r="T202" s="24">
        <f t="shared" ref="T202:V202" si="501">SUM(T196:T201)</f>
        <v>200061.93848751709</v>
      </c>
      <c r="U202" s="24">
        <f t="shared" si="501"/>
        <v>542834.32214719872</v>
      </c>
      <c r="V202" s="24">
        <f t="shared" si="501"/>
        <v>0</v>
      </c>
      <c r="W202" s="24"/>
      <c r="X202" s="24">
        <f t="shared" si="500"/>
        <v>2525366.1714901482</v>
      </c>
      <c r="Y202" s="24">
        <f t="shared" si="500"/>
        <v>6289441.1099896012</v>
      </c>
      <c r="Z202" s="24">
        <f t="shared" si="500"/>
        <v>0</v>
      </c>
      <c r="AA202" s="24"/>
      <c r="AB202" s="24">
        <f t="shared" si="500"/>
        <v>1816553.4971044275</v>
      </c>
      <c r="AC202" s="24">
        <f t="shared" si="500"/>
        <v>6071056.6907738755</v>
      </c>
      <c r="AD202" s="24">
        <f t="shared" si="500"/>
        <v>0</v>
      </c>
      <c r="AE202" s="24"/>
      <c r="AF202" s="24">
        <f t="shared" si="500"/>
        <v>1220889.8256019657</v>
      </c>
      <c r="AG202" s="24">
        <f t="shared" si="500"/>
        <v>2670133.3718286171</v>
      </c>
      <c r="AH202" s="24">
        <f t="shared" si="500"/>
        <v>0</v>
      </c>
      <c r="AI202" s="24"/>
      <c r="AJ202" s="24">
        <f t="shared" si="500"/>
        <v>853502.20033239189</v>
      </c>
      <c r="AK202" s="24">
        <f t="shared" si="500"/>
        <v>3696808.6609908934</v>
      </c>
      <c r="AL202" s="24">
        <f t="shared" si="500"/>
        <v>0</v>
      </c>
      <c r="AM202" s="24"/>
      <c r="AN202" s="24">
        <f t="shared" si="500"/>
        <v>131129.45432513559</v>
      </c>
      <c r="AO202" s="24">
        <f t="shared" si="500"/>
        <v>360827.2830688766</v>
      </c>
      <c r="AP202" s="24">
        <f t="shared" si="500"/>
        <v>0</v>
      </c>
      <c r="AQ202" s="24"/>
      <c r="AR202" s="24">
        <f t="shared" si="500"/>
        <v>44413.686741641461</v>
      </c>
      <c r="AS202" s="24">
        <f t="shared" si="500"/>
        <v>190623.70707163072</v>
      </c>
      <c r="AT202" s="24">
        <f t="shared" si="500"/>
        <v>0</v>
      </c>
      <c r="AU202" s="24"/>
      <c r="AV202" s="24">
        <f t="shared" si="500"/>
        <v>0</v>
      </c>
      <c r="AW202" s="24">
        <f t="shared" si="500"/>
        <v>341468.50989101484</v>
      </c>
      <c r="AX202" s="24">
        <f t="shared" si="500"/>
        <v>0</v>
      </c>
      <c r="AY202" s="24"/>
      <c r="AZ202" s="24">
        <f t="shared" si="500"/>
        <v>0</v>
      </c>
      <c r="BA202" s="24">
        <f t="shared" si="500"/>
        <v>11130.710768062056</v>
      </c>
      <c r="BB202" s="24">
        <f t="shared" si="500"/>
        <v>0</v>
      </c>
      <c r="BC202" s="24"/>
      <c r="BD202" s="24">
        <f t="shared" si="500"/>
        <v>2372.3765078952115</v>
      </c>
      <c r="BE202" s="24">
        <f t="shared" si="500"/>
        <v>10430.593284272765</v>
      </c>
      <c r="BF202" s="24">
        <f t="shared" si="500"/>
        <v>0</v>
      </c>
      <c r="BH202" s="44">
        <f t="shared" si="392"/>
        <v>0</v>
      </c>
      <c r="BI202" s="44">
        <f t="shared" si="393"/>
        <v>0</v>
      </c>
      <c r="BJ202" s="44">
        <f t="shared" si="394"/>
        <v>0</v>
      </c>
      <c r="BK202" s="44">
        <f t="shared" si="395"/>
        <v>0</v>
      </c>
      <c r="BM202" s="44">
        <f t="shared" si="346"/>
        <v>55189873</v>
      </c>
      <c r="BN202" s="44">
        <f t="shared" si="347"/>
        <v>21374234.852079157</v>
      </c>
      <c r="BO202" s="44">
        <f t="shared" si="348"/>
        <v>6836594.0375156682</v>
      </c>
      <c r="BP202" s="44">
        <f t="shared" si="349"/>
        <v>742896.26063471579</v>
      </c>
      <c r="BQ202" s="44">
        <f t="shared" si="350"/>
        <v>8814807.2814797498</v>
      </c>
      <c r="BR202" s="44">
        <f t="shared" si="351"/>
        <v>7887610.1878783032</v>
      </c>
      <c r="BS202" s="44">
        <f t="shared" si="352"/>
        <v>3891023.1974305827</v>
      </c>
      <c r="BT202" s="44">
        <f t="shared" si="353"/>
        <v>4550310.8613232849</v>
      </c>
      <c r="BU202" s="44">
        <f t="shared" si="354"/>
        <v>491956.73739401216</v>
      </c>
      <c r="BV202" s="44">
        <f t="shared" si="355"/>
        <v>235037.39381327218</v>
      </c>
      <c r="BW202" s="44">
        <f t="shared" si="356"/>
        <v>341468.50989101484</v>
      </c>
      <c r="BX202" s="44">
        <f t="shared" si="357"/>
        <v>11130.710768062056</v>
      </c>
      <c r="BY202" s="44">
        <f t="shared" si="358"/>
        <v>12802.969792167976</v>
      </c>
      <c r="CA202" s="44">
        <f t="shared" si="359"/>
        <v>0</v>
      </c>
    </row>
    <row r="203" spans="2:79" x14ac:dyDescent="0.25">
      <c r="B203" s="30"/>
      <c r="C203" s="30"/>
      <c r="D203" s="30"/>
      <c r="E203" s="94"/>
      <c r="F203" s="94"/>
      <c r="G203" s="105"/>
      <c r="H203" s="31"/>
      <c r="I203" s="31"/>
      <c r="J203" s="3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Y203" s="44"/>
      <c r="Z203" s="44"/>
      <c r="BH203" s="44">
        <f t="shared" si="392"/>
        <v>0</v>
      </c>
      <c r="BI203" s="44">
        <f t="shared" si="393"/>
        <v>0</v>
      </c>
      <c r="BJ203" s="44">
        <f t="shared" si="394"/>
        <v>0</v>
      </c>
      <c r="BK203" s="44">
        <f t="shared" si="395"/>
        <v>0</v>
      </c>
      <c r="BM203" s="44">
        <f t="shared" si="346"/>
        <v>0</v>
      </c>
      <c r="BN203" s="44">
        <f t="shared" si="347"/>
        <v>0</v>
      </c>
      <c r="BO203" s="44">
        <f t="shared" si="348"/>
        <v>0</v>
      </c>
      <c r="BP203" s="44">
        <f t="shared" si="349"/>
        <v>0</v>
      </c>
      <c r="BQ203" s="44">
        <f t="shared" si="350"/>
        <v>0</v>
      </c>
      <c r="BR203" s="44">
        <f t="shared" si="351"/>
        <v>0</v>
      </c>
      <c r="BS203" s="44">
        <f t="shared" si="352"/>
        <v>0</v>
      </c>
      <c r="BT203" s="44">
        <f t="shared" si="353"/>
        <v>0</v>
      </c>
      <c r="BU203" s="44">
        <f t="shared" si="354"/>
        <v>0</v>
      </c>
      <c r="BV203" s="44">
        <f t="shared" si="355"/>
        <v>0</v>
      </c>
      <c r="BW203" s="44">
        <f t="shared" si="356"/>
        <v>0</v>
      </c>
      <c r="BX203" s="44">
        <f t="shared" si="357"/>
        <v>0</v>
      </c>
      <c r="BY203" s="44">
        <f t="shared" si="358"/>
        <v>0</v>
      </c>
      <c r="CA203" s="44">
        <f t="shared" si="359"/>
        <v>0</v>
      </c>
    </row>
    <row r="204" spans="2:79" x14ac:dyDescent="0.25">
      <c r="B204" s="6"/>
      <c r="C204" s="6" t="s">
        <v>126</v>
      </c>
      <c r="D204" s="6"/>
      <c r="E204" s="93"/>
      <c r="F204" s="93"/>
      <c r="G204" s="105">
        <f>+'Function-Classif'!F204</f>
        <v>510345262</v>
      </c>
      <c r="H204" s="24">
        <f>H193+H202</f>
        <v>24228981.959628049</v>
      </c>
      <c r="I204" s="24">
        <f t="shared" ref="I204:BF204" si="502">I193+I202</f>
        <v>486116280.04037189</v>
      </c>
      <c r="J204" s="24">
        <f t="shared" si="502"/>
        <v>0</v>
      </c>
      <c r="K204" s="24"/>
      <c r="L204" s="24">
        <f t="shared" si="502"/>
        <v>10842503.537404619</v>
      </c>
      <c r="M204" s="24">
        <f t="shared" si="502"/>
        <v>175866190.98010314</v>
      </c>
      <c r="N204" s="24">
        <f t="shared" si="502"/>
        <v>0</v>
      </c>
      <c r="O204" s="24"/>
      <c r="P204" s="24">
        <f t="shared" si="502"/>
        <v>3362213.2988972357</v>
      </c>
      <c r="Q204" s="24">
        <f t="shared" si="502"/>
        <v>57150215.971441388</v>
      </c>
      <c r="R204" s="24">
        <f t="shared" si="502"/>
        <v>0</v>
      </c>
      <c r="S204" s="24"/>
      <c r="T204" s="24">
        <f t="shared" ref="T204:V204" si="503">T193+T202</f>
        <v>295170.52748792211</v>
      </c>
      <c r="U204" s="24">
        <f t="shared" si="503"/>
        <v>6806686.4481262658</v>
      </c>
      <c r="V204" s="24">
        <f t="shared" si="503"/>
        <v>0</v>
      </c>
      <c r="W204" s="24"/>
      <c r="X204" s="24">
        <f t="shared" si="502"/>
        <v>3725914.4371702247</v>
      </c>
      <c r="Y204" s="24">
        <f t="shared" si="502"/>
        <v>78864308.727416292</v>
      </c>
      <c r="Z204" s="24">
        <f t="shared" si="502"/>
        <v>0</v>
      </c>
      <c r="AA204" s="24"/>
      <c r="AB204" s="24">
        <f t="shared" si="502"/>
        <v>2680135.2521324256</v>
      </c>
      <c r="AC204" s="24">
        <f t="shared" si="502"/>
        <v>76125951.541603476</v>
      </c>
      <c r="AD204" s="24">
        <f t="shared" si="502"/>
        <v>0</v>
      </c>
      <c r="AE204" s="24"/>
      <c r="AF204" s="24">
        <f t="shared" si="502"/>
        <v>1801295.6215060109</v>
      </c>
      <c r="AG204" s="24">
        <f t="shared" si="502"/>
        <v>33481229.714482095</v>
      </c>
      <c r="AH204" s="24">
        <f t="shared" si="502"/>
        <v>0</v>
      </c>
      <c r="AI204" s="24"/>
      <c r="AJ204" s="24">
        <f t="shared" si="502"/>
        <v>1259253.4921375532</v>
      </c>
      <c r="AK204" s="24">
        <f t="shared" si="502"/>
        <v>46354875.488619402</v>
      </c>
      <c r="AL204" s="24">
        <f t="shared" si="502"/>
        <v>0</v>
      </c>
      <c r="AM204" s="24"/>
      <c r="AN204" s="24">
        <f t="shared" si="502"/>
        <v>193467.83548620221</v>
      </c>
      <c r="AO204" s="24">
        <f t="shared" si="502"/>
        <v>4524471.0541960634</v>
      </c>
      <c r="AP204" s="24">
        <f t="shared" si="502"/>
        <v>0</v>
      </c>
      <c r="AQ204" s="24"/>
      <c r="AR204" s="24">
        <f t="shared" si="502"/>
        <v>65527.763263333662</v>
      </c>
      <c r="AS204" s="24">
        <f t="shared" si="502"/>
        <v>2390261.1730291736</v>
      </c>
      <c r="AT204" s="24">
        <f t="shared" si="502"/>
        <v>0</v>
      </c>
      <c r="AU204" s="24"/>
      <c r="AV204" s="24">
        <f t="shared" si="502"/>
        <v>0</v>
      </c>
      <c r="AW204" s="24">
        <f t="shared" si="502"/>
        <v>4281728.298872699</v>
      </c>
      <c r="AX204" s="24">
        <f t="shared" si="502"/>
        <v>0</v>
      </c>
      <c r="AY204" s="24"/>
      <c r="AZ204" s="24">
        <f t="shared" si="502"/>
        <v>0</v>
      </c>
      <c r="BA204" s="24">
        <f t="shared" si="502"/>
        <v>139569.76383382882</v>
      </c>
      <c r="BB204" s="24">
        <f t="shared" si="502"/>
        <v>0</v>
      </c>
      <c r="BC204" s="24"/>
      <c r="BD204" s="24">
        <f t="shared" si="502"/>
        <v>3500.1941425209006</v>
      </c>
      <c r="BE204" s="24">
        <f t="shared" si="502"/>
        <v>130790.87864809696</v>
      </c>
      <c r="BF204" s="24">
        <f t="shared" si="502"/>
        <v>0</v>
      </c>
      <c r="BH204" s="44">
        <f t="shared" si="392"/>
        <v>0</v>
      </c>
      <c r="BI204" s="44">
        <f t="shared" si="393"/>
        <v>0</v>
      </c>
      <c r="BJ204" s="44">
        <f t="shared" si="394"/>
        <v>0</v>
      </c>
      <c r="BK204" s="44">
        <f t="shared" si="395"/>
        <v>0</v>
      </c>
      <c r="BM204" s="44">
        <f t="shared" si="346"/>
        <v>510345262</v>
      </c>
      <c r="BN204" s="44">
        <f t="shared" si="347"/>
        <v>186708694.51750776</v>
      </c>
      <c r="BO204" s="44">
        <f t="shared" si="348"/>
        <v>60512429.270338625</v>
      </c>
      <c r="BP204" s="44">
        <f t="shared" si="349"/>
        <v>7101856.9756141882</v>
      </c>
      <c r="BQ204" s="44">
        <f t="shared" si="350"/>
        <v>82590223.164586514</v>
      </c>
      <c r="BR204" s="44">
        <f t="shared" si="351"/>
        <v>78806086.793735906</v>
      </c>
      <c r="BS204" s="44">
        <f t="shared" si="352"/>
        <v>35282525.335988104</v>
      </c>
      <c r="BT204" s="44">
        <f t="shared" si="353"/>
        <v>47614128.980756953</v>
      </c>
      <c r="BU204" s="44">
        <f t="shared" si="354"/>
        <v>4717938.8896822659</v>
      </c>
      <c r="BV204" s="44">
        <f t="shared" si="355"/>
        <v>2455788.9362925072</v>
      </c>
      <c r="BW204" s="44">
        <f t="shared" si="356"/>
        <v>4281728.298872699</v>
      </c>
      <c r="BX204" s="44">
        <f t="shared" si="357"/>
        <v>139569.76383382882</v>
      </c>
      <c r="BY204" s="44">
        <f t="shared" si="358"/>
        <v>134291.07279061785</v>
      </c>
      <c r="CA204" s="44">
        <f t="shared" si="359"/>
        <v>0</v>
      </c>
    </row>
    <row r="205" spans="2:79" x14ac:dyDescent="0.25">
      <c r="B205" s="6"/>
      <c r="C205" s="6"/>
      <c r="D205" s="6"/>
      <c r="E205" s="93"/>
      <c r="F205" s="93"/>
      <c r="G205" s="105"/>
      <c r="H205" s="24"/>
      <c r="I205" s="24"/>
      <c r="J205" s="24"/>
      <c r="K205" s="24"/>
      <c r="L205" s="40"/>
      <c r="M205" s="24"/>
      <c r="N205" s="24"/>
      <c r="O205" s="24"/>
      <c r="P205" s="40"/>
      <c r="Q205" s="24"/>
      <c r="R205" s="24"/>
      <c r="S205" s="24"/>
      <c r="T205" s="24"/>
      <c r="U205" s="24"/>
      <c r="V205" s="24"/>
      <c r="W205" s="24"/>
      <c r="Y205" s="44"/>
      <c r="Z205" s="44"/>
      <c r="BH205" s="44">
        <f t="shared" si="392"/>
        <v>0</v>
      </c>
      <c r="BI205" s="44">
        <f t="shared" si="393"/>
        <v>0</v>
      </c>
      <c r="BJ205" s="44">
        <f t="shared" si="394"/>
        <v>0</v>
      </c>
      <c r="BK205" s="44">
        <f t="shared" si="395"/>
        <v>0</v>
      </c>
      <c r="BM205" s="44">
        <f t="shared" si="346"/>
        <v>0</v>
      </c>
      <c r="BN205" s="44">
        <f t="shared" si="347"/>
        <v>0</v>
      </c>
      <c r="BO205" s="44">
        <f t="shared" si="348"/>
        <v>0</v>
      </c>
      <c r="BP205" s="44">
        <f t="shared" si="349"/>
        <v>0</v>
      </c>
      <c r="BQ205" s="44">
        <f t="shared" si="350"/>
        <v>0</v>
      </c>
      <c r="BR205" s="44">
        <f t="shared" si="351"/>
        <v>0</v>
      </c>
      <c r="BS205" s="44">
        <f t="shared" si="352"/>
        <v>0</v>
      </c>
      <c r="BT205" s="44">
        <f t="shared" si="353"/>
        <v>0</v>
      </c>
      <c r="BU205" s="44">
        <f t="shared" si="354"/>
        <v>0</v>
      </c>
      <c r="BV205" s="44">
        <f t="shared" si="355"/>
        <v>0</v>
      </c>
      <c r="BW205" s="44">
        <f t="shared" si="356"/>
        <v>0</v>
      </c>
      <c r="BX205" s="44">
        <f t="shared" si="357"/>
        <v>0</v>
      </c>
      <c r="BY205" s="44">
        <f t="shared" si="358"/>
        <v>0</v>
      </c>
      <c r="CA205" s="44">
        <f t="shared" si="359"/>
        <v>0</v>
      </c>
    </row>
    <row r="206" spans="2:79" x14ac:dyDescent="0.25">
      <c r="B206" s="9" t="s">
        <v>127</v>
      </c>
      <c r="C206" s="6"/>
      <c r="D206" s="6"/>
      <c r="E206" s="93"/>
      <c r="F206" s="93"/>
      <c r="G206" s="105"/>
      <c r="H206" s="24"/>
      <c r="I206" s="24"/>
      <c r="J206" s="24"/>
      <c r="K206" s="24"/>
      <c r="L206" s="40"/>
      <c r="M206" s="24"/>
      <c r="N206" s="24"/>
      <c r="O206" s="24"/>
      <c r="P206" s="40"/>
      <c r="Q206" s="24"/>
      <c r="R206" s="24"/>
      <c r="S206" s="24"/>
      <c r="T206" s="24"/>
      <c r="U206" s="24"/>
      <c r="V206" s="24"/>
      <c r="W206" s="24"/>
      <c r="Y206" s="44"/>
      <c r="Z206" s="44"/>
      <c r="BH206" s="44">
        <f t="shared" si="392"/>
        <v>0</v>
      </c>
      <c r="BI206" s="44">
        <f t="shared" si="393"/>
        <v>0</v>
      </c>
      <c r="BJ206" s="44">
        <f t="shared" si="394"/>
        <v>0</v>
      </c>
      <c r="BK206" s="44">
        <f t="shared" si="395"/>
        <v>0</v>
      </c>
      <c r="BM206" s="44">
        <f t="shared" si="346"/>
        <v>0</v>
      </c>
      <c r="BN206" s="44">
        <f t="shared" si="347"/>
        <v>0</v>
      </c>
      <c r="BO206" s="44">
        <f t="shared" si="348"/>
        <v>0</v>
      </c>
      <c r="BP206" s="44">
        <f t="shared" si="349"/>
        <v>0</v>
      </c>
      <c r="BQ206" s="44">
        <f t="shared" si="350"/>
        <v>0</v>
      </c>
      <c r="BR206" s="44">
        <f t="shared" si="351"/>
        <v>0</v>
      </c>
      <c r="BS206" s="44">
        <f t="shared" si="352"/>
        <v>0</v>
      </c>
      <c r="BT206" s="44">
        <f t="shared" si="353"/>
        <v>0</v>
      </c>
      <c r="BU206" s="44">
        <f t="shared" si="354"/>
        <v>0</v>
      </c>
      <c r="BV206" s="44">
        <f t="shared" si="355"/>
        <v>0</v>
      </c>
      <c r="BW206" s="44">
        <f t="shared" si="356"/>
        <v>0</v>
      </c>
      <c r="BX206" s="44">
        <f t="shared" si="357"/>
        <v>0</v>
      </c>
      <c r="BY206" s="44">
        <f t="shared" si="358"/>
        <v>0</v>
      </c>
      <c r="CA206" s="44">
        <f t="shared" si="359"/>
        <v>0</v>
      </c>
    </row>
    <row r="207" spans="2:79" x14ac:dyDescent="0.25">
      <c r="B207" s="6">
        <v>560</v>
      </c>
      <c r="C207" s="6" t="s">
        <v>128</v>
      </c>
      <c r="D207" s="47" t="str">
        <f t="shared" ref="D207:D213" si="504">INDEX(Alloc,$E207,D$1)</f>
        <v>Trans</v>
      </c>
      <c r="E207" s="93">
        <v>25</v>
      </c>
      <c r="F207" s="93"/>
      <c r="G207" s="105">
        <f>+'Function-Classif'!F207</f>
        <v>1013327</v>
      </c>
      <c r="H207" s="21">
        <f>+'Function-Classif'!S207</f>
        <v>1013327</v>
      </c>
      <c r="I207" s="21">
        <f>+'Function-Classif'!T207</f>
        <v>0</v>
      </c>
      <c r="J207" s="21">
        <f>+'Function-Classif'!U207</f>
        <v>0</v>
      </c>
      <c r="K207" s="24"/>
      <c r="L207" s="47">
        <f t="shared" ref="L207:N213" si="505">INDEX(Alloc,$E207,L$1)*$G207</f>
        <v>450310.21429632005</v>
      </c>
      <c r="M207" s="47">
        <f t="shared" si="505"/>
        <v>0</v>
      </c>
      <c r="N207" s="47">
        <f t="shared" si="505"/>
        <v>0</v>
      </c>
      <c r="O207" s="47"/>
      <c r="P207" s="47">
        <f t="shared" ref="P207:V213" si="506">INDEX(Alloc,$E207,P$1)*$G207</f>
        <v>129620.54221771426</v>
      </c>
      <c r="Q207" s="47">
        <f t="shared" si="506"/>
        <v>0</v>
      </c>
      <c r="R207" s="47">
        <f t="shared" si="506"/>
        <v>0</v>
      </c>
      <c r="S207" s="47"/>
      <c r="T207" s="47">
        <f t="shared" si="506"/>
        <v>11517.025609837076</v>
      </c>
      <c r="U207" s="47">
        <f t="shared" si="506"/>
        <v>0</v>
      </c>
      <c r="V207" s="47">
        <f t="shared" si="506"/>
        <v>0</v>
      </c>
      <c r="W207" s="24"/>
      <c r="X207" s="47">
        <f t="shared" ref="X207:Z213" si="507">INDEX(Alloc,$E207,X$1)*$G207</f>
        <v>133672.29420633044</v>
      </c>
      <c r="Y207" s="47">
        <f t="shared" si="507"/>
        <v>0</v>
      </c>
      <c r="Z207" s="47">
        <f t="shared" si="507"/>
        <v>0</v>
      </c>
      <c r="AB207" s="47">
        <f t="shared" ref="AB207:AD213" si="508">INDEX(Alloc,$E207,AB$1)*$G207</f>
        <v>121600.78792520733</v>
      </c>
      <c r="AC207" s="47">
        <f t="shared" si="508"/>
        <v>0</v>
      </c>
      <c r="AD207" s="47">
        <f t="shared" si="508"/>
        <v>0</v>
      </c>
      <c r="AF207" s="47">
        <f t="shared" ref="AF207:AH213" si="509">INDEX(Alloc,$E207,AF$1)*$G207</f>
        <v>72200.314409833183</v>
      </c>
      <c r="AG207" s="47">
        <f t="shared" si="509"/>
        <v>0</v>
      </c>
      <c r="AH207" s="47">
        <f t="shared" si="509"/>
        <v>0</v>
      </c>
      <c r="AJ207" s="47">
        <f t="shared" ref="AJ207:AL213" si="510">INDEX(Alloc,$E207,AJ$1)*$G207</f>
        <v>74786.158123736925</v>
      </c>
      <c r="AK207" s="47">
        <f t="shared" si="510"/>
        <v>0</v>
      </c>
      <c r="AL207" s="47">
        <f t="shared" si="510"/>
        <v>0</v>
      </c>
      <c r="AN207" s="47">
        <f t="shared" ref="AN207:AP213" si="511">INDEX(Alloc,$E207,AN$1)*$G207</f>
        <v>7538.9155853760503</v>
      </c>
      <c r="AO207" s="47">
        <f t="shared" si="511"/>
        <v>0</v>
      </c>
      <c r="AP207" s="47">
        <f t="shared" si="511"/>
        <v>0</v>
      </c>
      <c r="AR207" s="47">
        <f t="shared" ref="AR207:AT213" si="512">INDEX(Alloc,$E207,AR$1)*$G207</f>
        <v>3945.7653186360076</v>
      </c>
      <c r="AS207" s="47">
        <f t="shared" si="512"/>
        <v>0</v>
      </c>
      <c r="AT207" s="47">
        <f t="shared" si="512"/>
        <v>0</v>
      </c>
      <c r="AV207" s="47">
        <f t="shared" ref="AV207:AX213" si="513">INDEX(Alloc,$E207,AV$1)*$G207</f>
        <v>7773.1259105911422</v>
      </c>
      <c r="AW207" s="47">
        <f t="shared" si="513"/>
        <v>0</v>
      </c>
      <c r="AX207" s="47">
        <f t="shared" si="513"/>
        <v>0</v>
      </c>
      <c r="AZ207" s="47">
        <f t="shared" ref="AZ207:BB213" si="514">INDEX(Alloc,$E207,AZ$1)*$G207</f>
        <v>248.64992602983256</v>
      </c>
      <c r="BA207" s="47">
        <f t="shared" si="514"/>
        <v>0</v>
      </c>
      <c r="BB207" s="47">
        <f t="shared" si="514"/>
        <v>0</v>
      </c>
      <c r="BD207" s="47">
        <f t="shared" ref="BD207:BF213" si="515">INDEX(Alloc,$E207,BD$1)*$G207</f>
        <v>113.20647038756604</v>
      </c>
      <c r="BE207" s="47">
        <f t="shared" si="515"/>
        <v>0</v>
      </c>
      <c r="BF207" s="47">
        <f t="shared" si="515"/>
        <v>0</v>
      </c>
      <c r="BH207" s="44">
        <f t="shared" si="392"/>
        <v>0</v>
      </c>
      <c r="BI207" s="44">
        <f t="shared" si="393"/>
        <v>0</v>
      </c>
      <c r="BJ207" s="44">
        <f t="shared" si="394"/>
        <v>0</v>
      </c>
      <c r="BK207" s="44">
        <f t="shared" si="395"/>
        <v>0</v>
      </c>
      <c r="BM207" s="44">
        <f t="shared" si="346"/>
        <v>1013327</v>
      </c>
      <c r="BN207" s="44">
        <f t="shared" si="347"/>
        <v>450310.21429632005</v>
      </c>
      <c r="BO207" s="44">
        <f t="shared" si="348"/>
        <v>129620.54221771426</v>
      </c>
      <c r="BP207" s="44">
        <f t="shared" si="349"/>
        <v>11517.025609837076</v>
      </c>
      <c r="BQ207" s="44">
        <f t="shared" si="350"/>
        <v>133672.29420633044</v>
      </c>
      <c r="BR207" s="44">
        <f t="shared" si="351"/>
        <v>121600.78792520733</v>
      </c>
      <c r="BS207" s="44">
        <f t="shared" si="352"/>
        <v>72200.314409833183</v>
      </c>
      <c r="BT207" s="44">
        <f t="shared" si="353"/>
        <v>74786.158123736925</v>
      </c>
      <c r="BU207" s="44">
        <f t="shared" si="354"/>
        <v>7538.9155853760503</v>
      </c>
      <c r="BV207" s="44">
        <f t="shared" si="355"/>
        <v>3945.7653186360076</v>
      </c>
      <c r="BW207" s="44">
        <f t="shared" si="356"/>
        <v>7773.1259105911422</v>
      </c>
      <c r="BX207" s="44">
        <f t="shared" si="357"/>
        <v>248.64992602983256</v>
      </c>
      <c r="BY207" s="44">
        <f t="shared" si="358"/>
        <v>113.20647038756604</v>
      </c>
      <c r="CA207" s="44">
        <f t="shared" si="359"/>
        <v>0</v>
      </c>
    </row>
    <row r="208" spans="2:79" x14ac:dyDescent="0.25">
      <c r="B208" s="6">
        <v>561</v>
      </c>
      <c r="C208" s="6" t="s">
        <v>129</v>
      </c>
      <c r="D208" s="47" t="str">
        <f t="shared" si="504"/>
        <v>Trans</v>
      </c>
      <c r="E208" s="93">
        <v>25</v>
      </c>
      <c r="F208" s="93"/>
      <c r="G208" s="105">
        <f>+'Function-Classif'!F208</f>
        <v>2208583</v>
      </c>
      <c r="H208" s="21">
        <f>+'Function-Classif'!S208</f>
        <v>2208583</v>
      </c>
      <c r="I208" s="21">
        <f>+'Function-Classif'!T208</f>
        <v>0</v>
      </c>
      <c r="J208" s="21">
        <f>+'Function-Classif'!U208</f>
        <v>0</v>
      </c>
      <c r="K208" s="24"/>
      <c r="L208" s="47">
        <f t="shared" si="505"/>
        <v>981467.46708733647</v>
      </c>
      <c r="M208" s="47">
        <f t="shared" si="505"/>
        <v>0</v>
      </c>
      <c r="N208" s="47">
        <f t="shared" si="505"/>
        <v>0</v>
      </c>
      <c r="O208" s="47"/>
      <c r="P208" s="47">
        <f t="shared" si="506"/>
        <v>282512.67951295682</v>
      </c>
      <c r="Q208" s="47">
        <f t="shared" si="506"/>
        <v>0</v>
      </c>
      <c r="R208" s="47">
        <f t="shared" si="506"/>
        <v>0</v>
      </c>
      <c r="S208" s="47"/>
      <c r="T208" s="47">
        <f t="shared" si="506"/>
        <v>25101.775608910841</v>
      </c>
      <c r="U208" s="47">
        <f t="shared" si="506"/>
        <v>0</v>
      </c>
      <c r="V208" s="47">
        <f t="shared" si="506"/>
        <v>0</v>
      </c>
      <c r="W208" s="24"/>
      <c r="X208" s="47">
        <f t="shared" si="507"/>
        <v>291343.6201296323</v>
      </c>
      <c r="Y208" s="47">
        <f t="shared" si="507"/>
        <v>0</v>
      </c>
      <c r="Z208" s="47">
        <f t="shared" si="507"/>
        <v>0</v>
      </c>
      <c r="AB208" s="47">
        <f t="shared" si="508"/>
        <v>265033.3337592092</v>
      </c>
      <c r="AC208" s="47">
        <f t="shared" si="508"/>
        <v>0</v>
      </c>
      <c r="AD208" s="47">
        <f t="shared" si="508"/>
        <v>0</v>
      </c>
      <c r="AF208" s="47">
        <f t="shared" si="509"/>
        <v>157363.2075334148</v>
      </c>
      <c r="AG208" s="47">
        <f t="shared" si="509"/>
        <v>0</v>
      </c>
      <c r="AH208" s="47">
        <f t="shared" si="509"/>
        <v>0</v>
      </c>
      <c r="AJ208" s="47">
        <f t="shared" si="510"/>
        <v>162999.14782434225</v>
      </c>
      <c r="AK208" s="47">
        <f t="shared" si="510"/>
        <v>0</v>
      </c>
      <c r="AL208" s="47">
        <f t="shared" si="510"/>
        <v>0</v>
      </c>
      <c r="AN208" s="47">
        <f t="shared" si="511"/>
        <v>16431.340327748687</v>
      </c>
      <c r="AO208" s="47">
        <f t="shared" si="511"/>
        <v>0</v>
      </c>
      <c r="AP208" s="47">
        <f t="shared" si="511"/>
        <v>0</v>
      </c>
      <c r="AR208" s="47">
        <f t="shared" si="512"/>
        <v>8599.9388200739431</v>
      </c>
      <c r="AS208" s="47">
        <f t="shared" si="512"/>
        <v>0</v>
      </c>
      <c r="AT208" s="47">
        <f t="shared" si="512"/>
        <v>0</v>
      </c>
      <c r="AV208" s="47">
        <f t="shared" si="513"/>
        <v>16941.810237949958</v>
      </c>
      <c r="AW208" s="47">
        <f t="shared" si="513"/>
        <v>0</v>
      </c>
      <c r="AX208" s="47">
        <f t="shared" si="513"/>
        <v>0</v>
      </c>
      <c r="AZ208" s="47">
        <f t="shared" si="514"/>
        <v>541.9415446156529</v>
      </c>
      <c r="BA208" s="47">
        <f t="shared" si="514"/>
        <v>0</v>
      </c>
      <c r="BB208" s="47">
        <f t="shared" si="514"/>
        <v>0</v>
      </c>
      <c r="BD208" s="47">
        <f t="shared" si="515"/>
        <v>246.73761380875254</v>
      </c>
      <c r="BE208" s="47">
        <f t="shared" si="515"/>
        <v>0</v>
      </c>
      <c r="BF208" s="47">
        <f t="shared" si="515"/>
        <v>0</v>
      </c>
      <c r="BH208" s="44">
        <f t="shared" si="392"/>
        <v>0</v>
      </c>
      <c r="BI208" s="44">
        <f t="shared" si="393"/>
        <v>0</v>
      </c>
      <c r="BJ208" s="44">
        <f t="shared" si="394"/>
        <v>0</v>
      </c>
      <c r="BK208" s="44">
        <f t="shared" si="395"/>
        <v>0</v>
      </c>
      <c r="BM208" s="44">
        <f t="shared" si="346"/>
        <v>2208583</v>
      </c>
      <c r="BN208" s="44">
        <f t="shared" si="347"/>
        <v>981467.46708733647</v>
      </c>
      <c r="BO208" s="44">
        <f t="shared" si="348"/>
        <v>282512.67951295682</v>
      </c>
      <c r="BP208" s="44">
        <f t="shared" si="349"/>
        <v>25101.775608910841</v>
      </c>
      <c r="BQ208" s="44">
        <f t="shared" si="350"/>
        <v>291343.6201296323</v>
      </c>
      <c r="BR208" s="44">
        <f t="shared" si="351"/>
        <v>265033.3337592092</v>
      </c>
      <c r="BS208" s="44">
        <f t="shared" si="352"/>
        <v>157363.2075334148</v>
      </c>
      <c r="BT208" s="44">
        <f t="shared" si="353"/>
        <v>162999.14782434225</v>
      </c>
      <c r="BU208" s="44">
        <f t="shared" si="354"/>
        <v>16431.340327748687</v>
      </c>
      <c r="BV208" s="44">
        <f t="shared" si="355"/>
        <v>8599.9388200739431</v>
      </c>
      <c r="BW208" s="44">
        <f t="shared" si="356"/>
        <v>16941.810237949958</v>
      </c>
      <c r="BX208" s="44">
        <f t="shared" si="357"/>
        <v>541.9415446156529</v>
      </c>
      <c r="BY208" s="44">
        <f t="shared" si="358"/>
        <v>246.73761380875254</v>
      </c>
      <c r="CA208" s="44">
        <f t="shared" si="359"/>
        <v>0</v>
      </c>
    </row>
    <row r="209" spans="2:79" x14ac:dyDescent="0.25">
      <c r="B209" s="6">
        <v>562</v>
      </c>
      <c r="C209" s="6" t="s">
        <v>130</v>
      </c>
      <c r="D209" s="47" t="str">
        <f t="shared" si="504"/>
        <v>Trans</v>
      </c>
      <c r="E209" s="93">
        <v>25</v>
      </c>
      <c r="F209" s="93"/>
      <c r="G209" s="105">
        <f>+'Function-Classif'!F209</f>
        <v>928949</v>
      </c>
      <c r="H209" s="21">
        <f>+'Function-Classif'!S209</f>
        <v>928949</v>
      </c>
      <c r="I209" s="21">
        <f>+'Function-Classif'!T209</f>
        <v>0</v>
      </c>
      <c r="J209" s="21">
        <f>+'Function-Classif'!U209</f>
        <v>0</v>
      </c>
      <c r="K209" s="24"/>
      <c r="L209" s="47">
        <f t="shared" si="505"/>
        <v>412813.65567122184</v>
      </c>
      <c r="M209" s="47">
        <f t="shared" si="505"/>
        <v>0</v>
      </c>
      <c r="N209" s="47">
        <f t="shared" si="505"/>
        <v>0</v>
      </c>
      <c r="O209" s="47"/>
      <c r="P209" s="47">
        <f t="shared" si="506"/>
        <v>118827.26214993131</v>
      </c>
      <c r="Q209" s="47">
        <f t="shared" si="506"/>
        <v>0</v>
      </c>
      <c r="R209" s="47">
        <f t="shared" si="506"/>
        <v>0</v>
      </c>
      <c r="S209" s="47"/>
      <c r="T209" s="47">
        <f t="shared" si="506"/>
        <v>10558.022655305287</v>
      </c>
      <c r="U209" s="47">
        <f t="shared" si="506"/>
        <v>0</v>
      </c>
      <c r="V209" s="47">
        <f t="shared" si="506"/>
        <v>0</v>
      </c>
      <c r="W209" s="24"/>
      <c r="X209" s="47">
        <f t="shared" si="507"/>
        <v>122541.63170494465</v>
      </c>
      <c r="Y209" s="47">
        <f t="shared" si="507"/>
        <v>0</v>
      </c>
      <c r="Z209" s="47">
        <f t="shared" si="507"/>
        <v>0</v>
      </c>
      <c r="AB209" s="47">
        <f t="shared" si="508"/>
        <v>111475.2990321322</v>
      </c>
      <c r="AC209" s="47">
        <f t="shared" si="508"/>
        <v>0</v>
      </c>
      <c r="AD209" s="47">
        <f t="shared" si="508"/>
        <v>0</v>
      </c>
      <c r="AF209" s="47">
        <f t="shared" si="509"/>
        <v>66188.318154653069</v>
      </c>
      <c r="AG209" s="47">
        <f t="shared" si="509"/>
        <v>0</v>
      </c>
      <c r="AH209" s="47">
        <f t="shared" si="509"/>
        <v>0</v>
      </c>
      <c r="AJ209" s="47">
        <f t="shared" si="510"/>
        <v>68558.843100881844</v>
      </c>
      <c r="AK209" s="47">
        <f t="shared" si="510"/>
        <v>0</v>
      </c>
      <c r="AL209" s="47">
        <f t="shared" si="510"/>
        <v>0</v>
      </c>
      <c r="AN209" s="47">
        <f t="shared" si="511"/>
        <v>6911.1630244920898</v>
      </c>
      <c r="AO209" s="47">
        <f t="shared" si="511"/>
        <v>0</v>
      </c>
      <c r="AP209" s="47">
        <f t="shared" si="511"/>
        <v>0</v>
      </c>
      <c r="AR209" s="47">
        <f t="shared" si="512"/>
        <v>3617.2082131252796</v>
      </c>
      <c r="AS209" s="47">
        <f t="shared" si="512"/>
        <v>0</v>
      </c>
      <c r="AT209" s="47">
        <f t="shared" si="512"/>
        <v>0</v>
      </c>
      <c r="AV209" s="47">
        <f t="shared" si="513"/>
        <v>7125.8710579287144</v>
      </c>
      <c r="AW209" s="47">
        <f t="shared" si="513"/>
        <v>0</v>
      </c>
      <c r="AX209" s="47">
        <f t="shared" si="513"/>
        <v>0</v>
      </c>
      <c r="AZ209" s="47">
        <f t="shared" si="514"/>
        <v>227.94527347587393</v>
      </c>
      <c r="BA209" s="47">
        <f t="shared" si="514"/>
        <v>0</v>
      </c>
      <c r="BB209" s="47">
        <f t="shared" si="514"/>
        <v>0</v>
      </c>
      <c r="BD209" s="47">
        <f t="shared" si="515"/>
        <v>103.77996190771498</v>
      </c>
      <c r="BE209" s="47">
        <f t="shared" si="515"/>
        <v>0</v>
      </c>
      <c r="BF209" s="47">
        <f t="shared" si="515"/>
        <v>0</v>
      </c>
      <c r="BH209" s="44">
        <f t="shared" si="392"/>
        <v>0</v>
      </c>
      <c r="BI209" s="44">
        <f t="shared" si="393"/>
        <v>0</v>
      </c>
      <c r="BJ209" s="44">
        <f t="shared" si="394"/>
        <v>0</v>
      </c>
      <c r="BK209" s="44">
        <f t="shared" si="395"/>
        <v>0</v>
      </c>
      <c r="BM209" s="44">
        <f t="shared" ref="BM209:BM272" si="516">G209</f>
        <v>928949</v>
      </c>
      <c r="BN209" s="44">
        <f t="shared" ref="BN209:BN272" si="517">SUM(L209:N209)</f>
        <v>412813.65567122184</v>
      </c>
      <c r="BO209" s="44">
        <f t="shared" ref="BO209:BO272" si="518">SUM(P209:R209)</f>
        <v>118827.26214993131</v>
      </c>
      <c r="BP209" s="44">
        <f t="shared" ref="BP209:BP272" si="519">SUM(T209:V209)</f>
        <v>10558.022655305287</v>
      </c>
      <c r="BQ209" s="44">
        <f t="shared" ref="BQ209:BQ272" si="520">SUM(X209:Z209)</f>
        <v>122541.63170494465</v>
      </c>
      <c r="BR209" s="44">
        <f t="shared" ref="BR209:BR272" si="521">SUM(AB209:AD209)</f>
        <v>111475.2990321322</v>
      </c>
      <c r="BS209" s="44">
        <f t="shared" ref="BS209:BS272" si="522">SUM(AF209:AH209)</f>
        <v>66188.318154653069</v>
      </c>
      <c r="BT209" s="44">
        <f t="shared" ref="BT209:BT272" si="523">SUM(AJ209:AL209)</f>
        <v>68558.843100881844</v>
      </c>
      <c r="BU209" s="44">
        <f t="shared" ref="BU209:BU272" si="524">SUM(AN209:AP209)</f>
        <v>6911.1630244920898</v>
      </c>
      <c r="BV209" s="44">
        <f t="shared" ref="BV209:BV272" si="525">SUM(AR209:AT209)</f>
        <v>3617.2082131252796</v>
      </c>
      <c r="BW209" s="44">
        <f t="shared" ref="BW209:BW272" si="526">SUM(AV209:AX209)</f>
        <v>7125.8710579287144</v>
      </c>
      <c r="BX209" s="44">
        <f t="shared" ref="BX209:BX272" si="527">SUM(AZ209:BB209)</f>
        <v>227.94527347587393</v>
      </c>
      <c r="BY209" s="44">
        <f t="shared" ref="BY209:BY272" si="528">SUM(BD209:BF209)</f>
        <v>103.77996190771498</v>
      </c>
      <c r="CA209" s="44">
        <f t="shared" ref="CA209:CA272" si="529">SUM(BN209:BY209)-BM209</f>
        <v>0</v>
      </c>
    </row>
    <row r="210" spans="2:79" x14ac:dyDescent="0.25">
      <c r="B210" s="6">
        <v>563</v>
      </c>
      <c r="C210" s="6" t="s">
        <v>131</v>
      </c>
      <c r="D210" s="47" t="str">
        <f t="shared" si="504"/>
        <v>Trans</v>
      </c>
      <c r="E210" s="93">
        <v>25</v>
      </c>
      <c r="F210" s="93"/>
      <c r="G210" s="105">
        <f>+'Function-Classif'!F210</f>
        <v>244298</v>
      </c>
      <c r="H210" s="21">
        <f>+'Function-Classif'!S210</f>
        <v>244298</v>
      </c>
      <c r="I210" s="21">
        <f>+'Function-Classif'!T210</f>
        <v>0</v>
      </c>
      <c r="J210" s="21">
        <f>+'Function-Classif'!U210</f>
        <v>0</v>
      </c>
      <c r="K210" s="24"/>
      <c r="L210" s="47">
        <f t="shared" si="505"/>
        <v>108563.06476799927</v>
      </c>
      <c r="M210" s="47">
        <f t="shared" si="505"/>
        <v>0</v>
      </c>
      <c r="N210" s="47">
        <f t="shared" si="505"/>
        <v>0</v>
      </c>
      <c r="O210" s="47"/>
      <c r="P210" s="47">
        <f t="shared" si="506"/>
        <v>31249.576121728875</v>
      </c>
      <c r="Q210" s="47">
        <f t="shared" si="506"/>
        <v>0</v>
      </c>
      <c r="R210" s="47">
        <f t="shared" si="506"/>
        <v>0</v>
      </c>
      <c r="S210" s="47"/>
      <c r="T210" s="47">
        <f t="shared" si="506"/>
        <v>2776.5828034109204</v>
      </c>
      <c r="U210" s="47">
        <f t="shared" si="506"/>
        <v>0</v>
      </c>
      <c r="V210" s="47">
        <f t="shared" si="506"/>
        <v>0</v>
      </c>
      <c r="W210" s="24"/>
      <c r="X210" s="47">
        <f t="shared" si="507"/>
        <v>32226.392990631961</v>
      </c>
      <c r="Y210" s="47">
        <f t="shared" si="507"/>
        <v>0</v>
      </c>
      <c r="Z210" s="47">
        <f t="shared" si="507"/>
        <v>0</v>
      </c>
      <c r="AB210" s="47">
        <f t="shared" si="508"/>
        <v>29316.133181640576</v>
      </c>
      <c r="AC210" s="47">
        <f t="shared" si="508"/>
        <v>0</v>
      </c>
      <c r="AD210" s="47">
        <f t="shared" si="508"/>
        <v>0</v>
      </c>
      <c r="AF210" s="47">
        <f t="shared" si="509"/>
        <v>17406.417089146373</v>
      </c>
      <c r="AG210" s="47">
        <f t="shared" si="509"/>
        <v>0</v>
      </c>
      <c r="AH210" s="47">
        <f t="shared" si="509"/>
        <v>0</v>
      </c>
      <c r="AJ210" s="47">
        <f t="shared" si="510"/>
        <v>18029.825374546108</v>
      </c>
      <c r="AK210" s="47">
        <f t="shared" si="510"/>
        <v>0</v>
      </c>
      <c r="AL210" s="47">
        <f t="shared" si="510"/>
        <v>0</v>
      </c>
      <c r="AN210" s="47">
        <f t="shared" si="511"/>
        <v>1817.5199118114865</v>
      </c>
      <c r="AO210" s="47">
        <f t="shared" si="511"/>
        <v>0</v>
      </c>
      <c r="AP210" s="47">
        <f t="shared" si="511"/>
        <v>0</v>
      </c>
      <c r="AR210" s="47">
        <f t="shared" si="512"/>
        <v>951.265066273907</v>
      </c>
      <c r="AS210" s="47">
        <f t="shared" si="512"/>
        <v>0</v>
      </c>
      <c r="AT210" s="47">
        <f t="shared" si="512"/>
        <v>0</v>
      </c>
      <c r="AV210" s="47">
        <f t="shared" si="513"/>
        <v>1873.9845219811521</v>
      </c>
      <c r="AW210" s="47">
        <f t="shared" si="513"/>
        <v>0</v>
      </c>
      <c r="AX210" s="47">
        <f t="shared" si="513"/>
        <v>0</v>
      </c>
      <c r="AZ210" s="47">
        <f t="shared" si="514"/>
        <v>59.945782189990034</v>
      </c>
      <c r="BA210" s="47">
        <f t="shared" si="514"/>
        <v>0</v>
      </c>
      <c r="BB210" s="47">
        <f t="shared" si="514"/>
        <v>0</v>
      </c>
      <c r="BD210" s="47">
        <f t="shared" si="515"/>
        <v>27.292388639345059</v>
      </c>
      <c r="BE210" s="47">
        <f t="shared" si="515"/>
        <v>0</v>
      </c>
      <c r="BF210" s="47">
        <f t="shared" si="515"/>
        <v>0</v>
      </c>
      <c r="BH210" s="44">
        <f t="shared" si="392"/>
        <v>0</v>
      </c>
      <c r="BI210" s="44">
        <f t="shared" si="393"/>
        <v>0</v>
      </c>
      <c r="BJ210" s="44">
        <f t="shared" si="394"/>
        <v>0</v>
      </c>
      <c r="BK210" s="44">
        <f t="shared" si="395"/>
        <v>0</v>
      </c>
      <c r="BM210" s="44">
        <f t="shared" si="516"/>
        <v>244298</v>
      </c>
      <c r="BN210" s="44">
        <f t="shared" si="517"/>
        <v>108563.06476799927</v>
      </c>
      <c r="BO210" s="44">
        <f t="shared" si="518"/>
        <v>31249.576121728875</v>
      </c>
      <c r="BP210" s="44">
        <f t="shared" si="519"/>
        <v>2776.5828034109204</v>
      </c>
      <c r="BQ210" s="44">
        <f t="shared" si="520"/>
        <v>32226.392990631961</v>
      </c>
      <c r="BR210" s="44">
        <f t="shared" si="521"/>
        <v>29316.133181640576</v>
      </c>
      <c r="BS210" s="44">
        <f t="shared" si="522"/>
        <v>17406.417089146373</v>
      </c>
      <c r="BT210" s="44">
        <f t="shared" si="523"/>
        <v>18029.825374546108</v>
      </c>
      <c r="BU210" s="44">
        <f t="shared" si="524"/>
        <v>1817.5199118114865</v>
      </c>
      <c r="BV210" s="44">
        <f t="shared" si="525"/>
        <v>951.265066273907</v>
      </c>
      <c r="BW210" s="44">
        <f t="shared" si="526"/>
        <v>1873.9845219811521</v>
      </c>
      <c r="BX210" s="44">
        <f t="shared" si="527"/>
        <v>59.945782189990034</v>
      </c>
      <c r="BY210" s="44">
        <f t="shared" si="528"/>
        <v>27.292388639345059</v>
      </c>
      <c r="CA210" s="44">
        <f t="shared" si="529"/>
        <v>0</v>
      </c>
    </row>
    <row r="211" spans="2:79" x14ac:dyDescent="0.25">
      <c r="B211" s="6">
        <v>565</v>
      </c>
      <c r="C211" s="6" t="s">
        <v>132</v>
      </c>
      <c r="D211" s="47" t="str">
        <f t="shared" si="504"/>
        <v>Trans</v>
      </c>
      <c r="E211" s="93">
        <v>25</v>
      </c>
      <c r="F211" s="93"/>
      <c r="G211" s="105">
        <f>+'Function-Classif'!F211</f>
        <v>36638</v>
      </c>
      <c r="H211" s="21">
        <f>+'Function-Classif'!S211</f>
        <v>36638</v>
      </c>
      <c r="I211" s="21">
        <f>+'Function-Classif'!T211</f>
        <v>0</v>
      </c>
      <c r="J211" s="21">
        <f>+'Function-Classif'!U211</f>
        <v>0</v>
      </c>
      <c r="K211" s="24"/>
      <c r="L211" s="47">
        <f t="shared" si="505"/>
        <v>16281.482316555835</v>
      </c>
      <c r="M211" s="47">
        <f t="shared" si="505"/>
        <v>0</v>
      </c>
      <c r="N211" s="47">
        <f t="shared" si="505"/>
        <v>0</v>
      </c>
      <c r="O211" s="47"/>
      <c r="P211" s="47">
        <f t="shared" si="506"/>
        <v>4686.5793823441145</v>
      </c>
      <c r="Q211" s="47">
        <f t="shared" si="506"/>
        <v>0</v>
      </c>
      <c r="R211" s="47">
        <f t="shared" si="506"/>
        <v>0</v>
      </c>
      <c r="S211" s="47"/>
      <c r="T211" s="47">
        <f t="shared" si="506"/>
        <v>416.41127128085083</v>
      </c>
      <c r="U211" s="47">
        <f t="shared" si="506"/>
        <v>0</v>
      </c>
      <c r="V211" s="47">
        <f t="shared" si="506"/>
        <v>0</v>
      </c>
      <c r="W211" s="24"/>
      <c r="X211" s="47">
        <f t="shared" si="507"/>
        <v>4833.0751229677435</v>
      </c>
      <c r="Y211" s="47">
        <f t="shared" si="507"/>
        <v>0</v>
      </c>
      <c r="Z211" s="47">
        <f t="shared" si="507"/>
        <v>0</v>
      </c>
      <c r="AB211" s="47">
        <f t="shared" si="508"/>
        <v>4396.6159670113857</v>
      </c>
      <c r="AC211" s="47">
        <f t="shared" si="508"/>
        <v>0</v>
      </c>
      <c r="AD211" s="47">
        <f t="shared" si="508"/>
        <v>0</v>
      </c>
      <c r="AF211" s="47">
        <f t="shared" si="509"/>
        <v>2610.4851833095026</v>
      </c>
      <c r="AG211" s="47">
        <f t="shared" si="509"/>
        <v>0</v>
      </c>
      <c r="AH211" s="47">
        <f t="shared" si="509"/>
        <v>0</v>
      </c>
      <c r="AJ211" s="47">
        <f t="shared" si="510"/>
        <v>2703.979328822259</v>
      </c>
      <c r="AK211" s="47">
        <f t="shared" si="510"/>
        <v>0</v>
      </c>
      <c r="AL211" s="47">
        <f t="shared" si="510"/>
        <v>0</v>
      </c>
      <c r="AN211" s="47">
        <f t="shared" si="511"/>
        <v>272.57814034068736</v>
      </c>
      <c r="AO211" s="47">
        <f t="shared" si="511"/>
        <v>0</v>
      </c>
      <c r="AP211" s="47">
        <f t="shared" si="511"/>
        <v>0</v>
      </c>
      <c r="AR211" s="47">
        <f t="shared" si="512"/>
        <v>142.66367100075894</v>
      </c>
      <c r="AS211" s="47">
        <f t="shared" si="512"/>
        <v>0</v>
      </c>
      <c r="AT211" s="47">
        <f t="shared" si="512"/>
        <v>0</v>
      </c>
      <c r="AV211" s="47">
        <f t="shared" si="513"/>
        <v>281.0462832947689</v>
      </c>
      <c r="AW211" s="47">
        <f t="shared" si="513"/>
        <v>0</v>
      </c>
      <c r="AX211" s="47">
        <f t="shared" si="513"/>
        <v>0</v>
      </c>
      <c r="AZ211" s="47">
        <f t="shared" si="514"/>
        <v>8.9902232841728331</v>
      </c>
      <c r="BA211" s="47">
        <f t="shared" si="514"/>
        <v>0</v>
      </c>
      <c r="BB211" s="47">
        <f t="shared" si="514"/>
        <v>0</v>
      </c>
      <c r="BD211" s="47">
        <f t="shared" si="515"/>
        <v>4.0931097879160871</v>
      </c>
      <c r="BE211" s="47">
        <f t="shared" si="515"/>
        <v>0</v>
      </c>
      <c r="BF211" s="47">
        <f t="shared" si="515"/>
        <v>0</v>
      </c>
      <c r="BH211" s="44">
        <f t="shared" si="392"/>
        <v>0</v>
      </c>
      <c r="BI211" s="44">
        <f t="shared" si="393"/>
        <v>0</v>
      </c>
      <c r="BJ211" s="44">
        <f t="shared" si="394"/>
        <v>0</v>
      </c>
      <c r="BK211" s="44">
        <f t="shared" si="395"/>
        <v>0</v>
      </c>
      <c r="BM211" s="44">
        <f t="shared" si="516"/>
        <v>36638</v>
      </c>
      <c r="BN211" s="44">
        <f t="shared" si="517"/>
        <v>16281.482316555835</v>
      </c>
      <c r="BO211" s="44">
        <f t="shared" si="518"/>
        <v>4686.5793823441145</v>
      </c>
      <c r="BP211" s="44">
        <f t="shared" si="519"/>
        <v>416.41127128085083</v>
      </c>
      <c r="BQ211" s="44">
        <f t="shared" si="520"/>
        <v>4833.0751229677435</v>
      </c>
      <c r="BR211" s="44">
        <f t="shared" si="521"/>
        <v>4396.6159670113857</v>
      </c>
      <c r="BS211" s="44">
        <f t="shared" si="522"/>
        <v>2610.4851833095026</v>
      </c>
      <c r="BT211" s="44">
        <f t="shared" si="523"/>
        <v>2703.979328822259</v>
      </c>
      <c r="BU211" s="44">
        <f t="shared" si="524"/>
        <v>272.57814034068736</v>
      </c>
      <c r="BV211" s="44">
        <f t="shared" si="525"/>
        <v>142.66367100075894</v>
      </c>
      <c r="BW211" s="44">
        <f t="shared" si="526"/>
        <v>281.0462832947689</v>
      </c>
      <c r="BX211" s="44">
        <f t="shared" si="527"/>
        <v>8.9902232841728331</v>
      </c>
      <c r="BY211" s="44">
        <f t="shared" si="528"/>
        <v>4.0931097879160871</v>
      </c>
      <c r="CA211" s="44">
        <f t="shared" si="529"/>
        <v>0</v>
      </c>
    </row>
    <row r="212" spans="2:79" x14ac:dyDescent="0.25">
      <c r="B212" s="6">
        <v>566</v>
      </c>
      <c r="C212" s="6" t="s">
        <v>133</v>
      </c>
      <c r="D212" s="47" t="str">
        <f t="shared" si="504"/>
        <v>Trans</v>
      </c>
      <c r="E212" s="93">
        <v>25</v>
      </c>
      <c r="F212" s="93"/>
      <c r="G212" s="105">
        <f>+'Function-Classif'!F212</f>
        <v>6948940</v>
      </c>
      <c r="H212" s="21">
        <f>+'Function-Classif'!S212</f>
        <v>6948940</v>
      </c>
      <c r="I212" s="21">
        <f>+'Function-Classif'!T212</f>
        <v>0</v>
      </c>
      <c r="J212" s="21">
        <f>+'Function-Classif'!U212</f>
        <v>0</v>
      </c>
      <c r="K212" s="24"/>
      <c r="L212" s="47">
        <f t="shared" si="505"/>
        <v>3088024.557257697</v>
      </c>
      <c r="M212" s="47">
        <f t="shared" si="505"/>
        <v>0</v>
      </c>
      <c r="N212" s="47">
        <f t="shared" si="505"/>
        <v>0</v>
      </c>
      <c r="O212" s="47"/>
      <c r="P212" s="47">
        <f t="shared" si="506"/>
        <v>888879.27652017889</v>
      </c>
      <c r="Q212" s="47">
        <f t="shared" si="506"/>
        <v>0</v>
      </c>
      <c r="R212" s="47">
        <f t="shared" si="506"/>
        <v>0</v>
      </c>
      <c r="S212" s="47"/>
      <c r="T212" s="47">
        <f t="shared" si="506"/>
        <v>78978.572505441232</v>
      </c>
      <c r="U212" s="47">
        <f t="shared" si="506"/>
        <v>0</v>
      </c>
      <c r="V212" s="47">
        <f t="shared" si="506"/>
        <v>0</v>
      </c>
      <c r="W212" s="24"/>
      <c r="X212" s="47">
        <f t="shared" si="507"/>
        <v>916664.36609518726</v>
      </c>
      <c r="Y212" s="47">
        <f t="shared" si="507"/>
        <v>0</v>
      </c>
      <c r="Z212" s="47">
        <f t="shared" si="507"/>
        <v>0</v>
      </c>
      <c r="AB212" s="47">
        <f t="shared" si="508"/>
        <v>833883.41497363662</v>
      </c>
      <c r="AC212" s="47">
        <f t="shared" si="508"/>
        <v>0</v>
      </c>
      <c r="AD212" s="47">
        <f t="shared" si="508"/>
        <v>0</v>
      </c>
      <c r="AF212" s="47">
        <f t="shared" si="509"/>
        <v>495117.22555015923</v>
      </c>
      <c r="AG212" s="47">
        <f t="shared" si="509"/>
        <v>0</v>
      </c>
      <c r="AH212" s="47">
        <f t="shared" si="509"/>
        <v>0</v>
      </c>
      <c r="AJ212" s="47">
        <f t="shared" si="510"/>
        <v>512849.77665882825</v>
      </c>
      <c r="AK212" s="47">
        <f t="shared" si="510"/>
        <v>0</v>
      </c>
      <c r="AL212" s="47">
        <f t="shared" si="510"/>
        <v>0</v>
      </c>
      <c r="AN212" s="47">
        <f t="shared" si="511"/>
        <v>51698.486340384741</v>
      </c>
      <c r="AO212" s="47">
        <f t="shared" si="511"/>
        <v>0</v>
      </c>
      <c r="AP212" s="47">
        <f t="shared" si="511"/>
        <v>0</v>
      </c>
      <c r="AR212" s="47">
        <f t="shared" si="512"/>
        <v>27058.280745783442</v>
      </c>
      <c r="AS212" s="47">
        <f t="shared" si="512"/>
        <v>0</v>
      </c>
      <c r="AT212" s="47">
        <f t="shared" si="512"/>
        <v>0</v>
      </c>
      <c r="AV212" s="47">
        <f t="shared" si="513"/>
        <v>53304.595224585166</v>
      </c>
      <c r="AW212" s="47">
        <f t="shared" si="513"/>
        <v>0</v>
      </c>
      <c r="AX212" s="47">
        <f t="shared" si="513"/>
        <v>0</v>
      </c>
      <c r="AZ212" s="47">
        <f t="shared" si="514"/>
        <v>1705.1291606616073</v>
      </c>
      <c r="BA212" s="47">
        <f t="shared" si="514"/>
        <v>0</v>
      </c>
      <c r="BB212" s="47">
        <f t="shared" si="514"/>
        <v>0</v>
      </c>
      <c r="BD212" s="47">
        <f t="shared" si="515"/>
        <v>776.31896745569122</v>
      </c>
      <c r="BE212" s="47">
        <f t="shared" si="515"/>
        <v>0</v>
      </c>
      <c r="BF212" s="47">
        <f t="shared" si="515"/>
        <v>0</v>
      </c>
      <c r="BH212" s="44">
        <f t="shared" si="392"/>
        <v>0</v>
      </c>
      <c r="BI212" s="44">
        <f t="shared" si="393"/>
        <v>0</v>
      </c>
      <c r="BJ212" s="44">
        <f t="shared" si="394"/>
        <v>0</v>
      </c>
      <c r="BK212" s="44">
        <f t="shared" si="395"/>
        <v>0</v>
      </c>
      <c r="BM212" s="44">
        <f t="shared" si="516"/>
        <v>6948940</v>
      </c>
      <c r="BN212" s="44">
        <f t="shared" si="517"/>
        <v>3088024.557257697</v>
      </c>
      <c r="BO212" s="44">
        <f t="shared" si="518"/>
        <v>888879.27652017889</v>
      </c>
      <c r="BP212" s="44">
        <f t="shared" si="519"/>
        <v>78978.572505441232</v>
      </c>
      <c r="BQ212" s="44">
        <f t="shared" si="520"/>
        <v>916664.36609518726</v>
      </c>
      <c r="BR212" s="44">
        <f t="shared" si="521"/>
        <v>833883.41497363662</v>
      </c>
      <c r="BS212" s="44">
        <f t="shared" si="522"/>
        <v>495117.22555015923</v>
      </c>
      <c r="BT212" s="44">
        <f t="shared" si="523"/>
        <v>512849.77665882825</v>
      </c>
      <c r="BU212" s="44">
        <f t="shared" si="524"/>
        <v>51698.486340384741</v>
      </c>
      <c r="BV212" s="44">
        <f t="shared" si="525"/>
        <v>27058.280745783442</v>
      </c>
      <c r="BW212" s="44">
        <f t="shared" si="526"/>
        <v>53304.595224585166</v>
      </c>
      <c r="BX212" s="44">
        <f t="shared" si="527"/>
        <v>1705.1291606616073</v>
      </c>
      <c r="BY212" s="44">
        <f t="shared" si="528"/>
        <v>776.31896745569122</v>
      </c>
      <c r="CA212" s="44">
        <f t="shared" si="529"/>
        <v>0</v>
      </c>
    </row>
    <row r="213" spans="2:79" x14ac:dyDescent="0.25">
      <c r="B213" s="6">
        <v>567</v>
      </c>
      <c r="C213" s="6" t="s">
        <v>87</v>
      </c>
      <c r="D213" s="47" t="str">
        <f t="shared" si="504"/>
        <v>Trans</v>
      </c>
      <c r="E213" s="93">
        <v>25</v>
      </c>
      <c r="F213" s="93"/>
      <c r="G213" s="105">
        <f>+'Function-Classif'!F213</f>
        <v>67500</v>
      </c>
      <c r="H213" s="21">
        <f>+'Function-Classif'!S213</f>
        <v>67500</v>
      </c>
      <c r="I213" s="21">
        <f>+'Function-Classif'!T213</f>
        <v>0</v>
      </c>
      <c r="J213" s="21">
        <f>+'Function-Classif'!U213</f>
        <v>0</v>
      </c>
      <c r="K213" s="24"/>
      <c r="L213" s="47">
        <f t="shared" si="505"/>
        <v>29996.180369220998</v>
      </c>
      <c r="M213" s="47">
        <f t="shared" si="505"/>
        <v>0</v>
      </c>
      <c r="N213" s="47">
        <f t="shared" si="505"/>
        <v>0</v>
      </c>
      <c r="O213" s="47"/>
      <c r="P213" s="47">
        <f t="shared" si="506"/>
        <v>8634.3170562865816</v>
      </c>
      <c r="Q213" s="47">
        <f t="shared" si="506"/>
        <v>0</v>
      </c>
      <c r="R213" s="47">
        <f t="shared" si="506"/>
        <v>0</v>
      </c>
      <c r="S213" s="47"/>
      <c r="T213" s="47">
        <f t="shared" si="506"/>
        <v>767.17508628902863</v>
      </c>
      <c r="U213" s="47">
        <f t="shared" si="506"/>
        <v>0</v>
      </c>
      <c r="V213" s="47">
        <f t="shared" si="506"/>
        <v>0</v>
      </c>
      <c r="W213" s="24"/>
      <c r="X213" s="47">
        <f t="shared" si="507"/>
        <v>8904.21340685416</v>
      </c>
      <c r="Y213" s="47">
        <f t="shared" si="507"/>
        <v>0</v>
      </c>
      <c r="Z213" s="47">
        <f t="shared" si="507"/>
        <v>0</v>
      </c>
      <c r="AB213" s="47">
        <f t="shared" si="508"/>
        <v>8100.1031107939443</v>
      </c>
      <c r="AC213" s="47">
        <f t="shared" si="508"/>
        <v>0</v>
      </c>
      <c r="AD213" s="47">
        <f t="shared" si="508"/>
        <v>0</v>
      </c>
      <c r="AF213" s="47">
        <f t="shared" si="509"/>
        <v>4809.4260023306788</v>
      </c>
      <c r="AG213" s="47">
        <f t="shared" si="509"/>
        <v>0</v>
      </c>
      <c r="AH213" s="47">
        <f t="shared" si="509"/>
        <v>0</v>
      </c>
      <c r="AJ213" s="47">
        <f t="shared" si="510"/>
        <v>4981.6748920656828</v>
      </c>
      <c r="AK213" s="47">
        <f t="shared" si="510"/>
        <v>0</v>
      </c>
      <c r="AL213" s="47">
        <f t="shared" si="510"/>
        <v>0</v>
      </c>
      <c r="AN213" s="47">
        <f t="shared" si="511"/>
        <v>502.18419326918496</v>
      </c>
      <c r="AO213" s="47">
        <f t="shared" si="511"/>
        <v>0</v>
      </c>
      <c r="AP213" s="47">
        <f t="shared" si="511"/>
        <v>0</v>
      </c>
      <c r="AR213" s="47">
        <f t="shared" si="512"/>
        <v>262.83633911652458</v>
      </c>
      <c r="AS213" s="47">
        <f t="shared" si="512"/>
        <v>0</v>
      </c>
      <c r="AT213" s="47">
        <f t="shared" si="512"/>
        <v>0</v>
      </c>
      <c r="AV213" s="47">
        <f t="shared" si="513"/>
        <v>517.78547197982698</v>
      </c>
      <c r="AW213" s="47">
        <f t="shared" si="513"/>
        <v>0</v>
      </c>
      <c r="AX213" s="47">
        <f t="shared" si="513"/>
        <v>0</v>
      </c>
      <c r="AZ213" s="47">
        <f t="shared" si="514"/>
        <v>16.563133131766644</v>
      </c>
      <c r="BA213" s="47">
        <f t="shared" si="514"/>
        <v>0</v>
      </c>
      <c r="BB213" s="47">
        <f t="shared" si="514"/>
        <v>0</v>
      </c>
      <c r="BD213" s="47">
        <f t="shared" si="515"/>
        <v>7.5409386616173339</v>
      </c>
      <c r="BE213" s="47">
        <f t="shared" si="515"/>
        <v>0</v>
      </c>
      <c r="BF213" s="47">
        <f t="shared" si="515"/>
        <v>0</v>
      </c>
      <c r="BH213" s="44">
        <f t="shared" si="392"/>
        <v>0</v>
      </c>
      <c r="BI213" s="44">
        <f t="shared" si="393"/>
        <v>0</v>
      </c>
      <c r="BJ213" s="44">
        <f t="shared" si="394"/>
        <v>0</v>
      </c>
      <c r="BK213" s="44">
        <f t="shared" si="395"/>
        <v>0</v>
      </c>
      <c r="BM213" s="44">
        <f t="shared" si="516"/>
        <v>67500</v>
      </c>
      <c r="BN213" s="44">
        <f t="shared" si="517"/>
        <v>29996.180369220998</v>
      </c>
      <c r="BO213" s="44">
        <f t="shared" si="518"/>
        <v>8634.3170562865816</v>
      </c>
      <c r="BP213" s="44">
        <f t="shared" si="519"/>
        <v>767.17508628902863</v>
      </c>
      <c r="BQ213" s="44">
        <f t="shared" si="520"/>
        <v>8904.21340685416</v>
      </c>
      <c r="BR213" s="44">
        <f t="shared" si="521"/>
        <v>8100.1031107939443</v>
      </c>
      <c r="BS213" s="44">
        <f t="shared" si="522"/>
        <v>4809.4260023306788</v>
      </c>
      <c r="BT213" s="44">
        <f t="shared" si="523"/>
        <v>4981.6748920656828</v>
      </c>
      <c r="BU213" s="44">
        <f t="shared" si="524"/>
        <v>502.18419326918496</v>
      </c>
      <c r="BV213" s="44">
        <f t="shared" si="525"/>
        <v>262.83633911652458</v>
      </c>
      <c r="BW213" s="44">
        <f t="shared" si="526"/>
        <v>517.78547197982698</v>
      </c>
      <c r="BX213" s="44">
        <f t="shared" si="527"/>
        <v>16.563133131766644</v>
      </c>
      <c r="BY213" s="44">
        <f t="shared" si="528"/>
        <v>7.5409386616173339</v>
      </c>
      <c r="CA213" s="44">
        <f t="shared" si="529"/>
        <v>0</v>
      </c>
    </row>
    <row r="214" spans="2:79" x14ac:dyDescent="0.25">
      <c r="B214" s="6">
        <v>568</v>
      </c>
      <c r="C214" s="6" t="s">
        <v>134</v>
      </c>
      <c r="D214" s="6"/>
      <c r="E214" s="93"/>
      <c r="F214" s="93"/>
      <c r="G214" s="105">
        <f>+'Function-Classif'!F214</f>
        <v>0</v>
      </c>
      <c r="H214" s="21">
        <f>+'Function-Classif'!S214</f>
        <v>0</v>
      </c>
      <c r="I214" s="21">
        <f>+'Function-Classif'!T214</f>
        <v>0</v>
      </c>
      <c r="J214" s="21">
        <f>+'Function-Classif'!U214</f>
        <v>0</v>
      </c>
      <c r="K214" s="24"/>
      <c r="L214" s="40"/>
      <c r="M214" s="24"/>
      <c r="N214" s="24"/>
      <c r="O214" s="24"/>
      <c r="P214" s="40"/>
      <c r="Q214" s="24"/>
      <c r="R214" s="24"/>
      <c r="S214" s="24"/>
      <c r="T214" s="24"/>
      <c r="U214" s="24"/>
      <c r="V214" s="24"/>
      <c r="W214" s="24"/>
      <c r="Y214" s="44"/>
      <c r="Z214" s="44"/>
      <c r="BH214" s="44">
        <f t="shared" si="392"/>
        <v>0</v>
      </c>
      <c r="BI214" s="44">
        <f t="shared" si="393"/>
        <v>0</v>
      </c>
      <c r="BJ214" s="44">
        <f t="shared" si="394"/>
        <v>0</v>
      </c>
      <c r="BK214" s="44">
        <f t="shared" si="395"/>
        <v>0</v>
      </c>
      <c r="BM214" s="44">
        <f t="shared" si="516"/>
        <v>0</v>
      </c>
      <c r="BN214" s="44">
        <f t="shared" si="517"/>
        <v>0</v>
      </c>
      <c r="BO214" s="44">
        <f t="shared" si="518"/>
        <v>0</v>
      </c>
      <c r="BP214" s="44">
        <f t="shared" si="519"/>
        <v>0</v>
      </c>
      <c r="BQ214" s="44">
        <f t="shared" si="520"/>
        <v>0</v>
      </c>
      <c r="BR214" s="44">
        <f t="shared" si="521"/>
        <v>0</v>
      </c>
      <c r="BS214" s="44">
        <f t="shared" si="522"/>
        <v>0</v>
      </c>
      <c r="BT214" s="44">
        <f t="shared" si="523"/>
        <v>0</v>
      </c>
      <c r="BU214" s="44">
        <f t="shared" si="524"/>
        <v>0</v>
      </c>
      <c r="BV214" s="44">
        <f t="shared" si="525"/>
        <v>0</v>
      </c>
      <c r="BW214" s="44">
        <f t="shared" si="526"/>
        <v>0</v>
      </c>
      <c r="BX214" s="44">
        <f t="shared" si="527"/>
        <v>0</v>
      </c>
      <c r="BY214" s="44">
        <f t="shared" si="528"/>
        <v>0</v>
      </c>
      <c r="CA214" s="44">
        <f t="shared" si="529"/>
        <v>0</v>
      </c>
    </row>
    <row r="215" spans="2:79" x14ac:dyDescent="0.25">
      <c r="B215" s="6">
        <v>569</v>
      </c>
      <c r="C215" s="6" t="s">
        <v>135</v>
      </c>
      <c r="D215" s="6"/>
      <c r="E215" s="93"/>
      <c r="F215" s="93"/>
      <c r="G215" s="105">
        <f>+'Function-Classif'!F215</f>
        <v>0</v>
      </c>
      <c r="H215" s="21">
        <f>+'Function-Classif'!S215</f>
        <v>0</v>
      </c>
      <c r="I215" s="21">
        <f>+'Function-Classif'!T215</f>
        <v>0</v>
      </c>
      <c r="J215" s="21">
        <f>+'Function-Classif'!U215</f>
        <v>0</v>
      </c>
      <c r="K215" s="24"/>
      <c r="L215" s="40"/>
      <c r="M215" s="24"/>
      <c r="N215" s="24"/>
      <c r="O215" s="24"/>
      <c r="P215" s="40"/>
      <c r="Q215" s="24"/>
      <c r="R215" s="24"/>
      <c r="S215" s="24"/>
      <c r="T215" s="24"/>
      <c r="U215" s="24"/>
      <c r="V215" s="24"/>
      <c r="W215" s="24"/>
      <c r="Y215" s="44"/>
      <c r="Z215" s="44"/>
      <c r="BH215" s="44">
        <f t="shared" si="392"/>
        <v>0</v>
      </c>
      <c r="BI215" s="44">
        <f t="shared" si="393"/>
        <v>0</v>
      </c>
      <c r="BJ215" s="44">
        <f t="shared" si="394"/>
        <v>0</v>
      </c>
      <c r="BK215" s="44">
        <f t="shared" si="395"/>
        <v>0</v>
      </c>
      <c r="BM215" s="44">
        <f t="shared" si="516"/>
        <v>0</v>
      </c>
      <c r="BN215" s="44">
        <f t="shared" si="517"/>
        <v>0</v>
      </c>
      <c r="BO215" s="44">
        <f t="shared" si="518"/>
        <v>0</v>
      </c>
      <c r="BP215" s="44">
        <f t="shared" si="519"/>
        <v>0</v>
      </c>
      <c r="BQ215" s="44">
        <f t="shared" si="520"/>
        <v>0</v>
      </c>
      <c r="BR215" s="44">
        <f t="shared" si="521"/>
        <v>0</v>
      </c>
      <c r="BS215" s="44">
        <f t="shared" si="522"/>
        <v>0</v>
      </c>
      <c r="BT215" s="44">
        <f t="shared" si="523"/>
        <v>0</v>
      </c>
      <c r="BU215" s="44">
        <f t="shared" si="524"/>
        <v>0</v>
      </c>
      <c r="BV215" s="44">
        <f t="shared" si="525"/>
        <v>0</v>
      </c>
      <c r="BW215" s="44">
        <f t="shared" si="526"/>
        <v>0</v>
      </c>
      <c r="BX215" s="44">
        <f t="shared" si="527"/>
        <v>0</v>
      </c>
      <c r="BY215" s="44">
        <f t="shared" si="528"/>
        <v>0</v>
      </c>
      <c r="CA215" s="44">
        <f t="shared" si="529"/>
        <v>0</v>
      </c>
    </row>
    <row r="216" spans="2:79" x14ac:dyDescent="0.25">
      <c r="B216" s="6">
        <v>570</v>
      </c>
      <c r="C216" s="6" t="s">
        <v>136</v>
      </c>
      <c r="D216" s="47" t="str">
        <f>INDEX(Alloc,$E216,D$1)</f>
        <v>Trans</v>
      </c>
      <c r="E216" s="93">
        <v>25</v>
      </c>
      <c r="F216" s="93"/>
      <c r="G216" s="105">
        <f>+'Function-Classif'!F216</f>
        <v>1490332</v>
      </c>
      <c r="H216" s="21">
        <f>+'Function-Classif'!S216</f>
        <v>1490332</v>
      </c>
      <c r="I216" s="21">
        <f>+'Function-Classif'!T216</f>
        <v>0</v>
      </c>
      <c r="J216" s="21">
        <f>+'Function-Classif'!U216</f>
        <v>0</v>
      </c>
      <c r="K216" s="24"/>
      <c r="L216" s="47">
        <f t="shared" ref="L216:N217" si="530">INDEX(Alloc,$E216,L$1)*$G216</f>
        <v>662285.44417810172</v>
      </c>
      <c r="M216" s="47">
        <f t="shared" si="530"/>
        <v>0</v>
      </c>
      <c r="N216" s="47">
        <f t="shared" si="530"/>
        <v>0</v>
      </c>
      <c r="O216" s="47"/>
      <c r="P216" s="47">
        <f t="shared" ref="P216:V217" si="531">INDEX(Alloc,$E216,P$1)*$G216</f>
        <v>190637.02232784731</v>
      </c>
      <c r="Q216" s="47">
        <f t="shared" si="531"/>
        <v>0</v>
      </c>
      <c r="R216" s="47">
        <f t="shared" si="531"/>
        <v>0</v>
      </c>
      <c r="S216" s="47"/>
      <c r="T216" s="47">
        <f t="shared" si="531"/>
        <v>16938.453047397048</v>
      </c>
      <c r="U216" s="47">
        <f t="shared" si="531"/>
        <v>0</v>
      </c>
      <c r="V216" s="47">
        <f t="shared" si="531"/>
        <v>0</v>
      </c>
      <c r="W216" s="24"/>
      <c r="X216" s="47">
        <f t="shared" ref="X216:Z217" si="532">INDEX(Alloc,$E216,X$1)*$G216</f>
        <v>196596.06185279664</v>
      </c>
      <c r="Y216" s="47">
        <f t="shared" si="532"/>
        <v>0</v>
      </c>
      <c r="Z216" s="47">
        <f t="shared" si="532"/>
        <v>0</v>
      </c>
      <c r="AB216" s="47">
        <f t="shared" ref="AB216:AD217" si="533">INDEX(Alloc,$E216,AB$1)*$G216</f>
        <v>178842.1165824557</v>
      </c>
      <c r="AC216" s="47">
        <f t="shared" si="533"/>
        <v>0</v>
      </c>
      <c r="AD216" s="47">
        <f t="shared" si="533"/>
        <v>0</v>
      </c>
      <c r="AF216" s="47">
        <f t="shared" ref="AF216:AH217" si="534">INDEX(Alloc,$E216,AF$1)*$G216</f>
        <v>106187.28108008127</v>
      </c>
      <c r="AG216" s="47">
        <f t="shared" si="534"/>
        <v>0</v>
      </c>
      <c r="AH216" s="47">
        <f t="shared" si="534"/>
        <v>0</v>
      </c>
      <c r="AJ216" s="47">
        <f t="shared" ref="AJ216:AL217" si="535">INDEX(Alloc,$E216,AJ$1)*$G216</f>
        <v>109990.36304062272</v>
      </c>
      <c r="AK216" s="47">
        <f t="shared" si="535"/>
        <v>0</v>
      </c>
      <c r="AL216" s="47">
        <f t="shared" si="535"/>
        <v>0</v>
      </c>
      <c r="AN216" s="47">
        <f t="shared" ref="AN216:AP217" si="536">INDEX(Alloc,$E216,AN$1)*$G216</f>
        <v>11087.72108330742</v>
      </c>
      <c r="AO216" s="47">
        <f t="shared" si="536"/>
        <v>0</v>
      </c>
      <c r="AP216" s="47">
        <f t="shared" si="536"/>
        <v>0</v>
      </c>
      <c r="AR216" s="47">
        <f t="shared" ref="AR216:AT217" si="537">INDEX(Alloc,$E216,AR$1)*$G216</f>
        <v>5803.1615844179005</v>
      </c>
      <c r="AS216" s="47">
        <f t="shared" si="537"/>
        <v>0</v>
      </c>
      <c r="AT216" s="47">
        <f t="shared" si="537"/>
        <v>0</v>
      </c>
      <c r="AV216" s="47">
        <f t="shared" ref="AV216:AX217" si="538">INDEX(Alloc,$E216,AV$1)*$G216</f>
        <v>11432.181600394659</v>
      </c>
      <c r="AW216" s="47">
        <f t="shared" si="538"/>
        <v>0</v>
      </c>
      <c r="AX216" s="47">
        <f t="shared" si="538"/>
        <v>0</v>
      </c>
      <c r="AZ216" s="47">
        <f t="shared" ref="AZ216:BB217" si="539">INDEX(Alloc,$E216,AZ$1)*$G216</f>
        <v>365.69729372640063</v>
      </c>
      <c r="BA216" s="47">
        <f t="shared" si="539"/>
        <v>0</v>
      </c>
      <c r="BB216" s="47">
        <f t="shared" si="539"/>
        <v>0</v>
      </c>
      <c r="BD216" s="47">
        <f t="shared" ref="BD216:BF217" si="540">INDEX(Alloc,$E216,BD$1)*$G216</f>
        <v>166.49632885104421</v>
      </c>
      <c r="BE216" s="47">
        <f t="shared" si="540"/>
        <v>0</v>
      </c>
      <c r="BF216" s="47">
        <f t="shared" si="540"/>
        <v>0</v>
      </c>
      <c r="BH216" s="44">
        <f t="shared" si="392"/>
        <v>0</v>
      </c>
      <c r="BI216" s="44">
        <f t="shared" si="393"/>
        <v>0</v>
      </c>
      <c r="BJ216" s="44">
        <f t="shared" si="394"/>
        <v>0</v>
      </c>
      <c r="BK216" s="44">
        <f t="shared" si="395"/>
        <v>0</v>
      </c>
      <c r="BM216" s="44">
        <f t="shared" si="516"/>
        <v>1490332</v>
      </c>
      <c r="BN216" s="44">
        <f t="shared" si="517"/>
        <v>662285.44417810172</v>
      </c>
      <c r="BO216" s="44">
        <f t="shared" si="518"/>
        <v>190637.02232784731</v>
      </c>
      <c r="BP216" s="44">
        <f t="shared" si="519"/>
        <v>16938.453047397048</v>
      </c>
      <c r="BQ216" s="44">
        <f t="shared" si="520"/>
        <v>196596.06185279664</v>
      </c>
      <c r="BR216" s="44">
        <f t="shared" si="521"/>
        <v>178842.1165824557</v>
      </c>
      <c r="BS216" s="44">
        <f t="shared" si="522"/>
        <v>106187.28108008127</v>
      </c>
      <c r="BT216" s="44">
        <f t="shared" si="523"/>
        <v>109990.36304062272</v>
      </c>
      <c r="BU216" s="44">
        <f t="shared" si="524"/>
        <v>11087.72108330742</v>
      </c>
      <c r="BV216" s="44">
        <f t="shared" si="525"/>
        <v>5803.1615844179005</v>
      </c>
      <c r="BW216" s="44">
        <f t="shared" si="526"/>
        <v>11432.181600394659</v>
      </c>
      <c r="BX216" s="44">
        <f t="shared" si="527"/>
        <v>365.69729372640063</v>
      </c>
      <c r="BY216" s="44">
        <f t="shared" si="528"/>
        <v>166.49632885104421</v>
      </c>
      <c r="CA216" s="44">
        <f t="shared" si="529"/>
        <v>0</v>
      </c>
    </row>
    <row r="217" spans="2:79" x14ac:dyDescent="0.25">
      <c r="B217" s="6">
        <v>571</v>
      </c>
      <c r="C217" s="6" t="s">
        <v>137</v>
      </c>
      <c r="D217" s="47" t="str">
        <f>INDEX(Alloc,$E217,D$1)</f>
        <v>Trans</v>
      </c>
      <c r="E217" s="93">
        <v>25</v>
      </c>
      <c r="F217" s="93"/>
      <c r="G217" s="105">
        <f>+'Function-Classif'!F217</f>
        <v>3342881</v>
      </c>
      <c r="H217" s="21">
        <f>+'Function-Classif'!S217</f>
        <v>3342881</v>
      </c>
      <c r="I217" s="21">
        <f>+'Function-Classif'!T217</f>
        <v>0</v>
      </c>
      <c r="J217" s="21">
        <f>+'Function-Classif'!U217</f>
        <v>0</v>
      </c>
      <c r="K217" s="24"/>
      <c r="L217" s="47">
        <f t="shared" si="530"/>
        <v>1485535.7248717311</v>
      </c>
      <c r="M217" s="47">
        <f t="shared" si="530"/>
        <v>0</v>
      </c>
      <c r="N217" s="47">
        <f t="shared" si="530"/>
        <v>0</v>
      </c>
      <c r="O217" s="47"/>
      <c r="P217" s="47">
        <f t="shared" si="531"/>
        <v>427607.32496942731</v>
      </c>
      <c r="Q217" s="47">
        <f t="shared" si="531"/>
        <v>0</v>
      </c>
      <c r="R217" s="47">
        <f t="shared" si="531"/>
        <v>0</v>
      </c>
      <c r="S217" s="47"/>
      <c r="T217" s="47">
        <f t="shared" si="531"/>
        <v>37993.703994503026</v>
      </c>
      <c r="U217" s="47">
        <f t="shared" si="531"/>
        <v>0</v>
      </c>
      <c r="V217" s="47">
        <f t="shared" si="531"/>
        <v>0</v>
      </c>
      <c r="W217" s="24"/>
      <c r="X217" s="47">
        <f t="shared" si="532"/>
        <v>440973.71581804502</v>
      </c>
      <c r="Y217" s="47">
        <f t="shared" si="532"/>
        <v>0</v>
      </c>
      <c r="Z217" s="47">
        <f t="shared" si="532"/>
        <v>0</v>
      </c>
      <c r="AB217" s="47">
        <f t="shared" si="533"/>
        <v>401150.82647576253</v>
      </c>
      <c r="AC217" s="47">
        <f t="shared" si="533"/>
        <v>0</v>
      </c>
      <c r="AD217" s="47">
        <f t="shared" si="533"/>
        <v>0</v>
      </c>
      <c r="AF217" s="47">
        <f t="shared" si="534"/>
        <v>238182.79709773604</v>
      </c>
      <c r="AG217" s="47">
        <f t="shared" si="534"/>
        <v>0</v>
      </c>
      <c r="AH217" s="47">
        <f t="shared" si="534"/>
        <v>0</v>
      </c>
      <c r="AJ217" s="47">
        <f t="shared" si="535"/>
        <v>246713.27918316182</v>
      </c>
      <c r="AK217" s="47">
        <f t="shared" si="535"/>
        <v>0</v>
      </c>
      <c r="AL217" s="47">
        <f t="shared" si="535"/>
        <v>0</v>
      </c>
      <c r="AN217" s="47">
        <f t="shared" si="536"/>
        <v>24870.251824887204</v>
      </c>
      <c r="AO217" s="47">
        <f t="shared" si="536"/>
        <v>0</v>
      </c>
      <c r="AP217" s="47">
        <f t="shared" si="536"/>
        <v>0</v>
      </c>
      <c r="AR217" s="47">
        <f t="shared" si="537"/>
        <v>13016.749690995361</v>
      </c>
      <c r="AS217" s="47">
        <f t="shared" si="537"/>
        <v>0</v>
      </c>
      <c r="AT217" s="47">
        <f t="shared" si="537"/>
        <v>0</v>
      </c>
      <c r="AV217" s="47">
        <f t="shared" si="538"/>
        <v>25642.89209418364</v>
      </c>
      <c r="AW217" s="47">
        <f t="shared" si="538"/>
        <v>0</v>
      </c>
      <c r="AX217" s="47">
        <f t="shared" si="538"/>
        <v>0</v>
      </c>
      <c r="AZ217" s="47">
        <f t="shared" si="539"/>
        <v>820.27530439486236</v>
      </c>
      <c r="BA217" s="47">
        <f t="shared" si="539"/>
        <v>0</v>
      </c>
      <c r="BB217" s="47">
        <f t="shared" si="539"/>
        <v>0</v>
      </c>
      <c r="BD217" s="47">
        <f t="shared" si="540"/>
        <v>373.45867517164464</v>
      </c>
      <c r="BE217" s="47">
        <f t="shared" si="540"/>
        <v>0</v>
      </c>
      <c r="BF217" s="47">
        <f t="shared" si="540"/>
        <v>0</v>
      </c>
      <c r="BH217" s="44">
        <f t="shared" si="392"/>
        <v>0</v>
      </c>
      <c r="BI217" s="44">
        <f t="shared" si="393"/>
        <v>0</v>
      </c>
      <c r="BJ217" s="44">
        <f t="shared" si="394"/>
        <v>0</v>
      </c>
      <c r="BK217" s="44">
        <f t="shared" si="395"/>
        <v>0</v>
      </c>
      <c r="BM217" s="44">
        <f t="shared" si="516"/>
        <v>3342881</v>
      </c>
      <c r="BN217" s="44">
        <f t="shared" si="517"/>
        <v>1485535.7248717311</v>
      </c>
      <c r="BO217" s="44">
        <f t="shared" si="518"/>
        <v>427607.32496942731</v>
      </c>
      <c r="BP217" s="44">
        <f t="shared" si="519"/>
        <v>37993.703994503026</v>
      </c>
      <c r="BQ217" s="44">
        <f t="shared" si="520"/>
        <v>440973.71581804502</v>
      </c>
      <c r="BR217" s="44">
        <f t="shared" si="521"/>
        <v>401150.82647576253</v>
      </c>
      <c r="BS217" s="44">
        <f t="shared" si="522"/>
        <v>238182.79709773604</v>
      </c>
      <c r="BT217" s="44">
        <f t="shared" si="523"/>
        <v>246713.27918316182</v>
      </c>
      <c r="BU217" s="44">
        <f t="shared" si="524"/>
        <v>24870.251824887204</v>
      </c>
      <c r="BV217" s="44">
        <f t="shared" si="525"/>
        <v>13016.749690995361</v>
      </c>
      <c r="BW217" s="44">
        <f t="shared" si="526"/>
        <v>25642.89209418364</v>
      </c>
      <c r="BX217" s="44">
        <f t="shared" si="527"/>
        <v>820.27530439486236</v>
      </c>
      <c r="BY217" s="44">
        <f t="shared" si="528"/>
        <v>373.45867517164464</v>
      </c>
      <c r="CA217" s="44">
        <f t="shared" si="529"/>
        <v>0</v>
      </c>
    </row>
    <row r="218" spans="2:79" x14ac:dyDescent="0.25">
      <c r="B218" s="6">
        <v>572</v>
      </c>
      <c r="C218" s="6" t="s">
        <v>138</v>
      </c>
      <c r="D218" s="6"/>
      <c r="E218" s="93"/>
      <c r="F218" s="93"/>
      <c r="G218" s="105">
        <f>+'Function-Classif'!F218</f>
        <v>0</v>
      </c>
      <c r="H218" s="21">
        <f>+'Function-Classif'!S218</f>
        <v>0</v>
      </c>
      <c r="I218" s="21">
        <f>+'Function-Classif'!T218</f>
        <v>0</v>
      </c>
      <c r="J218" s="21">
        <f>+'Function-Classif'!U218</f>
        <v>0</v>
      </c>
      <c r="K218" s="24"/>
      <c r="L218" s="40"/>
      <c r="M218" s="24"/>
      <c r="N218" s="24"/>
      <c r="O218" s="24"/>
      <c r="P218" s="40"/>
      <c r="Q218" s="24"/>
      <c r="R218" s="24"/>
      <c r="S218" s="24"/>
      <c r="T218" s="24"/>
      <c r="U218" s="24"/>
      <c r="V218" s="24"/>
      <c r="W218" s="24"/>
      <c r="Y218" s="44"/>
      <c r="Z218" s="44"/>
      <c r="BH218" s="44">
        <f t="shared" si="392"/>
        <v>0</v>
      </c>
      <c r="BI218" s="44">
        <f t="shared" si="393"/>
        <v>0</v>
      </c>
      <c r="BJ218" s="44">
        <f t="shared" si="394"/>
        <v>0</v>
      </c>
      <c r="BK218" s="44">
        <f t="shared" si="395"/>
        <v>0</v>
      </c>
      <c r="BM218" s="44">
        <f t="shared" si="516"/>
        <v>0</v>
      </c>
      <c r="BN218" s="44">
        <f t="shared" si="517"/>
        <v>0</v>
      </c>
      <c r="BO218" s="44">
        <f t="shared" si="518"/>
        <v>0</v>
      </c>
      <c r="BP218" s="44">
        <f t="shared" si="519"/>
        <v>0</v>
      </c>
      <c r="BQ218" s="44">
        <f t="shared" si="520"/>
        <v>0</v>
      </c>
      <c r="BR218" s="44">
        <f t="shared" si="521"/>
        <v>0</v>
      </c>
      <c r="BS218" s="44">
        <f t="shared" si="522"/>
        <v>0</v>
      </c>
      <c r="BT218" s="44">
        <f t="shared" si="523"/>
        <v>0</v>
      </c>
      <c r="BU218" s="44">
        <f t="shared" si="524"/>
        <v>0</v>
      </c>
      <c r="BV218" s="44">
        <f t="shared" si="525"/>
        <v>0</v>
      </c>
      <c r="BW218" s="44">
        <f t="shared" si="526"/>
        <v>0</v>
      </c>
      <c r="BX218" s="44">
        <f t="shared" si="527"/>
        <v>0</v>
      </c>
      <c r="BY218" s="44">
        <f t="shared" si="528"/>
        <v>0</v>
      </c>
      <c r="CA218" s="44">
        <f t="shared" si="529"/>
        <v>0</v>
      </c>
    </row>
    <row r="219" spans="2:79" x14ac:dyDescent="0.25">
      <c r="B219" s="6">
        <v>573</v>
      </c>
      <c r="C219" s="6" t="s">
        <v>139</v>
      </c>
      <c r="D219" s="47" t="str">
        <f>INDEX(Alloc,$E219,D$1)</f>
        <v>Trans</v>
      </c>
      <c r="E219" s="93">
        <v>25</v>
      </c>
      <c r="F219" s="93"/>
      <c r="G219" s="105">
        <f>+'Function-Classif'!F219</f>
        <v>228063</v>
      </c>
      <c r="H219" s="21">
        <f>+'Function-Classif'!S219</f>
        <v>228063</v>
      </c>
      <c r="I219" s="21">
        <f>+'Function-Classif'!T219</f>
        <v>0</v>
      </c>
      <c r="J219" s="21">
        <f>+'Function-Classif'!U219</f>
        <v>0</v>
      </c>
      <c r="K219" s="24"/>
      <c r="L219" s="47">
        <f t="shared" ref="L219:N219" si="541">INDEX(Alloc,$E219,L$1)*$G219</f>
        <v>101348.42790437998</v>
      </c>
      <c r="M219" s="47">
        <f t="shared" si="541"/>
        <v>0</v>
      </c>
      <c r="N219" s="47">
        <f t="shared" si="541"/>
        <v>0</v>
      </c>
      <c r="O219" s="47"/>
      <c r="P219" s="47">
        <f t="shared" ref="P219:V219" si="542">INDEX(Alloc,$E219,P$1)*$G219</f>
        <v>29172.862974931653</v>
      </c>
      <c r="Q219" s="47">
        <f t="shared" si="542"/>
        <v>0</v>
      </c>
      <c r="R219" s="47">
        <f t="shared" si="542"/>
        <v>0</v>
      </c>
      <c r="S219" s="47"/>
      <c r="T219" s="47">
        <f t="shared" si="542"/>
        <v>2592.0629882123667</v>
      </c>
      <c r="U219" s="47">
        <f t="shared" si="542"/>
        <v>0</v>
      </c>
      <c r="V219" s="47">
        <f t="shared" si="542"/>
        <v>0</v>
      </c>
      <c r="W219" s="24"/>
      <c r="X219" s="47">
        <f t="shared" ref="X219:Z219" si="543">INDEX(Alloc,$E219,X$1)*$G219</f>
        <v>30084.764773442668</v>
      </c>
      <c r="Y219" s="47">
        <f t="shared" si="543"/>
        <v>0</v>
      </c>
      <c r="Z219" s="47">
        <f t="shared" si="543"/>
        <v>0</v>
      </c>
      <c r="AB219" s="47">
        <f t="shared" ref="AB219:AD219" si="544">INDEX(Alloc,$E219,AB$1)*$G219</f>
        <v>27367.908381585174</v>
      </c>
      <c r="AC219" s="47">
        <f t="shared" si="544"/>
        <v>0</v>
      </c>
      <c r="AD219" s="47">
        <f t="shared" si="544"/>
        <v>0</v>
      </c>
      <c r="AF219" s="47">
        <f t="shared" ref="AF219:AH219" si="545">INDEX(Alloc,$E219,AF$1)*$G219</f>
        <v>16249.661072141358</v>
      </c>
      <c r="AG219" s="47">
        <f t="shared" si="545"/>
        <v>0</v>
      </c>
      <c r="AH219" s="47">
        <f t="shared" si="545"/>
        <v>0</v>
      </c>
      <c r="AJ219" s="47">
        <f t="shared" ref="AJ219:AL219" si="546">INDEX(Alloc,$E219,AJ$1)*$G219</f>
        <v>16831.640309765568</v>
      </c>
      <c r="AK219" s="47">
        <f t="shared" si="546"/>
        <v>0</v>
      </c>
      <c r="AL219" s="47">
        <f t="shared" si="546"/>
        <v>0</v>
      </c>
      <c r="AN219" s="47">
        <f t="shared" ref="AN219:AP219" si="547">INDEX(Alloc,$E219,AN$1)*$G219</f>
        <v>1696.7353136229649</v>
      </c>
      <c r="AO219" s="47">
        <f t="shared" si="547"/>
        <v>0</v>
      </c>
      <c r="AP219" s="47">
        <f t="shared" si="547"/>
        <v>0</v>
      </c>
      <c r="AR219" s="47">
        <f t="shared" ref="AR219:AT219" si="548">INDEX(Alloc,$E219,AR$1)*$G219</f>
        <v>888.04805937676952</v>
      </c>
      <c r="AS219" s="47">
        <f t="shared" si="548"/>
        <v>0</v>
      </c>
      <c r="AT219" s="47">
        <f t="shared" si="548"/>
        <v>0</v>
      </c>
      <c r="AV219" s="47">
        <f t="shared" ref="AV219:AX219" si="549">INDEX(Alloc,$E219,AV$1)*$G219</f>
        <v>1749.4475273501521</v>
      </c>
      <c r="AW219" s="47">
        <f t="shared" si="549"/>
        <v>0</v>
      </c>
      <c r="AX219" s="47">
        <f t="shared" si="549"/>
        <v>0</v>
      </c>
      <c r="AZ219" s="47">
        <f t="shared" ref="AZ219:BB219" si="550">INDEX(Alloc,$E219,AZ$1)*$G219</f>
        <v>55.962041947112532</v>
      </c>
      <c r="BA219" s="47">
        <f t="shared" si="550"/>
        <v>0</v>
      </c>
      <c r="BB219" s="47">
        <f t="shared" si="550"/>
        <v>0</v>
      </c>
      <c r="BD219" s="47">
        <f t="shared" ref="BD219:BF219" si="551">INDEX(Alloc,$E219,BD$1)*$G219</f>
        <v>25.478653244213838</v>
      </c>
      <c r="BE219" s="47">
        <f t="shared" si="551"/>
        <v>0</v>
      </c>
      <c r="BF219" s="47">
        <f t="shared" si="551"/>
        <v>0</v>
      </c>
      <c r="BH219" s="44">
        <f t="shared" si="392"/>
        <v>0</v>
      </c>
      <c r="BI219" s="44">
        <f t="shared" si="393"/>
        <v>0</v>
      </c>
      <c r="BJ219" s="44">
        <f t="shared" si="394"/>
        <v>0</v>
      </c>
      <c r="BK219" s="44">
        <f t="shared" si="395"/>
        <v>0</v>
      </c>
      <c r="BM219" s="44">
        <f t="shared" si="516"/>
        <v>228063</v>
      </c>
      <c r="BN219" s="44">
        <f t="shared" si="517"/>
        <v>101348.42790437998</v>
      </c>
      <c r="BO219" s="44">
        <f t="shared" si="518"/>
        <v>29172.862974931653</v>
      </c>
      <c r="BP219" s="44">
        <f t="shared" si="519"/>
        <v>2592.0629882123667</v>
      </c>
      <c r="BQ219" s="44">
        <f t="shared" si="520"/>
        <v>30084.764773442668</v>
      </c>
      <c r="BR219" s="44">
        <f t="shared" si="521"/>
        <v>27367.908381585174</v>
      </c>
      <c r="BS219" s="44">
        <f t="shared" si="522"/>
        <v>16249.661072141358</v>
      </c>
      <c r="BT219" s="44">
        <f t="shared" si="523"/>
        <v>16831.640309765568</v>
      </c>
      <c r="BU219" s="44">
        <f t="shared" si="524"/>
        <v>1696.7353136229649</v>
      </c>
      <c r="BV219" s="44">
        <f t="shared" si="525"/>
        <v>888.04805937676952</v>
      </c>
      <c r="BW219" s="44">
        <f t="shared" si="526"/>
        <v>1749.4475273501521</v>
      </c>
      <c r="BX219" s="44">
        <f t="shared" si="527"/>
        <v>55.962041947112532</v>
      </c>
      <c r="BY219" s="44">
        <f t="shared" si="528"/>
        <v>25.478653244213838</v>
      </c>
      <c r="CA219" s="44">
        <f t="shared" si="529"/>
        <v>0</v>
      </c>
    </row>
    <row r="220" spans="2:79" x14ac:dyDescent="0.25">
      <c r="B220" s="30">
        <v>575</v>
      </c>
      <c r="C220" s="30" t="s">
        <v>140</v>
      </c>
      <c r="D220" s="30"/>
      <c r="E220" s="94"/>
      <c r="F220" s="94"/>
      <c r="G220" s="105">
        <f>+'Function-Classif'!F220</f>
        <v>0</v>
      </c>
      <c r="H220" s="31">
        <f>+'Function-Classif'!S220</f>
        <v>0</v>
      </c>
      <c r="I220" s="31">
        <f>+'Function-Classif'!T220</f>
        <v>0</v>
      </c>
      <c r="J220" s="31">
        <f>+'Function-Classif'!U220</f>
        <v>0</v>
      </c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Y220" s="44"/>
      <c r="Z220" s="44"/>
      <c r="BH220" s="44">
        <f t="shared" si="392"/>
        <v>0</v>
      </c>
      <c r="BI220" s="44">
        <f t="shared" si="393"/>
        <v>0</v>
      </c>
      <c r="BJ220" s="44">
        <f t="shared" si="394"/>
        <v>0</v>
      </c>
      <c r="BK220" s="44">
        <f t="shared" si="395"/>
        <v>0</v>
      </c>
      <c r="BM220" s="44">
        <f t="shared" si="516"/>
        <v>0</v>
      </c>
      <c r="BN220" s="44">
        <f t="shared" si="517"/>
        <v>0</v>
      </c>
      <c r="BO220" s="44">
        <f t="shared" si="518"/>
        <v>0</v>
      </c>
      <c r="BP220" s="44">
        <f t="shared" si="519"/>
        <v>0</v>
      </c>
      <c r="BQ220" s="44">
        <f t="shared" si="520"/>
        <v>0</v>
      </c>
      <c r="BR220" s="44">
        <f t="shared" si="521"/>
        <v>0</v>
      </c>
      <c r="BS220" s="44">
        <f t="shared" si="522"/>
        <v>0</v>
      </c>
      <c r="BT220" s="44">
        <f t="shared" si="523"/>
        <v>0</v>
      </c>
      <c r="BU220" s="44">
        <f t="shared" si="524"/>
        <v>0</v>
      </c>
      <c r="BV220" s="44">
        <f t="shared" si="525"/>
        <v>0</v>
      </c>
      <c r="BW220" s="44">
        <f t="shared" si="526"/>
        <v>0</v>
      </c>
      <c r="BX220" s="44">
        <f t="shared" si="527"/>
        <v>0</v>
      </c>
      <c r="BY220" s="44">
        <f t="shared" si="528"/>
        <v>0</v>
      </c>
      <c r="CA220" s="44">
        <f t="shared" si="529"/>
        <v>0</v>
      </c>
    </row>
    <row r="221" spans="2:79" x14ac:dyDescent="0.25">
      <c r="B221" s="6" t="s">
        <v>141</v>
      </c>
      <c r="C221" s="6"/>
      <c r="D221" s="6"/>
      <c r="E221" s="93"/>
      <c r="F221" s="93"/>
      <c r="G221" s="105">
        <f>+'Function-Classif'!F221</f>
        <v>16509511</v>
      </c>
      <c r="H221" s="24">
        <f>SUM(H207:H220)</f>
        <v>16509511</v>
      </c>
      <c r="I221" s="24">
        <f t="shared" ref="I221:BF221" si="552">SUM(I207:I220)</f>
        <v>0</v>
      </c>
      <c r="J221" s="24">
        <f t="shared" si="552"/>
        <v>0</v>
      </c>
      <c r="K221" s="24"/>
      <c r="L221" s="24">
        <f t="shared" si="552"/>
        <v>7336626.2187205637</v>
      </c>
      <c r="M221" s="24">
        <f t="shared" si="552"/>
        <v>0</v>
      </c>
      <c r="N221" s="24">
        <f t="shared" si="552"/>
        <v>0</v>
      </c>
      <c r="O221" s="24"/>
      <c r="P221" s="24">
        <f t="shared" si="552"/>
        <v>2111827.443233347</v>
      </c>
      <c r="Q221" s="24">
        <f t="shared" si="552"/>
        <v>0</v>
      </c>
      <c r="R221" s="24">
        <f t="shared" si="552"/>
        <v>0</v>
      </c>
      <c r="S221" s="24"/>
      <c r="T221" s="24">
        <f t="shared" ref="T221:V221" si="553">SUM(T207:T220)</f>
        <v>187639.7855705877</v>
      </c>
      <c r="U221" s="24">
        <f t="shared" si="553"/>
        <v>0</v>
      </c>
      <c r="V221" s="24">
        <f t="shared" si="553"/>
        <v>0</v>
      </c>
      <c r="W221" s="24"/>
      <c r="X221" s="24">
        <f t="shared" si="552"/>
        <v>2177840.1361008333</v>
      </c>
      <c r="Y221" s="24">
        <f t="shared" si="552"/>
        <v>0</v>
      </c>
      <c r="Z221" s="24">
        <f t="shared" si="552"/>
        <v>0</v>
      </c>
      <c r="AA221" s="24"/>
      <c r="AB221" s="24">
        <f t="shared" si="552"/>
        <v>1981166.5393894347</v>
      </c>
      <c r="AC221" s="24">
        <f t="shared" si="552"/>
        <v>0</v>
      </c>
      <c r="AD221" s="24">
        <f t="shared" si="552"/>
        <v>0</v>
      </c>
      <c r="AE221" s="24"/>
      <c r="AF221" s="24">
        <f t="shared" si="552"/>
        <v>1176315.1331728054</v>
      </c>
      <c r="AG221" s="24">
        <f t="shared" si="552"/>
        <v>0</v>
      </c>
      <c r="AH221" s="24">
        <f t="shared" si="552"/>
        <v>0</v>
      </c>
      <c r="AI221" s="24"/>
      <c r="AJ221" s="24">
        <f t="shared" si="552"/>
        <v>1218444.6878367735</v>
      </c>
      <c r="AK221" s="24">
        <f t="shared" si="552"/>
        <v>0</v>
      </c>
      <c r="AL221" s="24">
        <f t="shared" si="552"/>
        <v>0</v>
      </c>
      <c r="AM221" s="24"/>
      <c r="AN221" s="24">
        <f t="shared" si="552"/>
        <v>122826.89574524052</v>
      </c>
      <c r="AO221" s="24">
        <f t="shared" si="552"/>
        <v>0</v>
      </c>
      <c r="AP221" s="24">
        <f t="shared" si="552"/>
        <v>0</v>
      </c>
      <c r="AQ221" s="24"/>
      <c r="AR221" s="24">
        <f t="shared" si="552"/>
        <v>64285.917508799903</v>
      </c>
      <c r="AS221" s="24">
        <f t="shared" si="552"/>
        <v>0</v>
      </c>
      <c r="AT221" s="24">
        <f t="shared" si="552"/>
        <v>0</v>
      </c>
      <c r="AU221" s="24"/>
      <c r="AV221" s="24">
        <f t="shared" si="552"/>
        <v>126642.73993023916</v>
      </c>
      <c r="AW221" s="24">
        <f t="shared" si="552"/>
        <v>0</v>
      </c>
      <c r="AX221" s="24">
        <f t="shared" si="552"/>
        <v>0</v>
      </c>
      <c r="AY221" s="24"/>
      <c r="AZ221" s="24">
        <f t="shared" si="552"/>
        <v>4051.099683457272</v>
      </c>
      <c r="BA221" s="24">
        <f t="shared" si="552"/>
        <v>0</v>
      </c>
      <c r="BB221" s="24">
        <f t="shared" si="552"/>
        <v>0</v>
      </c>
      <c r="BC221" s="24"/>
      <c r="BD221" s="24">
        <f t="shared" si="552"/>
        <v>1844.4031079155059</v>
      </c>
      <c r="BE221" s="24">
        <f t="shared" si="552"/>
        <v>0</v>
      </c>
      <c r="BF221" s="24">
        <f t="shared" si="552"/>
        <v>0</v>
      </c>
      <c r="BH221" s="44">
        <f t="shared" si="392"/>
        <v>0</v>
      </c>
      <c r="BI221" s="44">
        <f t="shared" si="393"/>
        <v>0</v>
      </c>
      <c r="BJ221" s="44">
        <f t="shared" si="394"/>
        <v>0</v>
      </c>
      <c r="BK221" s="44">
        <f t="shared" si="395"/>
        <v>0</v>
      </c>
      <c r="BM221" s="44">
        <f t="shared" si="516"/>
        <v>16509511</v>
      </c>
      <c r="BN221" s="44">
        <f t="shared" si="517"/>
        <v>7336626.2187205637</v>
      </c>
      <c r="BO221" s="44">
        <f t="shared" si="518"/>
        <v>2111827.443233347</v>
      </c>
      <c r="BP221" s="44">
        <f t="shared" si="519"/>
        <v>187639.7855705877</v>
      </c>
      <c r="BQ221" s="44">
        <f t="shared" si="520"/>
        <v>2177840.1361008333</v>
      </c>
      <c r="BR221" s="44">
        <f t="shared" si="521"/>
        <v>1981166.5393894347</v>
      </c>
      <c r="BS221" s="44">
        <f t="shared" si="522"/>
        <v>1176315.1331728054</v>
      </c>
      <c r="BT221" s="44">
        <f t="shared" si="523"/>
        <v>1218444.6878367735</v>
      </c>
      <c r="BU221" s="44">
        <f t="shared" si="524"/>
        <v>122826.89574524052</v>
      </c>
      <c r="BV221" s="44">
        <f t="shared" si="525"/>
        <v>64285.917508799903</v>
      </c>
      <c r="BW221" s="44">
        <f t="shared" si="526"/>
        <v>126642.73993023916</v>
      </c>
      <c r="BX221" s="44">
        <f t="shared" si="527"/>
        <v>4051.099683457272</v>
      </c>
      <c r="BY221" s="44">
        <f t="shared" si="528"/>
        <v>1844.4031079155059</v>
      </c>
      <c r="CA221" s="44">
        <f t="shared" si="529"/>
        <v>0</v>
      </c>
    </row>
    <row r="222" spans="2:79" x14ac:dyDescent="0.25">
      <c r="B222" s="6"/>
      <c r="C222" s="6"/>
      <c r="D222" s="6"/>
      <c r="E222" s="93"/>
      <c r="F222" s="93"/>
      <c r="G222" s="105"/>
      <c r="H222" s="24"/>
      <c r="I222" s="24"/>
      <c r="J222" s="24"/>
      <c r="K222" s="24"/>
      <c r="L222" s="40"/>
      <c r="M222" s="24"/>
      <c r="N222" s="24"/>
      <c r="O222" s="24"/>
      <c r="P222" s="40"/>
      <c r="Q222" s="24"/>
      <c r="R222" s="24"/>
      <c r="S222" s="24"/>
      <c r="T222" s="24"/>
      <c r="U222" s="24"/>
      <c r="V222" s="24"/>
      <c r="W222" s="24"/>
      <c r="Y222" s="44"/>
      <c r="Z222" s="44"/>
      <c r="BH222" s="44">
        <f t="shared" ref="BH222:BH285" si="554">+L222+P222+T222+X222+AB222+AF222+AJ222+AN222+AR222+AV222+AZ222+BD222-H222</f>
        <v>0</v>
      </c>
      <c r="BI222" s="44">
        <f t="shared" ref="BI222:BI285" si="555">+M222+Q222+U222+Y222+AC222+AG222+AK222+AO222+AS222+AW222+BA222+BE222-I222</f>
        <v>0</v>
      </c>
      <c r="BJ222" s="44">
        <f t="shared" ref="BJ222:BJ285" si="556">+N222+R222+V222+Z222+AD222+AH222+AL222+AP222+AT222+AX222+BB222+BF222-J222</f>
        <v>0</v>
      </c>
      <c r="BK222" s="44">
        <f t="shared" ref="BK222:BK285" si="557">SUM(L222:BF222)-G222</f>
        <v>0</v>
      </c>
      <c r="BM222" s="44">
        <f t="shared" si="516"/>
        <v>0</v>
      </c>
      <c r="BN222" s="44">
        <f t="shared" si="517"/>
        <v>0</v>
      </c>
      <c r="BO222" s="44">
        <f t="shared" si="518"/>
        <v>0</v>
      </c>
      <c r="BP222" s="44">
        <f t="shared" si="519"/>
        <v>0</v>
      </c>
      <c r="BQ222" s="44">
        <f t="shared" si="520"/>
        <v>0</v>
      </c>
      <c r="BR222" s="44">
        <f t="shared" si="521"/>
        <v>0</v>
      </c>
      <c r="BS222" s="44">
        <f t="shared" si="522"/>
        <v>0</v>
      </c>
      <c r="BT222" s="44">
        <f t="shared" si="523"/>
        <v>0</v>
      </c>
      <c r="BU222" s="44">
        <f t="shared" si="524"/>
        <v>0</v>
      </c>
      <c r="BV222" s="44">
        <f t="shared" si="525"/>
        <v>0</v>
      </c>
      <c r="BW222" s="44">
        <f t="shared" si="526"/>
        <v>0</v>
      </c>
      <c r="BX222" s="44">
        <f t="shared" si="527"/>
        <v>0</v>
      </c>
      <c r="BY222" s="44">
        <f t="shared" si="528"/>
        <v>0</v>
      </c>
      <c r="CA222" s="44">
        <f t="shared" si="529"/>
        <v>0</v>
      </c>
    </row>
    <row r="223" spans="2:79" x14ac:dyDescent="0.25">
      <c r="B223" s="9" t="s">
        <v>142</v>
      </c>
      <c r="C223" s="6"/>
      <c r="D223" s="6"/>
      <c r="E223" s="93"/>
      <c r="F223" s="93"/>
      <c r="G223" s="105"/>
      <c r="H223" s="24"/>
      <c r="I223" s="24"/>
      <c r="J223" s="24"/>
      <c r="K223" s="24"/>
      <c r="L223" s="40"/>
      <c r="M223" s="24"/>
      <c r="N223" s="24"/>
      <c r="O223" s="24"/>
      <c r="P223" s="40"/>
      <c r="Q223" s="24"/>
      <c r="R223" s="24"/>
      <c r="S223" s="24"/>
      <c r="T223" s="24"/>
      <c r="U223" s="24"/>
      <c r="V223" s="24"/>
      <c r="W223" s="24"/>
      <c r="Y223" s="44"/>
      <c r="Z223" s="44"/>
      <c r="BH223" s="44">
        <f t="shared" si="554"/>
        <v>0</v>
      </c>
      <c r="BI223" s="44">
        <f t="shared" si="555"/>
        <v>0</v>
      </c>
      <c r="BJ223" s="44">
        <f t="shared" si="556"/>
        <v>0</v>
      </c>
      <c r="BK223" s="44">
        <f t="shared" si="557"/>
        <v>0</v>
      </c>
      <c r="BM223" s="44">
        <f t="shared" si="516"/>
        <v>0</v>
      </c>
      <c r="BN223" s="44">
        <f t="shared" si="517"/>
        <v>0</v>
      </c>
      <c r="BO223" s="44">
        <f t="shared" si="518"/>
        <v>0</v>
      </c>
      <c r="BP223" s="44">
        <f t="shared" si="519"/>
        <v>0</v>
      </c>
      <c r="BQ223" s="44">
        <f t="shared" si="520"/>
        <v>0</v>
      </c>
      <c r="BR223" s="44">
        <f t="shared" si="521"/>
        <v>0</v>
      </c>
      <c r="BS223" s="44">
        <f t="shared" si="522"/>
        <v>0</v>
      </c>
      <c r="BT223" s="44">
        <f t="shared" si="523"/>
        <v>0</v>
      </c>
      <c r="BU223" s="44">
        <f t="shared" si="524"/>
        <v>0</v>
      </c>
      <c r="BV223" s="44">
        <f t="shared" si="525"/>
        <v>0</v>
      </c>
      <c r="BW223" s="44">
        <f t="shared" si="526"/>
        <v>0</v>
      </c>
      <c r="BX223" s="44">
        <f t="shared" si="527"/>
        <v>0</v>
      </c>
      <c r="BY223" s="44">
        <f t="shared" si="528"/>
        <v>0</v>
      </c>
      <c r="CA223" s="44">
        <f t="shared" si="529"/>
        <v>0</v>
      </c>
    </row>
    <row r="224" spans="2:79" x14ac:dyDescent="0.25">
      <c r="B224" s="6">
        <v>580</v>
      </c>
      <c r="C224" s="6" t="s">
        <v>143</v>
      </c>
      <c r="D224" s="47" t="str">
        <f>INDEX(Alloc,$E224,D$1)</f>
        <v>LBDO</v>
      </c>
      <c r="E224" s="93">
        <v>40</v>
      </c>
      <c r="F224" s="93"/>
      <c r="G224" s="105">
        <f>+'Function-Classif'!F224</f>
        <v>1814624</v>
      </c>
      <c r="H224" s="21">
        <f>+'Function-Classif'!S224</f>
        <v>880033.38105873007</v>
      </c>
      <c r="I224" s="21">
        <f>+'Function-Classif'!T224</f>
        <v>0</v>
      </c>
      <c r="J224" s="21">
        <f>+'Function-Classif'!U224</f>
        <v>934590.61894127016</v>
      </c>
      <c r="K224" s="47"/>
      <c r="L224" s="47">
        <f t="shared" ref="L224:N228" si="558">INDEX(Alloc,$E224,L$1)*$G224</f>
        <v>448414.2012296397</v>
      </c>
      <c r="M224" s="47">
        <f t="shared" si="558"/>
        <v>0</v>
      </c>
      <c r="N224" s="47">
        <f t="shared" si="558"/>
        <v>653828.01057757728</v>
      </c>
      <c r="O224" s="47"/>
      <c r="P224" s="47">
        <f t="shared" ref="P224:V228" si="559">INDEX(Alloc,$E224,P$1)*$G224</f>
        <v>122185.58190355578</v>
      </c>
      <c r="Q224" s="47">
        <f t="shared" si="559"/>
        <v>0</v>
      </c>
      <c r="R224" s="47">
        <f t="shared" si="559"/>
        <v>176717.41238420922</v>
      </c>
      <c r="S224" s="47"/>
      <c r="T224" s="47">
        <f t="shared" si="559"/>
        <v>9788.097970981813</v>
      </c>
      <c r="U224" s="47">
        <f t="shared" si="559"/>
        <v>0</v>
      </c>
      <c r="V224" s="47">
        <f t="shared" si="559"/>
        <v>6383.5031206214408</v>
      </c>
      <c r="W224" s="24"/>
      <c r="X224" s="47">
        <f t="shared" ref="X224:Z228" si="560">INDEX(Alloc,$E224,X$1)*$G224</f>
        <v>116246.55722849461</v>
      </c>
      <c r="Y224" s="47">
        <f t="shared" si="560"/>
        <v>0</v>
      </c>
      <c r="Z224" s="47">
        <f t="shared" si="560"/>
        <v>44498.120827224586</v>
      </c>
      <c r="AB224" s="47">
        <f t="shared" ref="AB224:AD228" si="561">INDEX(Alloc,$E224,AB$1)*$G224</f>
        <v>103346.16470279336</v>
      </c>
      <c r="AC224" s="47">
        <f t="shared" si="561"/>
        <v>0</v>
      </c>
      <c r="AD224" s="47">
        <f t="shared" si="561"/>
        <v>9995.5889583167318</v>
      </c>
      <c r="AF224" s="47">
        <f t="shared" ref="AF224:AH228" si="562">INDEX(Alloc,$E224,AF$1)*$G224</f>
        <v>62813.083590590024</v>
      </c>
      <c r="AG224" s="47">
        <f t="shared" si="562"/>
        <v>0</v>
      </c>
      <c r="AH224" s="47">
        <f t="shared" si="562"/>
        <v>4692.445234376496</v>
      </c>
      <c r="AJ224" s="47">
        <f t="shared" ref="AJ224:AL228" si="563">INDEX(Alloc,$E224,AJ$1)*$G224</f>
        <v>0</v>
      </c>
      <c r="AK224" s="47">
        <f t="shared" si="563"/>
        <v>0</v>
      </c>
      <c r="AL224" s="47">
        <f t="shared" si="563"/>
        <v>8176.3981426409428</v>
      </c>
      <c r="AN224" s="47">
        <f t="shared" ref="AN224:AP228" si="564">INDEX(Alloc,$E224,AN$1)*$G224</f>
        <v>6407.1789752377181</v>
      </c>
      <c r="AO224" s="47">
        <f t="shared" si="564"/>
        <v>0</v>
      </c>
      <c r="AP224" s="47">
        <f t="shared" si="564"/>
        <v>94.824225609031515</v>
      </c>
      <c r="AR224" s="47">
        <f t="shared" ref="AR224:AT228" si="565">INDEX(Alloc,$E224,AR$1)*$G224</f>
        <v>3353.4298540001128</v>
      </c>
      <c r="AS224" s="47">
        <f t="shared" si="565"/>
        <v>0</v>
      </c>
      <c r="AT224" s="47">
        <f t="shared" si="565"/>
        <v>94.824225609031515</v>
      </c>
      <c r="AV224" s="47">
        <f t="shared" ref="AV224:AX228" si="566">INDEX(Alloc,$E224,AV$1)*$G224</f>
        <v>7146.4044908270243</v>
      </c>
      <c r="AW224" s="47">
        <f t="shared" si="566"/>
        <v>0</v>
      </c>
      <c r="AX224" s="47">
        <f t="shared" si="566"/>
        <v>28441.038853135018</v>
      </c>
      <c r="AZ224" s="47">
        <f t="shared" ref="AZ224:BB228" si="567">INDEX(Alloc,$E224,AZ$1)*$G224</f>
        <v>228.60210531290187</v>
      </c>
      <c r="BA224" s="47">
        <f t="shared" si="567"/>
        <v>0</v>
      </c>
      <c r="BB224" s="47">
        <f t="shared" si="567"/>
        <v>257.03816883038559</v>
      </c>
      <c r="BD224" s="47">
        <f t="shared" ref="BD224:BF228" si="568">INDEX(Alloc,$E224,BD$1)*$G224</f>
        <v>104.07900729693095</v>
      </c>
      <c r="BE224" s="47">
        <f t="shared" si="568"/>
        <v>0</v>
      </c>
      <c r="BF224" s="47">
        <f t="shared" si="568"/>
        <v>1411.4142231199389</v>
      </c>
      <c r="BH224" s="44">
        <f t="shared" ref="BH224" si="569">+L224+P224+T224+X224+AB224+AF224+AJ224+AN224+AR224+AV224+AZ224+BD224-H224</f>
        <v>0</v>
      </c>
      <c r="BI224" s="44">
        <f t="shared" ref="BI224" si="570">+M224+Q224+U224+Y224+AC224+AG224+AK224+AO224+AS224+AW224+BA224+BE224-I224</f>
        <v>0</v>
      </c>
      <c r="BJ224" s="44">
        <f t="shared" ref="BJ224" si="571">+N224+R224+V224+Z224+AD224+AH224+AL224+AP224+AT224+AX224+BB224+BF224-J224</f>
        <v>0</v>
      </c>
      <c r="BK224" s="44">
        <f t="shared" ref="BK224" si="572">SUM(L224:BF224)-G224</f>
        <v>0</v>
      </c>
      <c r="BM224" s="44">
        <f t="shared" si="516"/>
        <v>1814624</v>
      </c>
      <c r="BN224" s="44">
        <f t="shared" si="517"/>
        <v>1102242.211807217</v>
      </c>
      <c r="BO224" s="44">
        <f t="shared" si="518"/>
        <v>298902.994287765</v>
      </c>
      <c r="BP224" s="44">
        <f t="shared" si="519"/>
        <v>16171.601091603254</v>
      </c>
      <c r="BQ224" s="44">
        <f t="shared" si="520"/>
        <v>160744.67805571918</v>
      </c>
      <c r="BR224" s="44">
        <f t="shared" si="521"/>
        <v>113341.75366111009</v>
      </c>
      <c r="BS224" s="44">
        <f t="shared" si="522"/>
        <v>67505.528824966517</v>
      </c>
      <c r="BT224" s="44">
        <f t="shared" si="523"/>
        <v>8176.3981426409428</v>
      </c>
      <c r="BU224" s="44">
        <f t="shared" si="524"/>
        <v>6502.0032008467497</v>
      </c>
      <c r="BV224" s="44">
        <f t="shared" si="525"/>
        <v>3448.2540796091444</v>
      </c>
      <c r="BW224" s="44">
        <f t="shared" si="526"/>
        <v>35587.443343962041</v>
      </c>
      <c r="BX224" s="44">
        <f t="shared" si="527"/>
        <v>485.64027414328746</v>
      </c>
      <c r="BY224" s="44">
        <f t="shared" si="528"/>
        <v>1515.4932304168699</v>
      </c>
      <c r="CA224" s="44">
        <f t="shared" si="529"/>
        <v>0</v>
      </c>
    </row>
    <row r="225" spans="2:79" x14ac:dyDescent="0.25">
      <c r="B225" s="6">
        <v>581</v>
      </c>
      <c r="C225" s="6" t="s">
        <v>129</v>
      </c>
      <c r="D225" s="47" t="str">
        <f>INDEX(Alloc,$E225,D$1)</f>
        <v>Acct362</v>
      </c>
      <c r="E225" s="93">
        <v>29</v>
      </c>
      <c r="F225" s="93"/>
      <c r="G225" s="105">
        <f>+'Function-Classif'!F225</f>
        <v>741674</v>
      </c>
      <c r="H225" s="21">
        <f>+'Function-Classif'!S225</f>
        <v>741674</v>
      </c>
      <c r="I225" s="21">
        <f>+'Function-Classif'!T225</f>
        <v>0</v>
      </c>
      <c r="J225" s="21">
        <f>+'Function-Classif'!U225</f>
        <v>0</v>
      </c>
      <c r="K225" s="24"/>
      <c r="L225" s="47">
        <f t="shared" si="558"/>
        <v>355853.85630137683</v>
      </c>
      <c r="M225" s="47">
        <f t="shared" si="558"/>
        <v>0</v>
      </c>
      <c r="N225" s="47">
        <f t="shared" si="558"/>
        <v>0</v>
      </c>
      <c r="O225" s="47"/>
      <c r="P225" s="47">
        <f t="shared" si="559"/>
        <v>102431.54238934611</v>
      </c>
      <c r="Q225" s="47">
        <f t="shared" si="559"/>
        <v>0</v>
      </c>
      <c r="R225" s="47">
        <f t="shared" si="559"/>
        <v>0</v>
      </c>
      <c r="S225" s="47"/>
      <c r="T225" s="47">
        <f t="shared" si="559"/>
        <v>9101.2325420745674</v>
      </c>
      <c r="U225" s="47">
        <f t="shared" si="559"/>
        <v>0</v>
      </c>
      <c r="V225" s="47">
        <f t="shared" si="559"/>
        <v>0</v>
      </c>
      <c r="W225" s="24"/>
      <c r="X225" s="47">
        <f t="shared" si="560"/>
        <v>105633.40529218729</v>
      </c>
      <c r="Y225" s="47">
        <f t="shared" si="560"/>
        <v>0</v>
      </c>
      <c r="Z225" s="47">
        <f t="shared" si="560"/>
        <v>0</v>
      </c>
      <c r="AB225" s="47">
        <f t="shared" si="561"/>
        <v>96093.999067043929</v>
      </c>
      <c r="AC225" s="47">
        <f t="shared" si="561"/>
        <v>0</v>
      </c>
      <c r="AD225" s="47">
        <f t="shared" si="561"/>
        <v>0</v>
      </c>
      <c r="AF225" s="47">
        <f t="shared" si="562"/>
        <v>57055.690706594243</v>
      </c>
      <c r="AG225" s="47">
        <f t="shared" si="562"/>
        <v>0</v>
      </c>
      <c r="AH225" s="47">
        <f t="shared" si="562"/>
        <v>0</v>
      </c>
      <c r="AJ225" s="47">
        <f t="shared" si="563"/>
        <v>0</v>
      </c>
      <c r="AK225" s="47">
        <f t="shared" si="563"/>
        <v>0</v>
      </c>
      <c r="AL225" s="47">
        <f t="shared" si="563"/>
        <v>0</v>
      </c>
      <c r="AN225" s="47">
        <f t="shared" si="564"/>
        <v>5957.5645815159633</v>
      </c>
      <c r="AO225" s="47">
        <f t="shared" si="564"/>
        <v>0</v>
      </c>
      <c r="AP225" s="47">
        <f t="shared" si="564"/>
        <v>0</v>
      </c>
      <c r="AR225" s="47">
        <f t="shared" si="565"/>
        <v>3118.1078290462588</v>
      </c>
      <c r="AS225" s="47">
        <f t="shared" si="565"/>
        <v>0</v>
      </c>
      <c r="AT225" s="47">
        <f t="shared" si="565"/>
        <v>0</v>
      </c>
      <c r="AV225" s="47">
        <f t="shared" si="566"/>
        <v>6142.647319520539</v>
      </c>
      <c r="AW225" s="47">
        <f t="shared" si="566"/>
        <v>0</v>
      </c>
      <c r="AX225" s="47">
        <f t="shared" si="566"/>
        <v>0</v>
      </c>
      <c r="AZ225" s="47">
        <f t="shared" si="567"/>
        <v>196.49351100115854</v>
      </c>
      <c r="BA225" s="47">
        <f t="shared" si="567"/>
        <v>0</v>
      </c>
      <c r="BB225" s="47">
        <f t="shared" si="567"/>
        <v>0</v>
      </c>
      <c r="BD225" s="47">
        <f t="shared" si="568"/>
        <v>89.460460293210403</v>
      </c>
      <c r="BE225" s="47">
        <f t="shared" si="568"/>
        <v>0</v>
      </c>
      <c r="BF225" s="47">
        <f t="shared" si="568"/>
        <v>0</v>
      </c>
      <c r="BH225" s="44">
        <f t="shared" si="554"/>
        <v>0</v>
      </c>
      <c r="BI225" s="44">
        <f t="shared" si="555"/>
        <v>0</v>
      </c>
      <c r="BJ225" s="44">
        <f t="shared" si="556"/>
        <v>0</v>
      </c>
      <c r="BK225" s="44">
        <f t="shared" si="557"/>
        <v>0</v>
      </c>
      <c r="BM225" s="44">
        <f t="shared" si="516"/>
        <v>741674</v>
      </c>
      <c r="BN225" s="44">
        <f t="shared" si="517"/>
        <v>355853.85630137683</v>
      </c>
      <c r="BO225" s="44">
        <f t="shared" si="518"/>
        <v>102431.54238934611</v>
      </c>
      <c r="BP225" s="44">
        <f t="shared" si="519"/>
        <v>9101.2325420745674</v>
      </c>
      <c r="BQ225" s="44">
        <f t="shared" si="520"/>
        <v>105633.40529218729</v>
      </c>
      <c r="BR225" s="44">
        <f t="shared" si="521"/>
        <v>96093.999067043929</v>
      </c>
      <c r="BS225" s="44">
        <f t="shared" si="522"/>
        <v>57055.690706594243</v>
      </c>
      <c r="BT225" s="44">
        <f t="shared" si="523"/>
        <v>0</v>
      </c>
      <c r="BU225" s="44">
        <f t="shared" si="524"/>
        <v>5957.5645815159633</v>
      </c>
      <c r="BV225" s="44">
        <f t="shared" si="525"/>
        <v>3118.1078290462588</v>
      </c>
      <c r="BW225" s="44">
        <f t="shared" si="526"/>
        <v>6142.647319520539</v>
      </c>
      <c r="BX225" s="44">
        <f t="shared" si="527"/>
        <v>196.49351100115854</v>
      </c>
      <c r="BY225" s="44">
        <f t="shared" si="528"/>
        <v>89.460460293210403</v>
      </c>
      <c r="CA225" s="44">
        <f t="shared" si="529"/>
        <v>0</v>
      </c>
    </row>
    <row r="226" spans="2:79" x14ac:dyDescent="0.25">
      <c r="B226" s="6">
        <v>582</v>
      </c>
      <c r="C226" s="6" t="s">
        <v>130</v>
      </c>
      <c r="D226" s="47" t="str">
        <f>INDEX(Alloc,$E226,D$1)</f>
        <v>Acct362</v>
      </c>
      <c r="E226" s="93">
        <v>29</v>
      </c>
      <c r="F226" s="93"/>
      <c r="G226" s="105">
        <f>+'Function-Classif'!F226</f>
        <v>1941657</v>
      </c>
      <c r="H226" s="21">
        <f>+'Function-Classif'!S226</f>
        <v>1941657</v>
      </c>
      <c r="I226" s="21">
        <f>+'Function-Classif'!T226</f>
        <v>0</v>
      </c>
      <c r="J226" s="21">
        <f>+'Function-Classif'!U226</f>
        <v>0</v>
      </c>
      <c r="K226" s="24"/>
      <c r="L226" s="47">
        <f t="shared" si="558"/>
        <v>931603.54962498683</v>
      </c>
      <c r="M226" s="47">
        <f t="shared" si="558"/>
        <v>0</v>
      </c>
      <c r="N226" s="47">
        <f t="shared" si="558"/>
        <v>0</v>
      </c>
      <c r="O226" s="47"/>
      <c r="P226" s="47">
        <f t="shared" si="559"/>
        <v>268159.48961547879</v>
      </c>
      <c r="Q226" s="47">
        <f t="shared" si="559"/>
        <v>0</v>
      </c>
      <c r="R226" s="47">
        <f t="shared" si="559"/>
        <v>0</v>
      </c>
      <c r="S226" s="47"/>
      <c r="T226" s="47">
        <f t="shared" si="559"/>
        <v>23826.468062716071</v>
      </c>
      <c r="U226" s="47">
        <f t="shared" si="559"/>
        <v>0</v>
      </c>
      <c r="V226" s="47">
        <f t="shared" si="559"/>
        <v>0</v>
      </c>
      <c r="W226" s="24"/>
      <c r="X226" s="47">
        <f t="shared" si="560"/>
        <v>276541.77013002004</v>
      </c>
      <c r="Y226" s="47">
        <f t="shared" si="560"/>
        <v>0</v>
      </c>
      <c r="Z226" s="47">
        <f t="shared" si="560"/>
        <v>0</v>
      </c>
      <c r="AB226" s="47">
        <f t="shared" si="561"/>
        <v>251568.19026488636</v>
      </c>
      <c r="AC226" s="47">
        <f t="shared" si="561"/>
        <v>0</v>
      </c>
      <c r="AD226" s="47">
        <f t="shared" si="561"/>
        <v>0</v>
      </c>
      <c r="AF226" s="47">
        <f t="shared" si="562"/>
        <v>149368.29557230489</v>
      </c>
      <c r="AG226" s="47">
        <f t="shared" si="562"/>
        <v>0</v>
      </c>
      <c r="AH226" s="47">
        <f t="shared" si="562"/>
        <v>0</v>
      </c>
      <c r="AJ226" s="47">
        <f t="shared" si="563"/>
        <v>0</v>
      </c>
      <c r="AK226" s="47">
        <f t="shared" si="563"/>
        <v>0</v>
      </c>
      <c r="AL226" s="47">
        <f t="shared" si="563"/>
        <v>0</v>
      </c>
      <c r="AN226" s="47">
        <f t="shared" si="564"/>
        <v>15596.538334433377</v>
      </c>
      <c r="AO226" s="47">
        <f t="shared" si="564"/>
        <v>0</v>
      </c>
      <c r="AP226" s="47">
        <f t="shared" si="564"/>
        <v>0</v>
      </c>
      <c r="AR226" s="47">
        <f t="shared" si="565"/>
        <v>8163.0148731416657</v>
      </c>
      <c r="AS226" s="47">
        <f t="shared" si="565"/>
        <v>0</v>
      </c>
      <c r="AT226" s="47">
        <f t="shared" si="565"/>
        <v>0</v>
      </c>
      <c r="AV226" s="47">
        <f t="shared" si="566"/>
        <v>16081.073580142072</v>
      </c>
      <c r="AW226" s="47">
        <f t="shared" si="566"/>
        <v>0</v>
      </c>
      <c r="AX226" s="47">
        <f t="shared" si="566"/>
        <v>0</v>
      </c>
      <c r="AZ226" s="47">
        <f t="shared" si="567"/>
        <v>514.40794889665335</v>
      </c>
      <c r="BA226" s="47">
        <f t="shared" si="567"/>
        <v>0</v>
      </c>
      <c r="BB226" s="47">
        <f t="shared" si="567"/>
        <v>0</v>
      </c>
      <c r="BD226" s="47">
        <f t="shared" si="568"/>
        <v>234.20199299359831</v>
      </c>
      <c r="BE226" s="47">
        <f t="shared" si="568"/>
        <v>0</v>
      </c>
      <c r="BF226" s="47">
        <f t="shared" si="568"/>
        <v>0</v>
      </c>
      <c r="BH226" s="44">
        <f t="shared" si="554"/>
        <v>0</v>
      </c>
      <c r="BI226" s="44">
        <f t="shared" si="555"/>
        <v>0</v>
      </c>
      <c r="BJ226" s="44">
        <f t="shared" si="556"/>
        <v>0</v>
      </c>
      <c r="BK226" s="44">
        <f t="shared" si="557"/>
        <v>0</v>
      </c>
      <c r="BM226" s="44">
        <f t="shared" si="516"/>
        <v>1941657</v>
      </c>
      <c r="BN226" s="44">
        <f t="shared" si="517"/>
        <v>931603.54962498683</v>
      </c>
      <c r="BO226" s="44">
        <f t="shared" si="518"/>
        <v>268159.48961547879</v>
      </c>
      <c r="BP226" s="44">
        <f t="shared" si="519"/>
        <v>23826.468062716071</v>
      </c>
      <c r="BQ226" s="44">
        <f t="shared" si="520"/>
        <v>276541.77013002004</v>
      </c>
      <c r="BR226" s="44">
        <f t="shared" si="521"/>
        <v>251568.19026488636</v>
      </c>
      <c r="BS226" s="44">
        <f t="shared" si="522"/>
        <v>149368.29557230489</v>
      </c>
      <c r="BT226" s="44">
        <f t="shared" si="523"/>
        <v>0</v>
      </c>
      <c r="BU226" s="44">
        <f t="shared" si="524"/>
        <v>15596.538334433377</v>
      </c>
      <c r="BV226" s="44">
        <f t="shared" si="525"/>
        <v>8163.0148731416657</v>
      </c>
      <c r="BW226" s="44">
        <f t="shared" si="526"/>
        <v>16081.073580142072</v>
      </c>
      <c r="BX226" s="44">
        <f t="shared" si="527"/>
        <v>514.40794889665335</v>
      </c>
      <c r="BY226" s="44">
        <f t="shared" si="528"/>
        <v>234.20199299359831</v>
      </c>
      <c r="CA226" s="44">
        <f t="shared" si="529"/>
        <v>0</v>
      </c>
    </row>
    <row r="227" spans="2:79" x14ac:dyDescent="0.25">
      <c r="B227" s="6">
        <v>583</v>
      </c>
      <c r="C227" s="6" t="s">
        <v>131</v>
      </c>
      <c r="D227" s="47" t="str">
        <f>INDEX(Alloc,$E227,D$1)</f>
        <v>Acct365</v>
      </c>
      <c r="E227" s="93">
        <v>30</v>
      </c>
      <c r="F227" s="93"/>
      <c r="G227" s="105">
        <f>+'Function-Classif'!F227</f>
        <v>5880672</v>
      </c>
      <c r="H227" s="21">
        <f>+'Function-Classif'!S227</f>
        <v>4947129.552992193</v>
      </c>
      <c r="I227" s="21">
        <f>+'Function-Classif'!T227</f>
        <v>0</v>
      </c>
      <c r="J227" s="21">
        <f>+'Function-Classif'!U227</f>
        <v>933542.44700780755</v>
      </c>
      <c r="K227" s="24"/>
      <c r="L227" s="47">
        <f t="shared" si="558"/>
        <v>2604959.4199604881</v>
      </c>
      <c r="M227" s="47">
        <f t="shared" si="558"/>
        <v>0</v>
      </c>
      <c r="N227" s="47">
        <f t="shared" si="558"/>
        <v>811118.10062297201</v>
      </c>
      <c r="O227" s="47"/>
      <c r="P227" s="47">
        <f t="shared" si="559"/>
        <v>693193.70339721045</v>
      </c>
      <c r="Q227" s="47">
        <f t="shared" si="559"/>
        <v>0</v>
      </c>
      <c r="R227" s="47">
        <f t="shared" si="559"/>
        <v>100773.53077754569</v>
      </c>
      <c r="S227" s="47"/>
      <c r="T227" s="47">
        <f t="shared" si="559"/>
        <v>52808.826715601084</v>
      </c>
      <c r="U227" s="47">
        <f t="shared" si="559"/>
        <v>0</v>
      </c>
      <c r="V227" s="47">
        <f t="shared" si="559"/>
        <v>0</v>
      </c>
      <c r="W227" s="24"/>
      <c r="X227" s="47">
        <f t="shared" si="560"/>
        <v>612925.35595210956</v>
      </c>
      <c r="Y227" s="47">
        <f t="shared" si="560"/>
        <v>0</v>
      </c>
      <c r="Z227" s="47">
        <f t="shared" si="560"/>
        <v>0</v>
      </c>
      <c r="AB227" s="47">
        <f t="shared" si="561"/>
        <v>557574.0782010532</v>
      </c>
      <c r="AC227" s="47">
        <f t="shared" si="561"/>
        <v>0</v>
      </c>
      <c r="AD227" s="47">
        <f t="shared" si="561"/>
        <v>0</v>
      </c>
      <c r="AF227" s="47">
        <f t="shared" si="562"/>
        <v>331058.90545421257</v>
      </c>
      <c r="AG227" s="47">
        <f t="shared" si="562"/>
        <v>0</v>
      </c>
      <c r="AH227" s="47">
        <f t="shared" si="562"/>
        <v>0</v>
      </c>
      <c r="AJ227" s="47">
        <f t="shared" si="563"/>
        <v>0</v>
      </c>
      <c r="AK227" s="47">
        <f t="shared" si="563"/>
        <v>0</v>
      </c>
      <c r="AL227" s="47">
        <f t="shared" si="563"/>
        <v>0</v>
      </c>
      <c r="AN227" s="47">
        <f t="shared" si="564"/>
        <v>34568.064729457532</v>
      </c>
      <c r="AO227" s="47">
        <f t="shared" si="564"/>
        <v>0</v>
      </c>
      <c r="AP227" s="47">
        <f t="shared" si="564"/>
        <v>0</v>
      </c>
      <c r="AR227" s="47">
        <f t="shared" si="565"/>
        <v>18092.452342408666</v>
      </c>
      <c r="AS227" s="47">
        <f t="shared" si="565"/>
        <v>0</v>
      </c>
      <c r="AT227" s="47">
        <f t="shared" si="565"/>
        <v>0</v>
      </c>
      <c r="AV227" s="47">
        <f t="shared" si="566"/>
        <v>40082.802150819967</v>
      </c>
      <c r="AW227" s="47">
        <f t="shared" si="566"/>
        <v>0</v>
      </c>
      <c r="AX227" s="47">
        <f t="shared" si="566"/>
        <v>21385.721764582941</v>
      </c>
      <c r="AZ227" s="47">
        <f t="shared" si="567"/>
        <v>1282.1850442805762</v>
      </c>
      <c r="BA227" s="47">
        <f t="shared" si="567"/>
        <v>0</v>
      </c>
      <c r="BB227" s="47">
        <f t="shared" si="567"/>
        <v>40.098228308593022</v>
      </c>
      <c r="BD227" s="47">
        <f t="shared" si="568"/>
        <v>583.75904455050625</v>
      </c>
      <c r="BE227" s="47">
        <f t="shared" si="568"/>
        <v>0</v>
      </c>
      <c r="BF227" s="47">
        <f t="shared" si="568"/>
        <v>224.99561439821639</v>
      </c>
      <c r="BH227" s="44">
        <f t="shared" si="554"/>
        <v>0</v>
      </c>
      <c r="BI227" s="44">
        <f t="shared" si="555"/>
        <v>0</v>
      </c>
      <c r="BJ227" s="44">
        <f t="shared" si="556"/>
        <v>0</v>
      </c>
      <c r="BK227" s="44">
        <f t="shared" si="557"/>
        <v>0</v>
      </c>
      <c r="BM227" s="44">
        <f t="shared" si="516"/>
        <v>5880672</v>
      </c>
      <c r="BN227" s="44">
        <f t="shared" si="517"/>
        <v>3416077.5205834601</v>
      </c>
      <c r="BO227" s="44">
        <f t="shared" si="518"/>
        <v>793967.2341747561</v>
      </c>
      <c r="BP227" s="44">
        <f t="shared" si="519"/>
        <v>52808.826715601084</v>
      </c>
      <c r="BQ227" s="44">
        <f t="shared" si="520"/>
        <v>612925.35595210956</v>
      </c>
      <c r="BR227" s="44">
        <f t="shared" si="521"/>
        <v>557574.0782010532</v>
      </c>
      <c r="BS227" s="44">
        <f t="shared" si="522"/>
        <v>331058.90545421257</v>
      </c>
      <c r="BT227" s="44">
        <f t="shared" si="523"/>
        <v>0</v>
      </c>
      <c r="BU227" s="44">
        <f t="shared" si="524"/>
        <v>34568.064729457532</v>
      </c>
      <c r="BV227" s="44">
        <f t="shared" si="525"/>
        <v>18092.452342408666</v>
      </c>
      <c r="BW227" s="44">
        <f t="shared" si="526"/>
        <v>61468.523915402911</v>
      </c>
      <c r="BX227" s="44">
        <f t="shared" si="527"/>
        <v>1322.2832725891692</v>
      </c>
      <c r="BY227" s="44">
        <f t="shared" si="528"/>
        <v>808.75465894872264</v>
      </c>
      <c r="CA227" s="44">
        <f t="shared" si="529"/>
        <v>0</v>
      </c>
    </row>
    <row r="228" spans="2:79" x14ac:dyDescent="0.25">
      <c r="B228" s="6">
        <v>584</v>
      </c>
      <c r="C228" s="6" t="s">
        <v>144</v>
      </c>
      <c r="D228" s="47" t="str">
        <f>INDEX(Alloc,$E228,D$1)</f>
        <v>Acct367</v>
      </c>
      <c r="E228" s="93">
        <v>31</v>
      </c>
      <c r="F228" s="93"/>
      <c r="G228" s="105">
        <f>+'Function-Classif'!F228</f>
        <v>535725</v>
      </c>
      <c r="H228" s="21">
        <f>+'Function-Classif'!S228</f>
        <v>494688.30470885814</v>
      </c>
      <c r="I228" s="21">
        <f>+'Function-Classif'!T228</f>
        <v>0</v>
      </c>
      <c r="J228" s="21">
        <f>+'Function-Classif'!U228</f>
        <v>41036.695291141841</v>
      </c>
      <c r="K228" s="24"/>
      <c r="L228" s="47">
        <f t="shared" si="558"/>
        <v>245514.40624470438</v>
      </c>
      <c r="M228" s="47">
        <f t="shared" si="558"/>
        <v>0</v>
      </c>
      <c r="N228" s="47">
        <f t="shared" si="558"/>
        <v>35655.161098546436</v>
      </c>
      <c r="O228" s="47"/>
      <c r="P228" s="47">
        <f t="shared" si="559"/>
        <v>68671.929207198089</v>
      </c>
      <c r="Q228" s="47">
        <f t="shared" si="559"/>
        <v>0</v>
      </c>
      <c r="R228" s="47">
        <f t="shared" si="559"/>
        <v>4429.8067958082465</v>
      </c>
      <c r="S228" s="47"/>
      <c r="T228" s="47">
        <f t="shared" si="559"/>
        <v>5791.6856071567854</v>
      </c>
      <c r="U228" s="47">
        <f t="shared" si="559"/>
        <v>0</v>
      </c>
      <c r="V228" s="47">
        <f t="shared" si="559"/>
        <v>0</v>
      </c>
      <c r="W228" s="24"/>
      <c r="X228" s="47">
        <f t="shared" si="560"/>
        <v>67221.167049344032</v>
      </c>
      <c r="Y228" s="47">
        <f t="shared" si="560"/>
        <v>0</v>
      </c>
      <c r="Z228" s="47">
        <f t="shared" si="560"/>
        <v>0</v>
      </c>
      <c r="AB228" s="47">
        <f t="shared" si="561"/>
        <v>61150.644020779488</v>
      </c>
      <c r="AC228" s="47">
        <f t="shared" si="561"/>
        <v>0</v>
      </c>
      <c r="AD228" s="47">
        <f t="shared" si="561"/>
        <v>0</v>
      </c>
      <c r="AF228" s="47">
        <f t="shared" si="562"/>
        <v>36308.117735056505</v>
      </c>
      <c r="AG228" s="47">
        <f t="shared" si="562"/>
        <v>0</v>
      </c>
      <c r="AH228" s="47">
        <f t="shared" si="562"/>
        <v>0</v>
      </c>
      <c r="AJ228" s="47">
        <f t="shared" si="563"/>
        <v>0</v>
      </c>
      <c r="AK228" s="47">
        <f t="shared" si="563"/>
        <v>0</v>
      </c>
      <c r="AL228" s="47">
        <f t="shared" si="563"/>
        <v>0</v>
      </c>
      <c r="AN228" s="47">
        <f t="shared" si="564"/>
        <v>3791.1723363798369</v>
      </c>
      <c r="AO228" s="47">
        <f t="shared" si="564"/>
        <v>0</v>
      </c>
      <c r="AP228" s="47">
        <f t="shared" si="564"/>
        <v>0</v>
      </c>
      <c r="AR228" s="47">
        <f t="shared" si="565"/>
        <v>1984.2477545281631</v>
      </c>
      <c r="AS228" s="47">
        <f t="shared" si="565"/>
        <v>0</v>
      </c>
      <c r="AT228" s="47">
        <f t="shared" si="565"/>
        <v>0</v>
      </c>
      <c r="AV228" s="47">
        <f t="shared" si="566"/>
        <v>4065.6687788306153</v>
      </c>
      <c r="AW228" s="47">
        <f t="shared" si="566"/>
        <v>0</v>
      </c>
      <c r="AX228" s="47">
        <f t="shared" si="566"/>
        <v>940.07439131151853</v>
      </c>
      <c r="AZ228" s="47">
        <f t="shared" si="567"/>
        <v>130.05427324168375</v>
      </c>
      <c r="BA228" s="47">
        <f t="shared" si="567"/>
        <v>0</v>
      </c>
      <c r="BB228" s="47">
        <f t="shared" si="567"/>
        <v>1.7626394837090975</v>
      </c>
      <c r="BD228" s="47">
        <f t="shared" si="568"/>
        <v>59.211701638490162</v>
      </c>
      <c r="BE228" s="47">
        <f t="shared" si="568"/>
        <v>0</v>
      </c>
      <c r="BF228" s="47">
        <f t="shared" si="568"/>
        <v>9.8903659919232698</v>
      </c>
      <c r="BH228" s="44">
        <f t="shared" ref="BH228" si="573">+L228+P228+T228+X228+AB228+AF228+AJ228+AN228+AR228+AV228+AZ228+BD228-H228</f>
        <v>0</v>
      </c>
      <c r="BI228" s="44">
        <f t="shared" ref="BI228" si="574">+M228+Q228+U228+Y228+AC228+AG228+AK228+AO228+AS228+AW228+BA228+BE228-I228</f>
        <v>0</v>
      </c>
      <c r="BJ228" s="44">
        <f t="shared" ref="BJ228" si="575">+N228+R228+V228+Z228+AD228+AH228+AL228+AP228+AT228+AX228+BB228+BF228-J228</f>
        <v>0</v>
      </c>
      <c r="BK228" s="44">
        <f t="shared" ref="BK228" si="576">SUM(L228:BF228)-G228</f>
        <v>0</v>
      </c>
      <c r="BM228" s="44">
        <f t="shared" si="516"/>
        <v>535725</v>
      </c>
      <c r="BN228" s="44">
        <f t="shared" si="517"/>
        <v>281169.56734325085</v>
      </c>
      <c r="BO228" s="44">
        <f t="shared" si="518"/>
        <v>73101.736003006343</v>
      </c>
      <c r="BP228" s="44">
        <f t="shared" si="519"/>
        <v>5791.6856071567854</v>
      </c>
      <c r="BQ228" s="44">
        <f t="shared" si="520"/>
        <v>67221.167049344032</v>
      </c>
      <c r="BR228" s="44">
        <f t="shared" si="521"/>
        <v>61150.644020779488</v>
      </c>
      <c r="BS228" s="44">
        <f t="shared" si="522"/>
        <v>36308.117735056505</v>
      </c>
      <c r="BT228" s="44">
        <f t="shared" si="523"/>
        <v>0</v>
      </c>
      <c r="BU228" s="44">
        <f t="shared" si="524"/>
        <v>3791.1723363798369</v>
      </c>
      <c r="BV228" s="44">
        <f t="shared" si="525"/>
        <v>1984.2477545281631</v>
      </c>
      <c r="BW228" s="44">
        <f t="shared" si="526"/>
        <v>5005.7431701421337</v>
      </c>
      <c r="BX228" s="44">
        <f t="shared" si="527"/>
        <v>131.81691272539285</v>
      </c>
      <c r="BY228" s="44">
        <f t="shared" si="528"/>
        <v>69.10206763041343</v>
      </c>
      <c r="CA228" s="44">
        <f t="shared" si="529"/>
        <v>0</v>
      </c>
    </row>
    <row r="229" spans="2:79" x14ac:dyDescent="0.25">
      <c r="B229" s="6">
        <v>585</v>
      </c>
      <c r="C229" s="6" t="s">
        <v>145</v>
      </c>
      <c r="D229" s="6"/>
      <c r="E229" s="93"/>
      <c r="F229" s="93"/>
      <c r="G229" s="105">
        <f>+'Function-Classif'!F229</f>
        <v>0</v>
      </c>
      <c r="H229" s="21">
        <f>+'Function-Classif'!S229</f>
        <v>0</v>
      </c>
      <c r="I229" s="21">
        <f>+'Function-Classif'!T229</f>
        <v>0</v>
      </c>
      <c r="J229" s="21">
        <f>+'Function-Classif'!U229</f>
        <v>0</v>
      </c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Y229" s="44"/>
      <c r="Z229" s="44"/>
      <c r="BH229" s="44">
        <f t="shared" si="554"/>
        <v>0</v>
      </c>
      <c r="BI229" s="44">
        <f t="shared" si="555"/>
        <v>0</v>
      </c>
      <c r="BJ229" s="44">
        <f t="shared" si="556"/>
        <v>0</v>
      </c>
      <c r="BK229" s="44">
        <f t="shared" si="557"/>
        <v>0</v>
      </c>
      <c r="BM229" s="44">
        <f t="shared" si="516"/>
        <v>0</v>
      </c>
      <c r="BN229" s="44">
        <f t="shared" si="517"/>
        <v>0</v>
      </c>
      <c r="BO229" s="44">
        <f t="shared" si="518"/>
        <v>0</v>
      </c>
      <c r="BP229" s="44">
        <f t="shared" si="519"/>
        <v>0</v>
      </c>
      <c r="BQ229" s="44">
        <f t="shared" si="520"/>
        <v>0</v>
      </c>
      <c r="BR229" s="44">
        <f t="shared" si="521"/>
        <v>0</v>
      </c>
      <c r="BS229" s="44">
        <f t="shared" si="522"/>
        <v>0</v>
      </c>
      <c r="BT229" s="44">
        <f t="shared" si="523"/>
        <v>0</v>
      </c>
      <c r="BU229" s="44">
        <f t="shared" si="524"/>
        <v>0</v>
      </c>
      <c r="BV229" s="44">
        <f t="shared" si="525"/>
        <v>0</v>
      </c>
      <c r="BW229" s="44">
        <f t="shared" si="526"/>
        <v>0</v>
      </c>
      <c r="BX229" s="44">
        <f t="shared" si="527"/>
        <v>0</v>
      </c>
      <c r="BY229" s="44">
        <f t="shared" si="528"/>
        <v>0</v>
      </c>
      <c r="CA229" s="44">
        <f t="shared" si="529"/>
        <v>0</v>
      </c>
    </row>
    <row r="230" spans="2:79" x14ac:dyDescent="0.25">
      <c r="B230" s="6">
        <v>586</v>
      </c>
      <c r="C230" s="43" t="s">
        <v>146</v>
      </c>
      <c r="D230" s="47" t="str">
        <f>INDEX(Alloc,$E230,D$1)</f>
        <v>C03</v>
      </c>
      <c r="E230" s="109">
        <v>21</v>
      </c>
      <c r="F230" s="93"/>
      <c r="G230" s="105">
        <f>+'Function-Classif'!F230</f>
        <v>8277541</v>
      </c>
      <c r="H230" s="21">
        <f>+'Function-Classif'!S230</f>
        <v>0</v>
      </c>
      <c r="I230" s="21">
        <f>+'Function-Classif'!T230</f>
        <v>0</v>
      </c>
      <c r="J230" s="21">
        <f>+'Function-Classif'!U230</f>
        <v>8277541</v>
      </c>
      <c r="K230" s="24"/>
      <c r="L230" s="47">
        <f t="shared" ref="L230:N235" si="577">INDEX(Alloc,$E230,L$1)*$G230</f>
        <v>0</v>
      </c>
      <c r="M230" s="47">
        <f t="shared" si="577"/>
        <v>0</v>
      </c>
      <c r="N230" s="47">
        <f t="shared" si="577"/>
        <v>5793616.4967200011</v>
      </c>
      <c r="O230" s="47"/>
      <c r="P230" s="47">
        <f t="shared" ref="P230:V235" si="578">INDEX(Alloc,$E230,P$1)*$G230</f>
        <v>0</v>
      </c>
      <c r="Q230" s="47">
        <f t="shared" si="578"/>
        <v>0</v>
      </c>
      <c r="R230" s="47">
        <f t="shared" si="578"/>
        <v>1703352.3869800004</v>
      </c>
      <c r="S230" s="47"/>
      <c r="T230" s="47">
        <f t="shared" si="578"/>
        <v>0</v>
      </c>
      <c r="U230" s="47">
        <f t="shared" si="578"/>
        <v>0</v>
      </c>
      <c r="V230" s="47">
        <f t="shared" si="578"/>
        <v>66311.380951000014</v>
      </c>
      <c r="W230" s="24"/>
      <c r="X230" s="47">
        <f t="shared" ref="X230:Z235" si="579">INDEX(Alloc,$E230,X$1)*$G230</f>
        <v>0</v>
      </c>
      <c r="Y230" s="47">
        <f t="shared" si="579"/>
        <v>0</v>
      </c>
      <c r="Z230" s="47">
        <f t="shared" si="579"/>
        <v>458219.83713700017</v>
      </c>
      <c r="AB230" s="47">
        <f t="shared" ref="AB230:AD235" si="580">INDEX(Alloc,$E230,AB$1)*$G230</f>
        <v>0</v>
      </c>
      <c r="AC230" s="47">
        <f t="shared" si="580"/>
        <v>0</v>
      </c>
      <c r="AD230" s="47">
        <f t="shared" si="580"/>
        <v>103833.47430400003</v>
      </c>
      <c r="AF230" s="47">
        <f t="shared" ref="AF230:AH235" si="581">INDEX(Alloc,$E230,AF$1)*$G230</f>
        <v>0</v>
      </c>
      <c r="AG230" s="47">
        <f t="shared" si="581"/>
        <v>0</v>
      </c>
      <c r="AH230" s="47">
        <f t="shared" si="581"/>
        <v>48274.619112000008</v>
      </c>
      <c r="AJ230" s="47">
        <f t="shared" ref="AJ230:AL235" si="582">INDEX(Alloc,$E230,AJ$1)*$G230</f>
        <v>0</v>
      </c>
      <c r="AK230" s="47">
        <f t="shared" si="582"/>
        <v>0</v>
      </c>
      <c r="AL230" s="47">
        <f t="shared" si="582"/>
        <v>84935.848201000015</v>
      </c>
      <c r="AN230" s="47">
        <f t="shared" ref="AN230:AP235" si="583">INDEX(Alloc,$E230,AN$1)*$G230</f>
        <v>0</v>
      </c>
      <c r="AO230" s="47">
        <f t="shared" si="583"/>
        <v>0</v>
      </c>
      <c r="AP230" s="47">
        <f t="shared" si="583"/>
        <v>985.02737900000022</v>
      </c>
      <c r="AR230" s="47">
        <f t="shared" ref="AR230:AT235" si="584">INDEX(Alloc,$E230,AR$1)*$G230</f>
        <v>0</v>
      </c>
      <c r="AS230" s="47">
        <f t="shared" si="584"/>
        <v>0</v>
      </c>
      <c r="AT230" s="47">
        <f t="shared" si="584"/>
        <v>985.02737900000022</v>
      </c>
      <c r="AV230" s="47">
        <f t="shared" ref="AV230:AX235" si="585">INDEX(Alloc,$E230,AV$1)*$G230</f>
        <v>0</v>
      </c>
      <c r="AW230" s="47">
        <f t="shared" si="585"/>
        <v>0</v>
      </c>
      <c r="AX230" s="47">
        <f t="shared" si="585"/>
        <v>0</v>
      </c>
      <c r="AZ230" s="47">
        <f t="shared" ref="AZ230:BB235" si="586">INDEX(Alloc,$E230,AZ$1)*$G230</f>
        <v>0</v>
      </c>
      <c r="BA230" s="47">
        <f t="shared" si="586"/>
        <v>0</v>
      </c>
      <c r="BB230" s="47">
        <f t="shared" si="586"/>
        <v>2623.9804970000005</v>
      </c>
      <c r="BD230" s="47">
        <f t="shared" ref="BD230:BF235" si="587">INDEX(Alloc,$E230,BD$1)*$G230</f>
        <v>0</v>
      </c>
      <c r="BE230" s="47">
        <f t="shared" si="587"/>
        <v>0</v>
      </c>
      <c r="BF230" s="47">
        <f t="shared" si="587"/>
        <v>14402.921340000004</v>
      </c>
      <c r="BH230" s="44">
        <f t="shared" si="554"/>
        <v>0</v>
      </c>
      <c r="BI230" s="44">
        <f t="shared" si="555"/>
        <v>0</v>
      </c>
      <c r="BJ230" s="44">
        <f t="shared" si="556"/>
        <v>0</v>
      </c>
      <c r="BK230" s="44">
        <f t="shared" si="557"/>
        <v>0</v>
      </c>
      <c r="BM230" s="44">
        <f t="shared" si="516"/>
        <v>8277541</v>
      </c>
      <c r="BN230" s="44">
        <f t="shared" si="517"/>
        <v>5793616.4967200011</v>
      </c>
      <c r="BO230" s="44">
        <f t="shared" si="518"/>
        <v>1703352.3869800004</v>
      </c>
      <c r="BP230" s="44">
        <f t="shared" si="519"/>
        <v>66311.380951000014</v>
      </c>
      <c r="BQ230" s="44">
        <f t="shared" si="520"/>
        <v>458219.83713700017</v>
      </c>
      <c r="BR230" s="44">
        <f t="shared" si="521"/>
        <v>103833.47430400003</v>
      </c>
      <c r="BS230" s="44">
        <f t="shared" si="522"/>
        <v>48274.619112000008</v>
      </c>
      <c r="BT230" s="44">
        <f t="shared" si="523"/>
        <v>84935.848201000015</v>
      </c>
      <c r="BU230" s="44">
        <f t="shared" si="524"/>
        <v>985.02737900000022</v>
      </c>
      <c r="BV230" s="44">
        <f t="shared" si="525"/>
        <v>985.02737900000022</v>
      </c>
      <c r="BW230" s="44">
        <f t="shared" si="526"/>
        <v>0</v>
      </c>
      <c r="BX230" s="44">
        <f t="shared" si="527"/>
        <v>2623.9804970000005</v>
      </c>
      <c r="BY230" s="44">
        <f t="shared" si="528"/>
        <v>14402.921340000004</v>
      </c>
      <c r="CA230" s="44">
        <f t="shared" si="529"/>
        <v>0</v>
      </c>
    </row>
    <row r="231" spans="2:79" x14ac:dyDescent="0.25">
      <c r="B231" s="6">
        <v>586</v>
      </c>
      <c r="C231" s="6" t="s">
        <v>147</v>
      </c>
      <c r="D231" s="6"/>
      <c r="E231" s="93"/>
      <c r="F231" s="93"/>
      <c r="G231" s="105">
        <f>+'Function-Classif'!F231</f>
        <v>0</v>
      </c>
      <c r="H231" s="21">
        <f>+'Function-Classif'!S231</f>
        <v>0</v>
      </c>
      <c r="I231" s="21">
        <f>+'Function-Classif'!T231</f>
        <v>0</v>
      </c>
      <c r="J231" s="21">
        <f>+'Function-Classif'!U231</f>
        <v>0</v>
      </c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Y231" s="44"/>
      <c r="Z231" s="44"/>
      <c r="BH231" s="44">
        <f t="shared" si="554"/>
        <v>0</v>
      </c>
      <c r="BI231" s="44">
        <f t="shared" si="555"/>
        <v>0</v>
      </c>
      <c r="BJ231" s="44">
        <f t="shared" si="556"/>
        <v>0</v>
      </c>
      <c r="BK231" s="44">
        <f t="shared" si="557"/>
        <v>0</v>
      </c>
      <c r="BM231" s="44">
        <f t="shared" si="516"/>
        <v>0</v>
      </c>
      <c r="BN231" s="44">
        <f t="shared" si="517"/>
        <v>0</v>
      </c>
      <c r="BO231" s="44">
        <f t="shared" si="518"/>
        <v>0</v>
      </c>
      <c r="BP231" s="44">
        <f t="shared" si="519"/>
        <v>0</v>
      </c>
      <c r="BQ231" s="44">
        <f t="shared" si="520"/>
        <v>0</v>
      </c>
      <c r="BR231" s="44">
        <f t="shared" si="521"/>
        <v>0</v>
      </c>
      <c r="BS231" s="44">
        <f t="shared" si="522"/>
        <v>0</v>
      </c>
      <c r="BT231" s="44">
        <f t="shared" si="523"/>
        <v>0</v>
      </c>
      <c r="BU231" s="44">
        <f t="shared" si="524"/>
        <v>0</v>
      </c>
      <c r="BV231" s="44">
        <f t="shared" si="525"/>
        <v>0</v>
      </c>
      <c r="BW231" s="44">
        <f t="shared" si="526"/>
        <v>0</v>
      </c>
      <c r="BX231" s="44">
        <f t="shared" si="527"/>
        <v>0</v>
      </c>
      <c r="BY231" s="44">
        <f t="shared" si="528"/>
        <v>0</v>
      </c>
      <c r="CA231" s="44">
        <f t="shared" si="529"/>
        <v>0</v>
      </c>
    </row>
    <row r="232" spans="2:79" x14ac:dyDescent="0.25">
      <c r="B232" s="6">
        <v>587</v>
      </c>
      <c r="C232" s="6" t="s">
        <v>148</v>
      </c>
      <c r="D232" s="47" t="str">
        <f>INDEX(Alloc,$E232,D$1)</f>
        <v>Dist</v>
      </c>
      <c r="E232" s="93">
        <v>26</v>
      </c>
      <c r="F232" s="93"/>
      <c r="G232" s="105">
        <f>+'Function-Classif'!F232</f>
        <v>-79200</v>
      </c>
      <c r="H232" s="21">
        <f>+'Function-Classif'!S232</f>
        <v>-58136.08905950281</v>
      </c>
      <c r="I232" s="21">
        <f>+'Function-Classif'!T232</f>
        <v>0</v>
      </c>
      <c r="J232" s="21">
        <f>+'Function-Classif'!U232</f>
        <v>-21063.910940497193</v>
      </c>
      <c r="K232" s="24"/>
      <c r="L232" s="47">
        <f t="shared" si="577"/>
        <v>-30626.980203002611</v>
      </c>
      <c r="M232" s="47">
        <f t="shared" si="577"/>
        <v>0</v>
      </c>
      <c r="N232" s="47">
        <f t="shared" si="577"/>
        <v>-12151.774941269183</v>
      </c>
      <c r="O232" s="47"/>
      <c r="P232" s="47">
        <f t="shared" si="578"/>
        <v>-8029.324025583478</v>
      </c>
      <c r="Q232" s="47">
        <f t="shared" si="578"/>
        <v>0</v>
      </c>
      <c r="R232" s="47">
        <f t="shared" si="578"/>
        <v>-1981.9396207045374</v>
      </c>
      <c r="S232" s="47"/>
      <c r="T232" s="47">
        <f t="shared" si="578"/>
        <v>-591.44628513149974</v>
      </c>
      <c r="U232" s="47">
        <f t="shared" si="578"/>
        <v>0</v>
      </c>
      <c r="V232" s="47">
        <f t="shared" si="578"/>
        <v>-18.6108635753675</v>
      </c>
      <c r="W232" s="24"/>
      <c r="X232" s="47">
        <f t="shared" si="579"/>
        <v>-7509.4107478639862</v>
      </c>
      <c r="Y232" s="47">
        <f t="shared" si="579"/>
        <v>0</v>
      </c>
      <c r="Z232" s="47">
        <f t="shared" si="579"/>
        <v>-223.16590254753527</v>
      </c>
      <c r="AB232" s="47">
        <f t="shared" si="580"/>
        <v>-6244.6969142794687</v>
      </c>
      <c r="AC232" s="47">
        <f t="shared" si="580"/>
        <v>0</v>
      </c>
      <c r="AD232" s="47">
        <f t="shared" si="580"/>
        <v>-29.141764160455612</v>
      </c>
      <c r="AF232" s="47">
        <f t="shared" si="581"/>
        <v>-4062.1361412192387</v>
      </c>
      <c r="AG232" s="47">
        <f t="shared" si="581"/>
        <v>0</v>
      </c>
      <c r="AH232" s="47">
        <f t="shared" si="581"/>
        <v>-24.598899864749388</v>
      </c>
      <c r="AJ232" s="47">
        <f t="shared" si="582"/>
        <v>0</v>
      </c>
      <c r="AK232" s="47">
        <f t="shared" si="582"/>
        <v>0</v>
      </c>
      <c r="AL232" s="47">
        <f t="shared" si="582"/>
        <v>-23.837981668561458</v>
      </c>
      <c r="AN232" s="47">
        <f t="shared" si="583"/>
        <v>-387.15409411629389</v>
      </c>
      <c r="AO232" s="47">
        <f t="shared" si="583"/>
        <v>0</v>
      </c>
      <c r="AP232" s="47">
        <f t="shared" si="583"/>
        <v>-0.27645646804003643</v>
      </c>
      <c r="AR232" s="47">
        <f t="shared" si="584"/>
        <v>-202.63115831874825</v>
      </c>
      <c r="AS232" s="47">
        <f t="shared" si="584"/>
        <v>0</v>
      </c>
      <c r="AT232" s="47">
        <f t="shared" si="584"/>
        <v>-0.27645646804003643</v>
      </c>
      <c r="AV232" s="47">
        <f t="shared" si="585"/>
        <v>-460.85562968166192</v>
      </c>
      <c r="AW232" s="47">
        <f t="shared" si="585"/>
        <v>0</v>
      </c>
      <c r="AX232" s="47">
        <f t="shared" si="585"/>
        <v>-6602.5723310509375</v>
      </c>
      <c r="AZ232" s="47">
        <f t="shared" si="586"/>
        <v>-14.74203808723105</v>
      </c>
      <c r="BA232" s="47">
        <f t="shared" si="586"/>
        <v>0</v>
      </c>
      <c r="BB232" s="47">
        <f t="shared" si="586"/>
        <v>-1.1806912099430016</v>
      </c>
      <c r="BD232" s="47">
        <f t="shared" si="587"/>
        <v>-6.7118222185767378</v>
      </c>
      <c r="BE232" s="47">
        <f t="shared" si="587"/>
        <v>0</v>
      </c>
      <c r="BF232" s="47">
        <f t="shared" si="587"/>
        <v>-6.5350315098417511</v>
      </c>
      <c r="BH232" s="44">
        <f t="shared" ref="BH232:BH233" si="588">+L232+P232+T232+X232+AB232+AF232+AJ232+AN232+AR232+AV232+AZ232+BD232-H232</f>
        <v>0</v>
      </c>
      <c r="BI232" s="44">
        <f t="shared" ref="BI232:BI233" si="589">+M232+Q232+U232+Y232+AC232+AG232+AK232+AO232+AS232+AW232+BA232+BE232-I232</f>
        <v>0</v>
      </c>
      <c r="BJ232" s="44">
        <f t="shared" ref="BJ232:BJ233" si="590">+N232+R232+V232+Z232+AD232+AH232+AL232+AP232+AT232+AX232+BB232+BF232-J232</f>
        <v>0</v>
      </c>
      <c r="BK232" s="44">
        <f t="shared" ref="BK232:BK233" si="591">SUM(L232:BF232)-G232</f>
        <v>0</v>
      </c>
      <c r="BM232" s="44">
        <f t="shared" si="516"/>
        <v>-79200</v>
      </c>
      <c r="BN232" s="44">
        <f t="shared" si="517"/>
        <v>-42778.755144271796</v>
      </c>
      <c r="BO232" s="44">
        <f t="shared" si="518"/>
        <v>-10011.263646288015</v>
      </c>
      <c r="BP232" s="44">
        <f t="shared" si="519"/>
        <v>-610.05714870686722</v>
      </c>
      <c r="BQ232" s="44">
        <f t="shared" si="520"/>
        <v>-7732.5766504115218</v>
      </c>
      <c r="BR232" s="44">
        <f t="shared" si="521"/>
        <v>-6273.8386784399245</v>
      </c>
      <c r="BS232" s="44">
        <f t="shared" si="522"/>
        <v>-4086.7350410839881</v>
      </c>
      <c r="BT232" s="44">
        <f t="shared" si="523"/>
        <v>-23.837981668561458</v>
      </c>
      <c r="BU232" s="44">
        <f t="shared" si="524"/>
        <v>-387.4305505843339</v>
      </c>
      <c r="BV232" s="44">
        <f t="shared" si="525"/>
        <v>-202.90761478678829</v>
      </c>
      <c r="BW232" s="44">
        <f t="shared" si="526"/>
        <v>-7063.4279607325998</v>
      </c>
      <c r="BX232" s="44">
        <f t="shared" si="527"/>
        <v>-15.922729297174051</v>
      </c>
      <c r="BY232" s="44">
        <f t="shared" si="528"/>
        <v>-13.24685372841849</v>
      </c>
      <c r="CA232" s="44">
        <f t="shared" si="529"/>
        <v>0</v>
      </c>
    </row>
    <row r="233" spans="2:79" x14ac:dyDescent="0.25">
      <c r="B233" s="6">
        <v>588</v>
      </c>
      <c r="C233" s="6" t="s">
        <v>149</v>
      </c>
      <c r="D233" s="47" t="str">
        <f>INDEX(Alloc,$E233,D$1)</f>
        <v>Dist</v>
      </c>
      <c r="E233" s="93">
        <v>26</v>
      </c>
      <c r="F233" s="93"/>
      <c r="G233" s="105">
        <f>+'Function-Classif'!F233</f>
        <v>5593730</v>
      </c>
      <c r="H233" s="21">
        <f>+'Function-Classif'!S233</f>
        <v>4106030.1193789477</v>
      </c>
      <c r="I233" s="21">
        <f>+'Function-Classif'!T233</f>
        <v>0</v>
      </c>
      <c r="J233" s="21">
        <f>+'Function-Classif'!U233</f>
        <v>1487699.8806210526</v>
      </c>
      <c r="K233" s="47"/>
      <c r="L233" s="47">
        <f t="shared" si="577"/>
        <v>2163119.4188250229</v>
      </c>
      <c r="M233" s="47">
        <f t="shared" si="577"/>
        <v>0</v>
      </c>
      <c r="N233" s="47">
        <f t="shared" si="577"/>
        <v>858254.39447254629</v>
      </c>
      <c r="O233" s="47"/>
      <c r="P233" s="47">
        <f t="shared" si="578"/>
        <v>567094.32678822055</v>
      </c>
      <c r="Q233" s="47">
        <f t="shared" si="578"/>
        <v>0</v>
      </c>
      <c r="R233" s="47">
        <f t="shared" si="578"/>
        <v>139980.24134499487</v>
      </c>
      <c r="S233" s="47"/>
      <c r="T233" s="47">
        <f t="shared" si="578"/>
        <v>41772.611471321012</v>
      </c>
      <c r="U233" s="47">
        <f t="shared" si="578"/>
        <v>0</v>
      </c>
      <c r="V233" s="47">
        <f t="shared" si="578"/>
        <v>1314.4462867101065</v>
      </c>
      <c r="W233" s="24"/>
      <c r="X233" s="47">
        <f t="shared" si="579"/>
        <v>530373.94170011638</v>
      </c>
      <c r="Y233" s="47">
        <f t="shared" si="579"/>
        <v>0</v>
      </c>
      <c r="Z233" s="47">
        <f t="shared" si="579"/>
        <v>15761.739950217481</v>
      </c>
      <c r="AB233" s="47">
        <f t="shared" si="580"/>
        <v>441049.85442313756</v>
      </c>
      <c r="AC233" s="47">
        <f t="shared" si="580"/>
        <v>0</v>
      </c>
      <c r="AD233" s="47">
        <f t="shared" si="580"/>
        <v>2058.2217226927446</v>
      </c>
      <c r="AF233" s="47">
        <f t="shared" si="581"/>
        <v>286900.16158108955</v>
      </c>
      <c r="AG233" s="47">
        <f t="shared" si="581"/>
        <v>0</v>
      </c>
      <c r="AH233" s="47">
        <f t="shared" si="581"/>
        <v>1737.3687391470276</v>
      </c>
      <c r="AJ233" s="47">
        <f t="shared" si="582"/>
        <v>0</v>
      </c>
      <c r="AK233" s="47">
        <f t="shared" si="582"/>
        <v>0</v>
      </c>
      <c r="AL233" s="47">
        <f t="shared" si="582"/>
        <v>1683.6266818040692</v>
      </c>
      <c r="AN233" s="47">
        <f t="shared" si="583"/>
        <v>27343.882208095161</v>
      </c>
      <c r="AO233" s="47">
        <f t="shared" si="583"/>
        <v>0</v>
      </c>
      <c r="AP233" s="47">
        <f t="shared" si="583"/>
        <v>19.52554089608072</v>
      </c>
      <c r="AR233" s="47">
        <f t="shared" si="584"/>
        <v>14311.41400533247</v>
      </c>
      <c r="AS233" s="47">
        <f t="shared" si="584"/>
        <v>0</v>
      </c>
      <c r="AT233" s="47">
        <f t="shared" si="584"/>
        <v>19.52554089608072</v>
      </c>
      <c r="AV233" s="47">
        <f t="shared" si="585"/>
        <v>32549.267189636397</v>
      </c>
      <c r="AW233" s="47">
        <f t="shared" si="585"/>
        <v>0</v>
      </c>
      <c r="AX233" s="47">
        <f t="shared" si="585"/>
        <v>466325.84501729242</v>
      </c>
      <c r="AZ233" s="47">
        <f t="shared" si="586"/>
        <v>1041.1992513849361</v>
      </c>
      <c r="BA233" s="47">
        <f t="shared" si="586"/>
        <v>0</v>
      </c>
      <c r="BB233" s="47">
        <f t="shared" si="586"/>
        <v>83.389745477202851</v>
      </c>
      <c r="BD233" s="47">
        <f t="shared" si="587"/>
        <v>474.04193558988959</v>
      </c>
      <c r="BE233" s="47">
        <f t="shared" si="587"/>
        <v>0</v>
      </c>
      <c r="BF233" s="47">
        <f t="shared" si="587"/>
        <v>461.55557837811989</v>
      </c>
      <c r="BH233" s="44">
        <f t="shared" si="588"/>
        <v>0</v>
      </c>
      <c r="BI233" s="44">
        <f t="shared" si="589"/>
        <v>0</v>
      </c>
      <c r="BJ233" s="44">
        <f t="shared" si="590"/>
        <v>0</v>
      </c>
      <c r="BK233" s="44">
        <f t="shared" si="591"/>
        <v>0</v>
      </c>
      <c r="BM233" s="44">
        <f t="shared" si="516"/>
        <v>5593730</v>
      </c>
      <c r="BN233" s="44">
        <f t="shared" si="517"/>
        <v>3021373.8132975693</v>
      </c>
      <c r="BO233" s="44">
        <f t="shared" si="518"/>
        <v>707074.56813321542</v>
      </c>
      <c r="BP233" s="44">
        <f t="shared" si="519"/>
        <v>43087.057758031122</v>
      </c>
      <c r="BQ233" s="44">
        <f t="shared" si="520"/>
        <v>546135.68165033381</v>
      </c>
      <c r="BR233" s="44">
        <f t="shared" si="521"/>
        <v>443108.07614583027</v>
      </c>
      <c r="BS233" s="44">
        <f t="shared" si="522"/>
        <v>288637.53032023658</v>
      </c>
      <c r="BT233" s="44">
        <f t="shared" si="523"/>
        <v>1683.6266818040692</v>
      </c>
      <c r="BU233" s="44">
        <f t="shared" si="524"/>
        <v>27363.407748991242</v>
      </c>
      <c r="BV233" s="44">
        <f t="shared" si="525"/>
        <v>14330.93954622855</v>
      </c>
      <c r="BW233" s="44">
        <f t="shared" si="526"/>
        <v>498875.11220692884</v>
      </c>
      <c r="BX233" s="44">
        <f t="shared" si="527"/>
        <v>1124.5889968621391</v>
      </c>
      <c r="BY233" s="44">
        <f t="shared" si="528"/>
        <v>935.59751396800948</v>
      </c>
      <c r="CA233" s="44">
        <f t="shared" si="529"/>
        <v>0</v>
      </c>
    </row>
    <row r="234" spans="2:79" x14ac:dyDescent="0.25">
      <c r="B234" s="6">
        <v>588</v>
      </c>
      <c r="C234" s="6" t="s">
        <v>150</v>
      </c>
      <c r="D234" s="6"/>
      <c r="E234" s="93"/>
      <c r="F234" s="93"/>
      <c r="G234" s="105">
        <f>+'Function-Classif'!F234</f>
        <v>0</v>
      </c>
      <c r="H234" s="21">
        <f>+'Function-Classif'!S234</f>
        <v>0</v>
      </c>
      <c r="I234" s="21">
        <f>+'Function-Classif'!T234</f>
        <v>0</v>
      </c>
      <c r="J234" s="21">
        <f>+'Function-Classif'!U234</f>
        <v>0</v>
      </c>
      <c r="K234" s="24"/>
      <c r="L234" s="40"/>
      <c r="M234" s="24"/>
      <c r="N234" s="24"/>
      <c r="O234" s="24"/>
      <c r="P234" s="40"/>
      <c r="Q234" s="24"/>
      <c r="R234" s="24"/>
      <c r="S234" s="24"/>
      <c r="T234" s="24"/>
      <c r="U234" s="24"/>
      <c r="V234" s="24"/>
      <c r="W234" s="24"/>
      <c r="Y234" s="44"/>
      <c r="Z234" s="44"/>
      <c r="BH234" s="44">
        <f t="shared" si="554"/>
        <v>0</v>
      </c>
      <c r="BI234" s="44">
        <f t="shared" si="555"/>
        <v>0</v>
      </c>
      <c r="BJ234" s="44">
        <f t="shared" si="556"/>
        <v>0</v>
      </c>
      <c r="BK234" s="44">
        <f t="shared" si="557"/>
        <v>0</v>
      </c>
      <c r="BM234" s="44">
        <f t="shared" si="516"/>
        <v>0</v>
      </c>
      <c r="BN234" s="44">
        <f t="shared" si="517"/>
        <v>0</v>
      </c>
      <c r="BO234" s="44">
        <f t="shared" si="518"/>
        <v>0</v>
      </c>
      <c r="BP234" s="44">
        <f t="shared" si="519"/>
        <v>0</v>
      </c>
      <c r="BQ234" s="44">
        <f t="shared" si="520"/>
        <v>0</v>
      </c>
      <c r="BR234" s="44">
        <f t="shared" si="521"/>
        <v>0</v>
      </c>
      <c r="BS234" s="44">
        <f t="shared" si="522"/>
        <v>0</v>
      </c>
      <c r="BT234" s="44">
        <f t="shared" si="523"/>
        <v>0</v>
      </c>
      <c r="BU234" s="44">
        <f t="shared" si="524"/>
        <v>0</v>
      </c>
      <c r="BV234" s="44">
        <f t="shared" si="525"/>
        <v>0</v>
      </c>
      <c r="BW234" s="44">
        <f t="shared" si="526"/>
        <v>0</v>
      </c>
      <c r="BX234" s="44">
        <f t="shared" si="527"/>
        <v>0</v>
      </c>
      <c r="BY234" s="44">
        <f t="shared" si="528"/>
        <v>0</v>
      </c>
      <c r="CA234" s="44">
        <f t="shared" si="529"/>
        <v>0</v>
      </c>
    </row>
    <row r="235" spans="2:79" x14ac:dyDescent="0.25">
      <c r="B235" s="30">
        <v>589</v>
      </c>
      <c r="C235" s="30" t="s">
        <v>87</v>
      </c>
      <c r="D235" s="47" t="str">
        <f>INDEX(Alloc,$E235,D$1)</f>
        <v>Dist</v>
      </c>
      <c r="E235" s="94">
        <v>26</v>
      </c>
      <c r="F235" s="94"/>
      <c r="G235" s="105">
        <f>+'Function-Classif'!F235</f>
        <v>8165</v>
      </c>
      <c r="H235" s="31">
        <f>+'Function-Classif'!S235</f>
        <v>5993.4490804399047</v>
      </c>
      <c r="I235" s="31">
        <f>+'Function-Classif'!T235</f>
        <v>0</v>
      </c>
      <c r="J235" s="31">
        <f>+'Function-Classif'!U235</f>
        <v>2171.5509195600957</v>
      </c>
      <c r="K235" s="41"/>
      <c r="L235" s="47">
        <f t="shared" si="577"/>
        <v>3157.440572695913</v>
      </c>
      <c r="M235" s="47">
        <f t="shared" si="577"/>
        <v>0</v>
      </c>
      <c r="N235" s="47">
        <f t="shared" si="577"/>
        <v>1252.7682120639251</v>
      </c>
      <c r="O235" s="47"/>
      <c r="P235" s="47">
        <f t="shared" si="578"/>
        <v>827.7705892536502</v>
      </c>
      <c r="Q235" s="47">
        <f t="shared" si="578"/>
        <v>0</v>
      </c>
      <c r="R235" s="47">
        <f t="shared" si="578"/>
        <v>204.32496215975439</v>
      </c>
      <c r="S235" s="47"/>
      <c r="T235" s="47">
        <f t="shared" si="578"/>
        <v>60.974228763872418</v>
      </c>
      <c r="U235" s="47">
        <f t="shared" si="578"/>
        <v>0</v>
      </c>
      <c r="V235" s="47">
        <f t="shared" si="578"/>
        <v>1.9186578420817628</v>
      </c>
      <c r="W235" s="24"/>
      <c r="X235" s="47">
        <f t="shared" si="579"/>
        <v>774.17094389279612</v>
      </c>
      <c r="Y235" s="47">
        <f t="shared" si="579"/>
        <v>0</v>
      </c>
      <c r="Z235" s="47">
        <f t="shared" si="579"/>
        <v>23.006939321977594</v>
      </c>
      <c r="AB235" s="47">
        <f t="shared" si="580"/>
        <v>643.7872513269175</v>
      </c>
      <c r="AC235" s="47">
        <f t="shared" si="580"/>
        <v>0</v>
      </c>
      <c r="AD235" s="47">
        <f t="shared" si="580"/>
        <v>3.0043245501277784</v>
      </c>
      <c r="AF235" s="47">
        <f t="shared" si="581"/>
        <v>418.77956556887733</v>
      </c>
      <c r="AG235" s="47">
        <f t="shared" si="581"/>
        <v>0</v>
      </c>
      <c r="AH235" s="47">
        <f t="shared" si="581"/>
        <v>2.5359850681272569</v>
      </c>
      <c r="AJ235" s="47">
        <f t="shared" si="582"/>
        <v>0</v>
      </c>
      <c r="AK235" s="47">
        <f t="shared" si="582"/>
        <v>0</v>
      </c>
      <c r="AL235" s="47">
        <f t="shared" si="582"/>
        <v>2.4575393980278322</v>
      </c>
      <c r="AN235" s="47">
        <f t="shared" si="583"/>
        <v>39.913045182569945</v>
      </c>
      <c r="AO235" s="47">
        <f t="shared" si="583"/>
        <v>0</v>
      </c>
      <c r="AP235" s="47">
        <f t="shared" si="583"/>
        <v>2.8500846736703254E-2</v>
      </c>
      <c r="AR235" s="47">
        <f t="shared" si="584"/>
        <v>20.889942016067923</v>
      </c>
      <c r="AS235" s="47">
        <f t="shared" si="584"/>
        <v>0</v>
      </c>
      <c r="AT235" s="47">
        <f t="shared" si="584"/>
        <v>2.8500846736703254E-2</v>
      </c>
      <c r="AV235" s="47">
        <f t="shared" si="585"/>
        <v>47.511189600388505</v>
      </c>
      <c r="AW235" s="47">
        <f t="shared" si="585"/>
        <v>0</v>
      </c>
      <c r="AX235" s="47">
        <f t="shared" si="585"/>
        <v>680.68185710897603</v>
      </c>
      <c r="AZ235" s="47">
        <f t="shared" si="586"/>
        <v>1.5198073356343627</v>
      </c>
      <c r="BA235" s="47">
        <f t="shared" si="586"/>
        <v>0</v>
      </c>
      <c r="BB235" s="47">
        <f t="shared" si="586"/>
        <v>0.12172151173212889</v>
      </c>
      <c r="BD235" s="47">
        <f t="shared" si="587"/>
        <v>0.69194480321564478</v>
      </c>
      <c r="BE235" s="47">
        <f t="shared" si="587"/>
        <v>0</v>
      </c>
      <c r="BF235" s="47">
        <f t="shared" si="587"/>
        <v>0.67371884189214515</v>
      </c>
      <c r="BH235" s="44">
        <f t="shared" si="554"/>
        <v>0</v>
      </c>
      <c r="BI235" s="44">
        <f t="shared" si="555"/>
        <v>0</v>
      </c>
      <c r="BJ235" s="44">
        <f t="shared" si="556"/>
        <v>0</v>
      </c>
      <c r="BK235" s="44">
        <f t="shared" si="557"/>
        <v>0</v>
      </c>
      <c r="BM235" s="44">
        <f t="shared" si="516"/>
        <v>8165</v>
      </c>
      <c r="BN235" s="44">
        <f t="shared" si="517"/>
        <v>4410.2087847598377</v>
      </c>
      <c r="BO235" s="44">
        <f t="shared" si="518"/>
        <v>1032.0955514134046</v>
      </c>
      <c r="BP235" s="44">
        <f t="shared" si="519"/>
        <v>62.892886605954182</v>
      </c>
      <c r="BQ235" s="44">
        <f t="shared" si="520"/>
        <v>797.17788321477371</v>
      </c>
      <c r="BR235" s="44">
        <f t="shared" si="521"/>
        <v>646.79157587704526</v>
      </c>
      <c r="BS235" s="44">
        <f t="shared" si="522"/>
        <v>421.31555063700461</v>
      </c>
      <c r="BT235" s="44">
        <f t="shared" si="523"/>
        <v>2.4575393980278322</v>
      </c>
      <c r="BU235" s="44">
        <f t="shared" si="524"/>
        <v>39.94154602930665</v>
      </c>
      <c r="BV235" s="44">
        <f t="shared" si="525"/>
        <v>20.918442862804628</v>
      </c>
      <c r="BW235" s="44">
        <f t="shared" si="526"/>
        <v>728.19304670936458</v>
      </c>
      <c r="BX235" s="44">
        <f t="shared" si="527"/>
        <v>1.6415288473664915</v>
      </c>
      <c r="BY235" s="44">
        <f t="shared" si="528"/>
        <v>1.3656636451077899</v>
      </c>
      <c r="CA235" s="44">
        <f t="shared" si="529"/>
        <v>0</v>
      </c>
    </row>
    <row r="236" spans="2:79" x14ac:dyDescent="0.25">
      <c r="B236" s="6" t="s">
        <v>151</v>
      </c>
      <c r="C236" s="6"/>
      <c r="D236" s="6"/>
      <c r="E236" s="93"/>
      <c r="F236" s="93"/>
      <c r="G236" s="105">
        <f>+'Function-Classif'!F236</f>
        <v>24714588</v>
      </c>
      <c r="H236" s="24">
        <f>SUM(H224:H235)</f>
        <v>13059069.718159666</v>
      </c>
      <c r="I236" s="24">
        <f t="shared" ref="I236:BF236" si="592">SUM(I224:I235)</f>
        <v>0</v>
      </c>
      <c r="J236" s="24">
        <f t="shared" si="592"/>
        <v>11655518.281840336</v>
      </c>
      <c r="K236" s="24"/>
      <c r="L236" s="24">
        <f t="shared" si="592"/>
        <v>6721995.312555912</v>
      </c>
      <c r="M236" s="24">
        <f t="shared" si="592"/>
        <v>0</v>
      </c>
      <c r="N236" s="24">
        <f t="shared" si="592"/>
        <v>8141573.1567624379</v>
      </c>
      <c r="O236" s="24"/>
      <c r="P236" s="24">
        <f t="shared" si="592"/>
        <v>1814535.01986468</v>
      </c>
      <c r="Q236" s="24">
        <f t="shared" si="592"/>
        <v>0</v>
      </c>
      <c r="R236" s="24">
        <f t="shared" si="592"/>
        <v>2123475.7636240134</v>
      </c>
      <c r="S236" s="24"/>
      <c r="T236" s="24">
        <f t="shared" ref="T236:V236" si="593">SUM(T224:T235)</f>
        <v>142558.45031348369</v>
      </c>
      <c r="U236" s="24">
        <f t="shared" si="593"/>
        <v>0</v>
      </c>
      <c r="V236" s="24">
        <f t="shared" si="593"/>
        <v>73992.638152598287</v>
      </c>
      <c r="W236" s="24"/>
      <c r="X236" s="24">
        <f t="shared" si="592"/>
        <v>1702206.9575483005</v>
      </c>
      <c r="Y236" s="24">
        <f t="shared" si="592"/>
        <v>0</v>
      </c>
      <c r="Z236" s="24">
        <f t="shared" si="592"/>
        <v>518279.53895121667</v>
      </c>
      <c r="AA236" s="24"/>
      <c r="AB236" s="24">
        <f t="shared" si="592"/>
        <v>1505182.0210167416</v>
      </c>
      <c r="AC236" s="24">
        <f t="shared" si="592"/>
        <v>0</v>
      </c>
      <c r="AD236" s="24">
        <f t="shared" si="592"/>
        <v>115861.14754539919</v>
      </c>
      <c r="AE236" s="24"/>
      <c r="AF236" s="24">
        <f t="shared" si="592"/>
        <v>919860.89806419739</v>
      </c>
      <c r="AG236" s="24">
        <f t="shared" si="592"/>
        <v>0</v>
      </c>
      <c r="AH236" s="24">
        <f t="shared" si="592"/>
        <v>54682.370170726907</v>
      </c>
      <c r="AI236" s="24"/>
      <c r="AJ236" s="24">
        <f t="shared" si="592"/>
        <v>0</v>
      </c>
      <c r="AK236" s="24">
        <f t="shared" si="592"/>
        <v>0</v>
      </c>
      <c r="AL236" s="24">
        <f t="shared" si="592"/>
        <v>94774.492583174506</v>
      </c>
      <c r="AM236" s="24"/>
      <c r="AN236" s="24">
        <f t="shared" si="592"/>
        <v>93317.160116185871</v>
      </c>
      <c r="AO236" s="24">
        <f t="shared" si="592"/>
        <v>0</v>
      </c>
      <c r="AP236" s="24">
        <f t="shared" si="592"/>
        <v>1099.129189883809</v>
      </c>
      <c r="AQ236" s="24"/>
      <c r="AR236" s="24">
        <f t="shared" si="592"/>
        <v>48840.925442154658</v>
      </c>
      <c r="AS236" s="24">
        <f t="shared" si="592"/>
        <v>0</v>
      </c>
      <c r="AT236" s="24">
        <f t="shared" si="592"/>
        <v>1099.129189883809</v>
      </c>
      <c r="AU236" s="24"/>
      <c r="AV236" s="24">
        <f t="shared" si="592"/>
        <v>105654.51906969535</v>
      </c>
      <c r="AW236" s="24">
        <f t="shared" si="592"/>
        <v>0</v>
      </c>
      <c r="AX236" s="24">
        <f t="shared" si="592"/>
        <v>511170.78955237992</v>
      </c>
      <c r="AY236" s="24"/>
      <c r="AZ236" s="24">
        <f t="shared" si="592"/>
        <v>3379.7199033663128</v>
      </c>
      <c r="BA236" s="24">
        <f t="shared" si="592"/>
        <v>0</v>
      </c>
      <c r="BB236" s="24">
        <f t="shared" si="592"/>
        <v>3005.2103094016802</v>
      </c>
      <c r="BC236" s="24"/>
      <c r="BD236" s="24">
        <f t="shared" si="592"/>
        <v>1538.7342649472646</v>
      </c>
      <c r="BE236" s="24">
        <f t="shared" si="592"/>
        <v>0</v>
      </c>
      <c r="BF236" s="24">
        <f t="shared" si="592"/>
        <v>16504.915809220252</v>
      </c>
      <c r="BH236" s="44">
        <f t="shared" si="554"/>
        <v>0</v>
      </c>
      <c r="BI236" s="44">
        <f t="shared" si="555"/>
        <v>0</v>
      </c>
      <c r="BJ236" s="44">
        <f t="shared" si="556"/>
        <v>0</v>
      </c>
      <c r="BK236" s="44">
        <f t="shared" si="557"/>
        <v>0</v>
      </c>
      <c r="BM236" s="44">
        <f t="shared" si="516"/>
        <v>24714588</v>
      </c>
      <c r="BN236" s="44">
        <f t="shared" si="517"/>
        <v>14863568.469318349</v>
      </c>
      <c r="BO236" s="44">
        <f t="shared" si="518"/>
        <v>3938010.7834886936</v>
      </c>
      <c r="BP236" s="44">
        <f t="shared" si="519"/>
        <v>216551.08846608197</v>
      </c>
      <c r="BQ236" s="44">
        <f t="shared" si="520"/>
        <v>2220486.496499517</v>
      </c>
      <c r="BR236" s="44">
        <f t="shared" si="521"/>
        <v>1621043.1685621408</v>
      </c>
      <c r="BS236" s="44">
        <f t="shared" si="522"/>
        <v>974543.2682349243</v>
      </c>
      <c r="BT236" s="44">
        <f t="shared" si="523"/>
        <v>94774.492583174506</v>
      </c>
      <c r="BU236" s="44">
        <f t="shared" si="524"/>
        <v>94416.289306069681</v>
      </c>
      <c r="BV236" s="44">
        <f t="shared" si="525"/>
        <v>49940.054632038467</v>
      </c>
      <c r="BW236" s="44">
        <f t="shared" si="526"/>
        <v>616825.30862207524</v>
      </c>
      <c r="BX236" s="44">
        <f t="shared" si="527"/>
        <v>6384.930212767993</v>
      </c>
      <c r="BY236" s="44">
        <f t="shared" si="528"/>
        <v>18043.650074167515</v>
      </c>
      <c r="CA236" s="44">
        <f t="shared" si="529"/>
        <v>0</v>
      </c>
    </row>
    <row r="237" spans="2:79" x14ac:dyDescent="0.25">
      <c r="B237" s="6"/>
      <c r="C237" s="6"/>
      <c r="D237" s="6"/>
      <c r="E237" s="93"/>
      <c r="F237" s="93"/>
      <c r="G237" s="105"/>
      <c r="H237" s="24"/>
      <c r="I237" s="24"/>
      <c r="J237" s="24"/>
      <c r="K237" s="24"/>
      <c r="L237" s="40"/>
      <c r="M237" s="24"/>
      <c r="N237" s="24"/>
      <c r="O237" s="24"/>
      <c r="P237" s="40"/>
      <c r="Q237" s="24"/>
      <c r="R237" s="24"/>
      <c r="S237" s="24"/>
      <c r="T237" s="24"/>
      <c r="U237" s="24"/>
      <c r="V237" s="24"/>
      <c r="W237" s="24"/>
      <c r="Y237" s="44"/>
      <c r="Z237" s="44"/>
      <c r="BH237" s="44">
        <f t="shared" si="554"/>
        <v>0</v>
      </c>
      <c r="BI237" s="44">
        <f t="shared" si="555"/>
        <v>0</v>
      </c>
      <c r="BJ237" s="44">
        <f t="shared" si="556"/>
        <v>0</v>
      </c>
      <c r="BK237" s="44">
        <f t="shared" si="557"/>
        <v>0</v>
      </c>
      <c r="BM237" s="44">
        <f t="shared" si="516"/>
        <v>0</v>
      </c>
      <c r="BN237" s="44">
        <f t="shared" si="517"/>
        <v>0</v>
      </c>
      <c r="BO237" s="44">
        <f t="shared" si="518"/>
        <v>0</v>
      </c>
      <c r="BP237" s="44">
        <f t="shared" si="519"/>
        <v>0</v>
      </c>
      <c r="BQ237" s="44">
        <f t="shared" si="520"/>
        <v>0</v>
      </c>
      <c r="BR237" s="44">
        <f t="shared" si="521"/>
        <v>0</v>
      </c>
      <c r="BS237" s="44">
        <f t="shared" si="522"/>
        <v>0</v>
      </c>
      <c r="BT237" s="44">
        <f t="shared" si="523"/>
        <v>0</v>
      </c>
      <c r="BU237" s="44">
        <f t="shared" si="524"/>
        <v>0</v>
      </c>
      <c r="BV237" s="44">
        <f t="shared" si="525"/>
        <v>0</v>
      </c>
      <c r="BW237" s="44">
        <f t="shared" si="526"/>
        <v>0</v>
      </c>
      <c r="BX237" s="44">
        <f t="shared" si="527"/>
        <v>0</v>
      </c>
      <c r="BY237" s="44">
        <f t="shared" si="528"/>
        <v>0</v>
      </c>
      <c r="CA237" s="44">
        <f t="shared" si="529"/>
        <v>0</v>
      </c>
    </row>
    <row r="238" spans="2:79" x14ac:dyDescent="0.25">
      <c r="B238" s="9" t="s">
        <v>152</v>
      </c>
      <c r="C238" s="6"/>
      <c r="D238" s="6"/>
      <c r="E238" s="93"/>
      <c r="F238" s="93"/>
      <c r="G238" s="105"/>
      <c r="H238" s="24"/>
      <c r="I238" s="24"/>
      <c r="J238" s="24"/>
      <c r="K238" s="24"/>
      <c r="L238" s="40"/>
      <c r="M238" s="24"/>
      <c r="N238" s="24"/>
      <c r="O238" s="24"/>
      <c r="P238" s="40"/>
      <c r="Q238" s="24"/>
      <c r="R238" s="24"/>
      <c r="S238" s="24"/>
      <c r="T238" s="24"/>
      <c r="U238" s="24"/>
      <c r="V238" s="24"/>
      <c r="W238" s="24"/>
      <c r="Y238" s="44"/>
      <c r="Z238" s="44"/>
      <c r="BH238" s="44">
        <f t="shared" si="554"/>
        <v>0</v>
      </c>
      <c r="BI238" s="44">
        <f t="shared" si="555"/>
        <v>0</v>
      </c>
      <c r="BJ238" s="44">
        <f t="shared" si="556"/>
        <v>0</v>
      </c>
      <c r="BK238" s="44">
        <f t="shared" si="557"/>
        <v>0</v>
      </c>
      <c r="BM238" s="44">
        <f t="shared" si="516"/>
        <v>0</v>
      </c>
      <c r="BN238" s="44">
        <f t="shared" si="517"/>
        <v>0</v>
      </c>
      <c r="BO238" s="44">
        <f t="shared" si="518"/>
        <v>0</v>
      </c>
      <c r="BP238" s="44">
        <f t="shared" si="519"/>
        <v>0</v>
      </c>
      <c r="BQ238" s="44">
        <f t="shared" si="520"/>
        <v>0</v>
      </c>
      <c r="BR238" s="44">
        <f t="shared" si="521"/>
        <v>0</v>
      </c>
      <c r="BS238" s="44">
        <f t="shared" si="522"/>
        <v>0</v>
      </c>
      <c r="BT238" s="44">
        <f t="shared" si="523"/>
        <v>0</v>
      </c>
      <c r="BU238" s="44">
        <f t="shared" si="524"/>
        <v>0</v>
      </c>
      <c r="BV238" s="44">
        <f t="shared" si="525"/>
        <v>0</v>
      </c>
      <c r="BW238" s="44">
        <f t="shared" si="526"/>
        <v>0</v>
      </c>
      <c r="BX238" s="44">
        <f t="shared" si="527"/>
        <v>0</v>
      </c>
      <c r="BY238" s="44">
        <f t="shared" si="528"/>
        <v>0</v>
      </c>
      <c r="CA238" s="44">
        <f t="shared" si="529"/>
        <v>0</v>
      </c>
    </row>
    <row r="239" spans="2:79" x14ac:dyDescent="0.25">
      <c r="B239" s="6">
        <v>590</v>
      </c>
      <c r="C239" s="6" t="s">
        <v>355</v>
      </c>
      <c r="D239" s="47" t="str">
        <f>INDEX(Alloc,$E239,D$1)</f>
        <v>LBDM</v>
      </c>
      <c r="E239" s="93">
        <v>41</v>
      </c>
      <c r="F239" s="93"/>
      <c r="G239" s="105">
        <f>+'Function-Classif'!F239</f>
        <v>77850</v>
      </c>
      <c r="H239" s="21">
        <f>+'Function-Classif'!S239</f>
        <v>66428.673585557044</v>
      </c>
      <c r="I239" s="21">
        <f>+'Function-Classif'!T239</f>
        <v>0</v>
      </c>
      <c r="J239" s="21">
        <f>+'Function-Classif'!U239</f>
        <v>11421.32641444296</v>
      </c>
      <c r="K239" s="47"/>
      <c r="L239" s="47">
        <f t="shared" ref="L239:N245" si="594">INDEX(Alloc,$E239,L$1)*$G239</f>
        <v>34670.851658890249</v>
      </c>
      <c r="M239" s="47">
        <f t="shared" si="594"/>
        <v>0</v>
      </c>
      <c r="N239" s="47">
        <f t="shared" si="594"/>
        <v>9778.0715343455395</v>
      </c>
      <c r="O239" s="47"/>
      <c r="P239" s="47">
        <f t="shared" ref="P239:V245" si="595">INDEX(Alloc,$E239,P$1)*$G239</f>
        <v>9272.6158674130547</v>
      </c>
      <c r="Q239" s="47">
        <f t="shared" si="595"/>
        <v>0</v>
      </c>
      <c r="R239" s="47">
        <f t="shared" si="595"/>
        <v>1214.8302348999587</v>
      </c>
      <c r="S239" s="47"/>
      <c r="T239" s="47">
        <f t="shared" si="595"/>
        <v>714.20830953687573</v>
      </c>
      <c r="U239" s="47">
        <f t="shared" si="595"/>
        <v>0</v>
      </c>
      <c r="V239" s="47">
        <f t="shared" si="595"/>
        <v>0</v>
      </c>
      <c r="W239" s="24"/>
      <c r="X239" s="47">
        <f t="shared" ref="X239:Z245" si="596">INDEX(Alloc,$E239,X$1)*$G239</f>
        <v>8411.1571743612694</v>
      </c>
      <c r="Y239" s="47">
        <f t="shared" si="596"/>
        <v>0</v>
      </c>
      <c r="Z239" s="47">
        <f t="shared" si="596"/>
        <v>5.0917909099548293</v>
      </c>
      <c r="AB239" s="47">
        <f t="shared" ref="AB239:AD245" si="597">INDEX(Alloc,$E239,AB$1)*$G239</f>
        <v>7540.8613408165374</v>
      </c>
      <c r="AC239" s="47">
        <f t="shared" si="597"/>
        <v>0</v>
      </c>
      <c r="AD239" s="47">
        <f t="shared" si="597"/>
        <v>0</v>
      </c>
      <c r="AF239" s="47">
        <f t="shared" ref="AF239:AH245" si="598">INDEX(Alloc,$E239,AF$1)*$G239</f>
        <v>4544.2602180213771</v>
      </c>
      <c r="AG239" s="47">
        <f t="shared" si="598"/>
        <v>0</v>
      </c>
      <c r="AH239" s="47">
        <f t="shared" si="598"/>
        <v>0.49763962151116603</v>
      </c>
      <c r="AJ239" s="47">
        <f t="shared" ref="AJ239:AL245" si="599">INDEX(Alloc,$E239,AJ$1)*$G239</f>
        <v>0</v>
      </c>
      <c r="AK239" s="47">
        <f t="shared" si="599"/>
        <v>0</v>
      </c>
      <c r="AL239" s="47">
        <f t="shared" si="599"/>
        <v>0</v>
      </c>
      <c r="AN239" s="47">
        <f t="shared" ref="AN239:AP245" si="600">INDEX(Alloc,$E239,AN$1)*$G239</f>
        <v>467.5127362201639</v>
      </c>
      <c r="AO239" s="47">
        <f t="shared" si="600"/>
        <v>0</v>
      </c>
      <c r="AP239" s="47">
        <f t="shared" si="600"/>
        <v>0</v>
      </c>
      <c r="AR239" s="47">
        <f t="shared" ref="AR239:AT245" si="601">INDEX(Alloc,$E239,AR$1)*$G239</f>
        <v>244.68977264800228</v>
      </c>
      <c r="AS239" s="47">
        <f t="shared" si="601"/>
        <v>0</v>
      </c>
      <c r="AT239" s="47">
        <f t="shared" si="601"/>
        <v>0</v>
      </c>
      <c r="AV239" s="47">
        <f t="shared" ref="AV239:AX245" si="602">INDEX(Alloc,$E239,AV$1)*$G239</f>
        <v>537.49491710370751</v>
      </c>
      <c r="AW239" s="47">
        <f t="shared" si="602"/>
        <v>0</v>
      </c>
      <c r="AX239" s="47">
        <f t="shared" si="602"/>
        <v>419.63949439380912</v>
      </c>
      <c r="AZ239" s="47">
        <f t="shared" ref="AZ239:BB245" si="603">INDEX(Alloc,$E239,AZ$1)*$G239</f>
        <v>17.193606911364693</v>
      </c>
      <c r="BA239" s="47">
        <f t="shared" si="603"/>
        <v>0</v>
      </c>
      <c r="BB239" s="47">
        <f t="shared" si="603"/>
        <v>0.48338625965911214</v>
      </c>
      <c r="BD239" s="47">
        <f t="shared" ref="BD239:BF245" si="604">INDEX(Alloc,$E239,BD$1)*$G239</f>
        <v>7.8279836344424627</v>
      </c>
      <c r="BE239" s="47">
        <f t="shared" si="604"/>
        <v>0</v>
      </c>
      <c r="BF239" s="47">
        <f t="shared" si="604"/>
        <v>2.7123340125316848</v>
      </c>
      <c r="BH239" s="44">
        <f t="shared" ref="BH239" si="605">+L239+P239+T239+X239+AB239+AF239+AJ239+AN239+AR239+AV239+AZ239+BD239-H239</f>
        <v>0</v>
      </c>
      <c r="BI239" s="44">
        <f t="shared" ref="BI239" si="606">+M239+Q239+U239+Y239+AC239+AG239+AK239+AO239+AS239+AW239+BA239+BE239-I239</f>
        <v>0</v>
      </c>
      <c r="BJ239" s="44">
        <f t="shared" ref="BJ239" si="607">+N239+R239+V239+Z239+AD239+AH239+AL239+AP239+AT239+AX239+BB239+BF239-J239</f>
        <v>0</v>
      </c>
      <c r="BK239" s="44">
        <f t="shared" ref="BK239" si="608">SUM(L239:BF239)-G239</f>
        <v>0</v>
      </c>
      <c r="BM239" s="44">
        <f t="shared" si="516"/>
        <v>77850</v>
      </c>
      <c r="BN239" s="44">
        <f t="shared" si="517"/>
        <v>44448.923193235787</v>
      </c>
      <c r="BO239" s="44">
        <f t="shared" si="518"/>
        <v>10487.446102313013</v>
      </c>
      <c r="BP239" s="44">
        <f t="shared" si="519"/>
        <v>714.20830953687573</v>
      </c>
      <c r="BQ239" s="44">
        <f t="shared" si="520"/>
        <v>8416.2489652712247</v>
      </c>
      <c r="BR239" s="44">
        <f t="shared" si="521"/>
        <v>7540.8613408165374</v>
      </c>
      <c r="BS239" s="44">
        <f t="shared" si="522"/>
        <v>4544.7578576428887</v>
      </c>
      <c r="BT239" s="44">
        <f t="shared" si="523"/>
        <v>0</v>
      </c>
      <c r="BU239" s="44">
        <f t="shared" si="524"/>
        <v>467.5127362201639</v>
      </c>
      <c r="BV239" s="44">
        <f t="shared" si="525"/>
        <v>244.68977264800228</v>
      </c>
      <c r="BW239" s="44">
        <f t="shared" si="526"/>
        <v>957.13441149751657</v>
      </c>
      <c r="BX239" s="44">
        <f t="shared" si="527"/>
        <v>17.676993171023806</v>
      </c>
      <c r="BY239" s="44">
        <f t="shared" si="528"/>
        <v>10.540317646974147</v>
      </c>
      <c r="CA239" s="44">
        <f t="shared" si="529"/>
        <v>0</v>
      </c>
    </row>
    <row r="240" spans="2:79" x14ac:dyDescent="0.25">
      <c r="B240" s="6">
        <v>591</v>
      </c>
      <c r="C240" s="6" t="s">
        <v>135</v>
      </c>
      <c r="D240" s="6"/>
      <c r="E240" s="93"/>
      <c r="F240" s="93"/>
      <c r="G240" s="105">
        <f>+'Function-Classif'!F240</f>
        <v>0</v>
      </c>
      <c r="H240" s="21">
        <f>+'Function-Classif'!S240</f>
        <v>0</v>
      </c>
      <c r="I240" s="21">
        <f>+'Function-Classif'!T240</f>
        <v>0</v>
      </c>
      <c r="J240" s="21">
        <f>+'Function-Classif'!U240</f>
        <v>0</v>
      </c>
      <c r="K240" s="24"/>
      <c r="L240" s="40"/>
      <c r="M240" s="24"/>
      <c r="N240" s="24"/>
      <c r="O240" s="24"/>
      <c r="P240" s="40"/>
      <c r="Q240" s="24"/>
      <c r="R240" s="24"/>
      <c r="S240" s="24"/>
      <c r="T240" s="24"/>
      <c r="U240" s="24"/>
      <c r="V240" s="24"/>
      <c r="W240" s="24"/>
      <c r="Y240" s="44"/>
      <c r="Z240" s="44"/>
      <c r="BH240" s="44">
        <f t="shared" si="554"/>
        <v>0</v>
      </c>
      <c r="BI240" s="44">
        <f t="shared" si="555"/>
        <v>0</v>
      </c>
      <c r="BJ240" s="44">
        <f t="shared" si="556"/>
        <v>0</v>
      </c>
      <c r="BK240" s="44">
        <f t="shared" si="557"/>
        <v>0</v>
      </c>
      <c r="BM240" s="44">
        <f t="shared" si="516"/>
        <v>0</v>
      </c>
      <c r="BN240" s="44">
        <f t="shared" si="517"/>
        <v>0</v>
      </c>
      <c r="BO240" s="44">
        <f t="shared" si="518"/>
        <v>0</v>
      </c>
      <c r="BP240" s="44">
        <f t="shared" si="519"/>
        <v>0</v>
      </c>
      <c r="BQ240" s="44">
        <f t="shared" si="520"/>
        <v>0</v>
      </c>
      <c r="BR240" s="44">
        <f t="shared" si="521"/>
        <v>0</v>
      </c>
      <c r="BS240" s="44">
        <f t="shared" si="522"/>
        <v>0</v>
      </c>
      <c r="BT240" s="44">
        <f t="shared" si="523"/>
        <v>0</v>
      </c>
      <c r="BU240" s="44">
        <f t="shared" si="524"/>
        <v>0</v>
      </c>
      <c r="BV240" s="44">
        <f t="shared" si="525"/>
        <v>0</v>
      </c>
      <c r="BW240" s="44">
        <f t="shared" si="526"/>
        <v>0</v>
      </c>
      <c r="BX240" s="44">
        <f t="shared" si="527"/>
        <v>0</v>
      </c>
      <c r="BY240" s="44">
        <f t="shared" si="528"/>
        <v>0</v>
      </c>
      <c r="CA240" s="44">
        <f t="shared" si="529"/>
        <v>0</v>
      </c>
    </row>
    <row r="241" spans="2:79" x14ac:dyDescent="0.25">
      <c r="B241" s="6">
        <v>592</v>
      </c>
      <c r="C241" s="6" t="s">
        <v>154</v>
      </c>
      <c r="D241" s="47" t="str">
        <f t="shared" ref="D241:D247" si="609">INDEX(Alloc,$E241,D$1)</f>
        <v>Acct362</v>
      </c>
      <c r="E241" s="93">
        <v>29</v>
      </c>
      <c r="F241" s="93"/>
      <c r="G241" s="105">
        <f>+'Function-Classif'!F241</f>
        <v>1167866</v>
      </c>
      <c r="H241" s="21">
        <f>+'Function-Classif'!S241</f>
        <v>1167866</v>
      </c>
      <c r="I241" s="21">
        <f>+'Function-Classif'!T241</f>
        <v>0</v>
      </c>
      <c r="J241" s="21">
        <f>+'Function-Classif'!U241</f>
        <v>0</v>
      </c>
      <c r="K241" s="24"/>
      <c r="L241" s="47">
        <f t="shared" si="594"/>
        <v>560340.01426942809</v>
      </c>
      <c r="M241" s="47">
        <f t="shared" si="594"/>
        <v>0</v>
      </c>
      <c r="N241" s="47">
        <f t="shared" si="594"/>
        <v>0</v>
      </c>
      <c r="O241" s="47"/>
      <c r="P241" s="47">
        <f t="shared" si="595"/>
        <v>161292.31398711036</v>
      </c>
      <c r="Q241" s="47">
        <f t="shared" si="595"/>
        <v>0</v>
      </c>
      <c r="R241" s="47">
        <f t="shared" si="595"/>
        <v>0</v>
      </c>
      <c r="S241" s="47"/>
      <c r="T241" s="47">
        <f t="shared" si="595"/>
        <v>14331.121279676052</v>
      </c>
      <c r="U241" s="47">
        <f t="shared" si="595"/>
        <v>0</v>
      </c>
      <c r="V241" s="47">
        <f t="shared" si="595"/>
        <v>0</v>
      </c>
      <c r="W241" s="24"/>
      <c r="X241" s="47">
        <f t="shared" si="596"/>
        <v>166334.08007421804</v>
      </c>
      <c r="Y241" s="47">
        <f t="shared" si="596"/>
        <v>0</v>
      </c>
      <c r="Z241" s="47">
        <f t="shared" si="596"/>
        <v>0</v>
      </c>
      <c r="AB241" s="47">
        <f t="shared" si="597"/>
        <v>151312.99508197987</v>
      </c>
      <c r="AC241" s="47">
        <f t="shared" si="597"/>
        <v>0</v>
      </c>
      <c r="AD241" s="47">
        <f t="shared" si="597"/>
        <v>0</v>
      </c>
      <c r="AF241" s="47">
        <f t="shared" si="598"/>
        <v>89841.899921997261</v>
      </c>
      <c r="AG241" s="47">
        <f t="shared" si="598"/>
        <v>0</v>
      </c>
      <c r="AH241" s="47">
        <f t="shared" si="598"/>
        <v>0</v>
      </c>
      <c r="AJ241" s="47">
        <f t="shared" si="599"/>
        <v>0</v>
      </c>
      <c r="AK241" s="47">
        <f t="shared" si="599"/>
        <v>0</v>
      </c>
      <c r="AL241" s="47">
        <f t="shared" si="599"/>
        <v>0</v>
      </c>
      <c r="AN241" s="47">
        <f t="shared" si="600"/>
        <v>9380.9909981430137</v>
      </c>
      <c r="AO241" s="47">
        <f t="shared" si="600"/>
        <v>0</v>
      </c>
      <c r="AP241" s="47">
        <f t="shared" si="600"/>
        <v>0</v>
      </c>
      <c r="AR241" s="47">
        <f t="shared" si="601"/>
        <v>4909.8823983002485</v>
      </c>
      <c r="AS241" s="47">
        <f t="shared" si="601"/>
        <v>0</v>
      </c>
      <c r="AT241" s="47">
        <f t="shared" si="601"/>
        <v>0</v>
      </c>
      <c r="AV241" s="47">
        <f t="shared" si="602"/>
        <v>9672.4287954804586</v>
      </c>
      <c r="AW241" s="47">
        <f t="shared" si="602"/>
        <v>0</v>
      </c>
      <c r="AX241" s="47">
        <f t="shared" si="602"/>
        <v>0</v>
      </c>
      <c r="AZ241" s="47">
        <f t="shared" si="603"/>
        <v>309.40560235208329</v>
      </c>
      <c r="BA241" s="47">
        <f t="shared" si="603"/>
        <v>0</v>
      </c>
      <c r="BB241" s="47">
        <f t="shared" si="603"/>
        <v>0</v>
      </c>
      <c r="BD241" s="47">
        <f t="shared" si="604"/>
        <v>140.86759131476964</v>
      </c>
      <c r="BE241" s="47">
        <f t="shared" si="604"/>
        <v>0</v>
      </c>
      <c r="BF241" s="47">
        <f t="shared" si="604"/>
        <v>0</v>
      </c>
      <c r="BH241" s="44">
        <f t="shared" si="554"/>
        <v>0</v>
      </c>
      <c r="BI241" s="44">
        <f t="shared" si="555"/>
        <v>0</v>
      </c>
      <c r="BJ241" s="44">
        <f t="shared" si="556"/>
        <v>0</v>
      </c>
      <c r="BK241" s="44">
        <f t="shared" si="557"/>
        <v>0</v>
      </c>
      <c r="BM241" s="44">
        <f t="shared" si="516"/>
        <v>1167866</v>
      </c>
      <c r="BN241" s="44">
        <f t="shared" si="517"/>
        <v>560340.01426942809</v>
      </c>
      <c r="BO241" s="44">
        <f t="shared" si="518"/>
        <v>161292.31398711036</v>
      </c>
      <c r="BP241" s="44">
        <f t="shared" si="519"/>
        <v>14331.121279676052</v>
      </c>
      <c r="BQ241" s="44">
        <f t="shared" si="520"/>
        <v>166334.08007421804</v>
      </c>
      <c r="BR241" s="44">
        <f t="shared" si="521"/>
        <v>151312.99508197987</v>
      </c>
      <c r="BS241" s="44">
        <f t="shared" si="522"/>
        <v>89841.899921997261</v>
      </c>
      <c r="BT241" s="44">
        <f t="shared" si="523"/>
        <v>0</v>
      </c>
      <c r="BU241" s="44">
        <f t="shared" si="524"/>
        <v>9380.9909981430137</v>
      </c>
      <c r="BV241" s="44">
        <f t="shared" si="525"/>
        <v>4909.8823983002485</v>
      </c>
      <c r="BW241" s="44">
        <f t="shared" si="526"/>
        <v>9672.4287954804586</v>
      </c>
      <c r="BX241" s="44">
        <f t="shared" si="527"/>
        <v>309.40560235208329</v>
      </c>
      <c r="BY241" s="44">
        <f t="shared" si="528"/>
        <v>140.86759131476964</v>
      </c>
      <c r="CA241" s="44">
        <f t="shared" si="529"/>
        <v>0</v>
      </c>
    </row>
    <row r="242" spans="2:79" x14ac:dyDescent="0.25">
      <c r="B242" s="6">
        <v>593</v>
      </c>
      <c r="C242" s="6" t="s">
        <v>155</v>
      </c>
      <c r="D242" s="47" t="str">
        <f t="shared" si="609"/>
        <v>Acct365</v>
      </c>
      <c r="E242" s="93">
        <v>30</v>
      </c>
      <c r="F242" s="93"/>
      <c r="G242" s="105">
        <f>+'Function-Classif'!F242</f>
        <v>23665349</v>
      </c>
      <c r="H242" s="21">
        <f>+'Function-Classif'!S242</f>
        <v>19908532.123501234</v>
      </c>
      <c r="I242" s="21">
        <f>+'Function-Classif'!T242</f>
        <v>0</v>
      </c>
      <c r="J242" s="21">
        <f>+'Function-Classif'!U242</f>
        <v>3756816.8764987695</v>
      </c>
      <c r="K242" s="24"/>
      <c r="L242" s="47">
        <f t="shared" si="594"/>
        <v>10483032.17798961</v>
      </c>
      <c r="M242" s="47">
        <f t="shared" si="594"/>
        <v>0</v>
      </c>
      <c r="N242" s="47">
        <f t="shared" si="594"/>
        <v>3264149.5617269166</v>
      </c>
      <c r="O242" s="47"/>
      <c r="P242" s="47">
        <f t="shared" si="595"/>
        <v>2789591.209218516</v>
      </c>
      <c r="Q242" s="47">
        <f t="shared" si="595"/>
        <v>0</v>
      </c>
      <c r="R242" s="47">
        <f t="shared" si="595"/>
        <v>405538.81866100675</v>
      </c>
      <c r="S242" s="47"/>
      <c r="T242" s="47">
        <f t="shared" si="595"/>
        <v>212516.41215582564</v>
      </c>
      <c r="U242" s="47">
        <f t="shared" si="595"/>
        <v>0</v>
      </c>
      <c r="V242" s="47">
        <f t="shared" si="595"/>
        <v>0</v>
      </c>
      <c r="W242" s="24"/>
      <c r="X242" s="47">
        <f t="shared" si="596"/>
        <v>2466570.5653292513</v>
      </c>
      <c r="Y242" s="47">
        <f t="shared" si="596"/>
        <v>0</v>
      </c>
      <c r="Z242" s="47">
        <f t="shared" si="596"/>
        <v>0</v>
      </c>
      <c r="AB242" s="47">
        <f t="shared" si="597"/>
        <v>2243822.6709432555</v>
      </c>
      <c r="AC242" s="47">
        <f t="shared" si="597"/>
        <v>0</v>
      </c>
      <c r="AD242" s="47">
        <f t="shared" si="597"/>
        <v>0</v>
      </c>
      <c r="AF242" s="47">
        <f t="shared" si="598"/>
        <v>1332266.8798960296</v>
      </c>
      <c r="AG242" s="47">
        <f t="shared" si="598"/>
        <v>0</v>
      </c>
      <c r="AH242" s="47">
        <f t="shared" si="598"/>
        <v>0</v>
      </c>
      <c r="AJ242" s="47">
        <f t="shared" si="599"/>
        <v>0</v>
      </c>
      <c r="AK242" s="47">
        <f t="shared" si="599"/>
        <v>0</v>
      </c>
      <c r="AL242" s="47">
        <f t="shared" si="599"/>
        <v>0</v>
      </c>
      <c r="AN242" s="47">
        <f t="shared" si="600"/>
        <v>139110.85605134975</v>
      </c>
      <c r="AO242" s="47">
        <f t="shared" si="600"/>
        <v>0</v>
      </c>
      <c r="AP242" s="47">
        <f t="shared" si="600"/>
        <v>0</v>
      </c>
      <c r="AR242" s="47">
        <f t="shared" si="601"/>
        <v>72808.719641049276</v>
      </c>
      <c r="AS242" s="47">
        <f t="shared" si="601"/>
        <v>0</v>
      </c>
      <c r="AT242" s="47">
        <f t="shared" si="601"/>
        <v>0</v>
      </c>
      <c r="AV242" s="47">
        <f t="shared" si="602"/>
        <v>161303.58941922031</v>
      </c>
      <c r="AW242" s="47">
        <f t="shared" si="602"/>
        <v>0</v>
      </c>
      <c r="AX242" s="47">
        <f t="shared" si="602"/>
        <v>86061.689748340184</v>
      </c>
      <c r="AZ242" s="47">
        <f t="shared" si="603"/>
        <v>5159.8450917650725</v>
      </c>
      <c r="BA242" s="47">
        <f t="shared" si="603"/>
        <v>0</v>
      </c>
      <c r="BB242" s="47">
        <f t="shared" si="603"/>
        <v>161.36566827813786</v>
      </c>
      <c r="BD242" s="47">
        <f t="shared" si="604"/>
        <v>2349.1977653564554</v>
      </c>
      <c r="BE242" s="47">
        <f t="shared" si="604"/>
        <v>0</v>
      </c>
      <c r="BF242" s="47">
        <f t="shared" si="604"/>
        <v>905.44069422732912</v>
      </c>
      <c r="BH242" s="44">
        <f t="shared" si="554"/>
        <v>0</v>
      </c>
      <c r="BI242" s="44">
        <f t="shared" si="555"/>
        <v>0</v>
      </c>
      <c r="BJ242" s="44">
        <f t="shared" si="556"/>
        <v>0</v>
      </c>
      <c r="BK242" s="44">
        <f t="shared" si="557"/>
        <v>0</v>
      </c>
      <c r="BM242" s="44">
        <f t="shared" si="516"/>
        <v>23665349</v>
      </c>
      <c r="BN242" s="44">
        <f t="shared" si="517"/>
        <v>13747181.739716526</v>
      </c>
      <c r="BO242" s="44">
        <f t="shared" si="518"/>
        <v>3195130.0278795226</v>
      </c>
      <c r="BP242" s="44">
        <f t="shared" si="519"/>
        <v>212516.41215582564</v>
      </c>
      <c r="BQ242" s="44">
        <f t="shared" si="520"/>
        <v>2466570.5653292513</v>
      </c>
      <c r="BR242" s="44">
        <f t="shared" si="521"/>
        <v>2243822.6709432555</v>
      </c>
      <c r="BS242" s="44">
        <f t="shared" si="522"/>
        <v>1332266.8798960296</v>
      </c>
      <c r="BT242" s="44">
        <f t="shared" si="523"/>
        <v>0</v>
      </c>
      <c r="BU242" s="44">
        <f t="shared" si="524"/>
        <v>139110.85605134975</v>
      </c>
      <c r="BV242" s="44">
        <f t="shared" si="525"/>
        <v>72808.719641049276</v>
      </c>
      <c r="BW242" s="44">
        <f t="shared" si="526"/>
        <v>247365.27916756051</v>
      </c>
      <c r="BX242" s="44">
        <f t="shared" si="527"/>
        <v>5321.21076004321</v>
      </c>
      <c r="BY242" s="44">
        <f t="shared" si="528"/>
        <v>3254.6384595837844</v>
      </c>
      <c r="CA242" s="44">
        <f t="shared" si="529"/>
        <v>0</v>
      </c>
    </row>
    <row r="243" spans="2:79" x14ac:dyDescent="0.25">
      <c r="B243" s="6">
        <v>594</v>
      </c>
      <c r="C243" s="6" t="s">
        <v>156</v>
      </c>
      <c r="D243" s="47" t="str">
        <f t="shared" si="609"/>
        <v>Acct367</v>
      </c>
      <c r="E243" s="93">
        <v>31</v>
      </c>
      <c r="F243" s="93"/>
      <c r="G243" s="105">
        <f>+'Function-Classif'!F243</f>
        <v>1604057</v>
      </c>
      <c r="H243" s="21">
        <f>+'Function-Classif'!S243</f>
        <v>1481185.753859493</v>
      </c>
      <c r="I243" s="21">
        <f>+'Function-Classif'!T243</f>
        <v>0</v>
      </c>
      <c r="J243" s="21">
        <f>+'Function-Classif'!U243</f>
        <v>122871.24614050698</v>
      </c>
      <c r="K243" s="24"/>
      <c r="L243" s="47">
        <f t="shared" si="594"/>
        <v>735114.28799787536</v>
      </c>
      <c r="M243" s="47">
        <f t="shared" si="594"/>
        <v>0</v>
      </c>
      <c r="N243" s="47">
        <f t="shared" si="594"/>
        <v>106757.96490037072</v>
      </c>
      <c r="O243" s="47"/>
      <c r="P243" s="47">
        <f t="shared" si="595"/>
        <v>205616.10667471288</v>
      </c>
      <c r="Q243" s="47">
        <f t="shared" si="595"/>
        <v>0</v>
      </c>
      <c r="R243" s="47">
        <f t="shared" si="595"/>
        <v>13263.638246234148</v>
      </c>
      <c r="S243" s="47"/>
      <c r="T243" s="47">
        <f t="shared" si="595"/>
        <v>17341.348340956818</v>
      </c>
      <c r="U243" s="47">
        <f t="shared" si="595"/>
        <v>0</v>
      </c>
      <c r="V243" s="47">
        <f t="shared" si="595"/>
        <v>0</v>
      </c>
      <c r="W243" s="24"/>
      <c r="X243" s="47">
        <f t="shared" si="596"/>
        <v>201272.26385490622</v>
      </c>
      <c r="Y243" s="47">
        <f t="shared" si="596"/>
        <v>0</v>
      </c>
      <c r="Z243" s="47">
        <f t="shared" si="596"/>
        <v>0</v>
      </c>
      <c r="AB243" s="47">
        <f t="shared" si="597"/>
        <v>183096.02612541785</v>
      </c>
      <c r="AC243" s="47">
        <f t="shared" si="597"/>
        <v>0</v>
      </c>
      <c r="AD243" s="47">
        <f t="shared" si="597"/>
        <v>0</v>
      </c>
      <c r="AF243" s="47">
        <f t="shared" si="598"/>
        <v>108713.03450416078</v>
      </c>
      <c r="AG243" s="47">
        <f t="shared" si="598"/>
        <v>0</v>
      </c>
      <c r="AH243" s="47">
        <f t="shared" si="598"/>
        <v>0</v>
      </c>
      <c r="AJ243" s="47">
        <f t="shared" si="599"/>
        <v>0</v>
      </c>
      <c r="AK243" s="47">
        <f t="shared" si="599"/>
        <v>0</v>
      </c>
      <c r="AL243" s="47">
        <f t="shared" si="599"/>
        <v>0</v>
      </c>
      <c r="AN243" s="47">
        <f t="shared" si="600"/>
        <v>11351.451816466342</v>
      </c>
      <c r="AO243" s="47">
        <f t="shared" si="600"/>
        <v>0</v>
      </c>
      <c r="AP243" s="47">
        <f t="shared" si="600"/>
        <v>0</v>
      </c>
      <c r="AR243" s="47">
        <f t="shared" si="601"/>
        <v>5941.1946434928032</v>
      </c>
      <c r="AS243" s="47">
        <f t="shared" si="601"/>
        <v>0</v>
      </c>
      <c r="AT243" s="47">
        <f t="shared" si="601"/>
        <v>0</v>
      </c>
      <c r="AV243" s="47">
        <f t="shared" si="602"/>
        <v>12173.343533276775</v>
      </c>
      <c r="AW243" s="47">
        <f t="shared" si="602"/>
        <v>0</v>
      </c>
      <c r="AX243" s="47">
        <f t="shared" si="602"/>
        <v>2814.7517997181026</v>
      </c>
      <c r="AZ243" s="47">
        <f t="shared" si="603"/>
        <v>389.40588431235335</v>
      </c>
      <c r="BA243" s="47">
        <f t="shared" si="603"/>
        <v>0</v>
      </c>
      <c r="BB243" s="47">
        <f t="shared" si="603"/>
        <v>5.2776596244714424</v>
      </c>
      <c r="BD243" s="47">
        <f t="shared" si="604"/>
        <v>177.29048391456737</v>
      </c>
      <c r="BE243" s="47">
        <f t="shared" si="604"/>
        <v>0</v>
      </c>
      <c r="BF243" s="47">
        <f t="shared" si="604"/>
        <v>29.613534559534209</v>
      </c>
      <c r="BH243" s="44">
        <f t="shared" si="554"/>
        <v>0</v>
      </c>
      <c r="BI243" s="44">
        <f t="shared" si="555"/>
        <v>0</v>
      </c>
      <c r="BJ243" s="44">
        <f t="shared" si="556"/>
        <v>0</v>
      </c>
      <c r="BK243" s="44">
        <f t="shared" si="557"/>
        <v>0</v>
      </c>
      <c r="BM243" s="44">
        <f t="shared" si="516"/>
        <v>1604057</v>
      </c>
      <c r="BN243" s="44">
        <f t="shared" si="517"/>
        <v>841872.25289824605</v>
      </c>
      <c r="BO243" s="44">
        <f t="shared" si="518"/>
        <v>218879.74492094704</v>
      </c>
      <c r="BP243" s="44">
        <f t="shared" si="519"/>
        <v>17341.348340956818</v>
      </c>
      <c r="BQ243" s="44">
        <f t="shared" si="520"/>
        <v>201272.26385490622</v>
      </c>
      <c r="BR243" s="44">
        <f t="shared" si="521"/>
        <v>183096.02612541785</v>
      </c>
      <c r="BS243" s="44">
        <f t="shared" si="522"/>
        <v>108713.03450416078</v>
      </c>
      <c r="BT243" s="44">
        <f t="shared" si="523"/>
        <v>0</v>
      </c>
      <c r="BU243" s="44">
        <f t="shared" si="524"/>
        <v>11351.451816466342</v>
      </c>
      <c r="BV243" s="44">
        <f t="shared" si="525"/>
        <v>5941.1946434928032</v>
      </c>
      <c r="BW243" s="44">
        <f t="shared" si="526"/>
        <v>14988.095332994877</v>
      </c>
      <c r="BX243" s="44">
        <f t="shared" si="527"/>
        <v>394.68354393682478</v>
      </c>
      <c r="BY243" s="44">
        <f t="shared" si="528"/>
        <v>206.90401847410158</v>
      </c>
      <c r="CA243" s="44">
        <f t="shared" si="529"/>
        <v>0</v>
      </c>
    </row>
    <row r="244" spans="2:79" x14ac:dyDescent="0.25">
      <c r="B244" s="6">
        <v>595</v>
      </c>
      <c r="C244" s="6" t="s">
        <v>376</v>
      </c>
      <c r="D244" s="47" t="str">
        <f t="shared" si="609"/>
        <v>Acct368</v>
      </c>
      <c r="E244" s="93">
        <v>32</v>
      </c>
      <c r="F244" s="93"/>
      <c r="G244" s="105">
        <f>+'Function-Classif'!F244</f>
        <v>334735</v>
      </c>
      <c r="H244" s="21">
        <f>+'Function-Classif'!S244</f>
        <v>196977.99073250001</v>
      </c>
      <c r="I244" s="21">
        <f>+'Function-Classif'!T244</f>
        <v>0</v>
      </c>
      <c r="J244" s="21">
        <f>+'Function-Classif'!U244</f>
        <v>137757.00926749999</v>
      </c>
      <c r="K244" s="24"/>
      <c r="L244" s="47">
        <f t="shared" si="594"/>
        <v>136663.47954343728</v>
      </c>
      <c r="M244" s="47">
        <f t="shared" si="594"/>
        <v>0</v>
      </c>
      <c r="N244" s="47">
        <f t="shared" si="594"/>
        <v>118812.70803448923</v>
      </c>
      <c r="O244" s="47"/>
      <c r="P244" s="47">
        <f t="shared" si="595"/>
        <v>25008.809146514468</v>
      </c>
      <c r="Q244" s="47">
        <f t="shared" si="595"/>
        <v>0</v>
      </c>
      <c r="R244" s="47">
        <f t="shared" si="595"/>
        <v>14761.322772456022</v>
      </c>
      <c r="S244" s="47"/>
      <c r="T244" s="47">
        <f t="shared" si="595"/>
        <v>0</v>
      </c>
      <c r="U244" s="47">
        <f t="shared" si="595"/>
        <v>0</v>
      </c>
      <c r="V244" s="47">
        <f t="shared" si="595"/>
        <v>0</v>
      </c>
      <c r="W244" s="24"/>
      <c r="X244" s="47">
        <f t="shared" si="596"/>
        <v>22025.44269816751</v>
      </c>
      <c r="Y244" s="47">
        <f t="shared" si="596"/>
        <v>0</v>
      </c>
      <c r="Z244" s="47">
        <f t="shared" si="596"/>
        <v>921.50176867201196</v>
      </c>
      <c r="AB244" s="47">
        <f t="shared" si="597"/>
        <v>0</v>
      </c>
      <c r="AC244" s="47">
        <f t="shared" si="597"/>
        <v>0</v>
      </c>
      <c r="AD244" s="47">
        <f t="shared" si="597"/>
        <v>0</v>
      </c>
      <c r="AF244" s="47">
        <f t="shared" si="598"/>
        <v>12104.403048263743</v>
      </c>
      <c r="AG244" s="47">
        <f t="shared" si="598"/>
        <v>0</v>
      </c>
      <c r="AH244" s="47">
        <f t="shared" si="598"/>
        <v>90.061787589757543</v>
      </c>
      <c r="AJ244" s="47">
        <f t="shared" si="599"/>
        <v>0</v>
      </c>
      <c r="AK244" s="47">
        <f t="shared" si="599"/>
        <v>0</v>
      </c>
      <c r="AL244" s="47">
        <f t="shared" si="599"/>
        <v>0</v>
      </c>
      <c r="AN244" s="47">
        <f t="shared" si="600"/>
        <v>0</v>
      </c>
      <c r="AO244" s="47">
        <f t="shared" si="600"/>
        <v>0</v>
      </c>
      <c r="AP244" s="47">
        <f t="shared" si="600"/>
        <v>0</v>
      </c>
      <c r="AR244" s="47">
        <f t="shared" si="601"/>
        <v>0</v>
      </c>
      <c r="AS244" s="47">
        <f t="shared" si="601"/>
        <v>0</v>
      </c>
      <c r="AT244" s="47">
        <f t="shared" si="601"/>
        <v>0</v>
      </c>
      <c r="AV244" s="47">
        <f t="shared" si="602"/>
        <v>1123.5524181293799</v>
      </c>
      <c r="AW244" s="47">
        <f t="shared" si="602"/>
        <v>0</v>
      </c>
      <c r="AX244" s="47">
        <f t="shared" si="602"/>
        <v>3132.5839161654799</v>
      </c>
      <c r="AZ244" s="47">
        <f t="shared" si="603"/>
        <v>35.940653589292467</v>
      </c>
      <c r="BA244" s="47">
        <f t="shared" si="603"/>
        <v>0</v>
      </c>
      <c r="BB244" s="47">
        <f t="shared" si="603"/>
        <v>5.8735948428102747</v>
      </c>
      <c r="BD244" s="47">
        <f t="shared" si="604"/>
        <v>16.36322439837706</v>
      </c>
      <c r="BE244" s="47">
        <f t="shared" si="604"/>
        <v>0</v>
      </c>
      <c r="BF244" s="47">
        <f t="shared" si="604"/>
        <v>32.957393284657648</v>
      </c>
      <c r="BH244" s="44">
        <f t="shared" si="554"/>
        <v>0</v>
      </c>
      <c r="BI244" s="44">
        <f t="shared" si="555"/>
        <v>0</v>
      </c>
      <c r="BJ244" s="44">
        <f t="shared" si="556"/>
        <v>0</v>
      </c>
      <c r="BK244" s="44">
        <f t="shared" si="557"/>
        <v>0</v>
      </c>
      <c r="BM244" s="44">
        <f t="shared" si="516"/>
        <v>334735</v>
      </c>
      <c r="BN244" s="44">
        <f t="shared" si="517"/>
        <v>255476.1875779265</v>
      </c>
      <c r="BO244" s="44">
        <f t="shared" si="518"/>
        <v>39770.131918970488</v>
      </c>
      <c r="BP244" s="44">
        <f t="shared" si="519"/>
        <v>0</v>
      </c>
      <c r="BQ244" s="44">
        <f t="shared" si="520"/>
        <v>22946.944466839523</v>
      </c>
      <c r="BR244" s="44">
        <f t="shared" si="521"/>
        <v>0</v>
      </c>
      <c r="BS244" s="44">
        <f t="shared" si="522"/>
        <v>12194.4648358535</v>
      </c>
      <c r="BT244" s="44">
        <f t="shared" si="523"/>
        <v>0</v>
      </c>
      <c r="BU244" s="44">
        <f t="shared" si="524"/>
        <v>0</v>
      </c>
      <c r="BV244" s="44">
        <f t="shared" si="525"/>
        <v>0</v>
      </c>
      <c r="BW244" s="44">
        <f t="shared" si="526"/>
        <v>4256.1363342948598</v>
      </c>
      <c r="BX244" s="44">
        <f t="shared" si="527"/>
        <v>41.814248432102744</v>
      </c>
      <c r="BY244" s="44">
        <f t="shared" si="528"/>
        <v>49.320617683034712</v>
      </c>
      <c r="CA244" s="44">
        <f t="shared" si="529"/>
        <v>0</v>
      </c>
    </row>
    <row r="245" spans="2:79" x14ac:dyDescent="0.25">
      <c r="B245" s="6">
        <v>596</v>
      </c>
      <c r="C245" s="6" t="s">
        <v>158</v>
      </c>
      <c r="D245" s="47" t="str">
        <f t="shared" si="609"/>
        <v>C04</v>
      </c>
      <c r="E245" s="93">
        <v>22</v>
      </c>
      <c r="F245" s="93"/>
      <c r="G245" s="105">
        <f>+'Function-Classif'!F245</f>
        <v>355341</v>
      </c>
      <c r="H245" s="21">
        <f>+'Function-Classif'!S245</f>
        <v>0</v>
      </c>
      <c r="I245" s="21">
        <f>+'Function-Classif'!T245</f>
        <v>0</v>
      </c>
      <c r="J245" s="21">
        <f>+'Function-Classif'!U245</f>
        <v>355341</v>
      </c>
      <c r="K245" s="24"/>
      <c r="L245" s="47">
        <f t="shared" si="594"/>
        <v>0</v>
      </c>
      <c r="M245" s="47">
        <f t="shared" si="594"/>
        <v>0</v>
      </c>
      <c r="N245" s="47">
        <f t="shared" si="594"/>
        <v>0</v>
      </c>
      <c r="O245" s="47"/>
      <c r="P245" s="47">
        <f t="shared" si="595"/>
        <v>0</v>
      </c>
      <c r="Q245" s="47">
        <f t="shared" si="595"/>
        <v>0</v>
      </c>
      <c r="R245" s="47">
        <f t="shared" si="595"/>
        <v>0</v>
      </c>
      <c r="S245" s="47"/>
      <c r="T245" s="47">
        <f t="shared" si="595"/>
        <v>0</v>
      </c>
      <c r="U245" s="47">
        <f t="shared" si="595"/>
        <v>0</v>
      </c>
      <c r="V245" s="47">
        <f t="shared" si="595"/>
        <v>0</v>
      </c>
      <c r="W245" s="24"/>
      <c r="X245" s="47">
        <f t="shared" si="596"/>
        <v>0</v>
      </c>
      <c r="Y245" s="47">
        <f t="shared" si="596"/>
        <v>0</v>
      </c>
      <c r="Z245" s="47">
        <f t="shared" si="596"/>
        <v>0</v>
      </c>
      <c r="AB245" s="47">
        <f t="shared" si="597"/>
        <v>0</v>
      </c>
      <c r="AC245" s="47">
        <f t="shared" si="597"/>
        <v>0</v>
      </c>
      <c r="AD245" s="47">
        <f t="shared" si="597"/>
        <v>0</v>
      </c>
      <c r="AF245" s="47">
        <f t="shared" si="598"/>
        <v>0</v>
      </c>
      <c r="AG245" s="47">
        <f t="shared" si="598"/>
        <v>0</v>
      </c>
      <c r="AH245" s="47">
        <f t="shared" si="598"/>
        <v>0</v>
      </c>
      <c r="AJ245" s="47">
        <f t="shared" si="599"/>
        <v>0</v>
      </c>
      <c r="AK245" s="47">
        <f t="shared" si="599"/>
        <v>0</v>
      </c>
      <c r="AL245" s="47">
        <f t="shared" si="599"/>
        <v>0</v>
      </c>
      <c r="AN245" s="47">
        <f t="shared" si="600"/>
        <v>0</v>
      </c>
      <c r="AO245" s="47">
        <f t="shared" si="600"/>
        <v>0</v>
      </c>
      <c r="AP245" s="47">
        <f t="shared" si="600"/>
        <v>0</v>
      </c>
      <c r="AR245" s="47">
        <f t="shared" si="601"/>
        <v>0</v>
      </c>
      <c r="AS245" s="47">
        <f t="shared" si="601"/>
        <v>0</v>
      </c>
      <c r="AT245" s="47">
        <f t="shared" si="601"/>
        <v>0</v>
      </c>
      <c r="AV245" s="47">
        <f t="shared" si="602"/>
        <v>0</v>
      </c>
      <c r="AW245" s="47">
        <f t="shared" si="602"/>
        <v>0</v>
      </c>
      <c r="AX245" s="47">
        <f t="shared" si="602"/>
        <v>355341</v>
      </c>
      <c r="AZ245" s="47">
        <f t="shared" si="603"/>
        <v>0</v>
      </c>
      <c r="BA245" s="47">
        <f t="shared" si="603"/>
        <v>0</v>
      </c>
      <c r="BB245" s="47">
        <f t="shared" si="603"/>
        <v>0</v>
      </c>
      <c r="BD245" s="47">
        <f t="shared" si="604"/>
        <v>0</v>
      </c>
      <c r="BE245" s="47">
        <f t="shared" si="604"/>
        <v>0</v>
      </c>
      <c r="BF245" s="47">
        <f t="shared" si="604"/>
        <v>0</v>
      </c>
      <c r="BH245" s="44">
        <f t="shared" ref="BH245" si="610">+L245+P245+T245+X245+AB245+AF245+AJ245+AN245+AR245+AV245+AZ245+BD245-H245</f>
        <v>0</v>
      </c>
      <c r="BI245" s="44">
        <f t="shared" ref="BI245" si="611">+M245+Q245+U245+Y245+AC245+AG245+AK245+AO245+AS245+AW245+BA245+BE245-I245</f>
        <v>0</v>
      </c>
      <c r="BJ245" s="44">
        <f t="shared" ref="BJ245" si="612">+N245+R245+V245+Z245+AD245+AH245+AL245+AP245+AT245+AX245+BB245+BF245-J245</f>
        <v>0</v>
      </c>
      <c r="BK245" s="44">
        <f t="shared" ref="BK245" si="613">SUM(L245:BF245)-G245</f>
        <v>0</v>
      </c>
      <c r="BM245" s="44">
        <f t="shared" si="516"/>
        <v>355341</v>
      </c>
      <c r="BN245" s="44">
        <f t="shared" si="517"/>
        <v>0</v>
      </c>
      <c r="BO245" s="44">
        <f t="shared" si="518"/>
        <v>0</v>
      </c>
      <c r="BP245" s="44">
        <f t="shared" si="519"/>
        <v>0</v>
      </c>
      <c r="BQ245" s="44">
        <f t="shared" si="520"/>
        <v>0</v>
      </c>
      <c r="BR245" s="44">
        <f t="shared" si="521"/>
        <v>0</v>
      </c>
      <c r="BS245" s="44">
        <f t="shared" si="522"/>
        <v>0</v>
      </c>
      <c r="BT245" s="44">
        <f t="shared" si="523"/>
        <v>0</v>
      </c>
      <c r="BU245" s="44">
        <f t="shared" si="524"/>
        <v>0</v>
      </c>
      <c r="BV245" s="44">
        <f t="shared" si="525"/>
        <v>0</v>
      </c>
      <c r="BW245" s="44">
        <f t="shared" si="526"/>
        <v>355341</v>
      </c>
      <c r="BX245" s="44">
        <f t="shared" si="527"/>
        <v>0</v>
      </c>
      <c r="BY245" s="44">
        <f t="shared" si="528"/>
        <v>0</v>
      </c>
      <c r="CA245" s="44">
        <f t="shared" si="529"/>
        <v>0</v>
      </c>
    </row>
    <row r="246" spans="2:79" x14ac:dyDescent="0.25">
      <c r="B246" s="6">
        <v>597</v>
      </c>
      <c r="C246" s="6" t="s">
        <v>159</v>
      </c>
      <c r="D246" s="47" t="str">
        <f t="shared" si="609"/>
        <v>C03</v>
      </c>
      <c r="E246" s="93">
        <v>21</v>
      </c>
      <c r="F246" s="93"/>
      <c r="G246" s="105">
        <f>+'Function-Classif'!F246</f>
        <v>1427898</v>
      </c>
      <c r="H246" s="21">
        <f>+'Function-Classif'!S246</f>
        <v>0</v>
      </c>
      <c r="I246" s="21">
        <f>+'Function-Classif'!T246</f>
        <v>0</v>
      </c>
      <c r="J246" s="21">
        <f>+'Function-Classif'!U246</f>
        <v>1427898</v>
      </c>
      <c r="K246" s="24"/>
      <c r="L246" s="47">
        <f t="shared" ref="L246:N247" si="614">INDEX(Alloc,$E246,L$1)*$G246</f>
        <v>0</v>
      </c>
      <c r="M246" s="47">
        <f t="shared" si="614"/>
        <v>0</v>
      </c>
      <c r="N246" s="47">
        <f t="shared" si="614"/>
        <v>999414.36816000019</v>
      </c>
      <c r="O246" s="47"/>
      <c r="P246" s="47">
        <f t="shared" ref="P246:V247" si="615">INDEX(Alloc,$E246,P$1)*$G246</f>
        <v>0</v>
      </c>
      <c r="Q246" s="47">
        <f t="shared" si="615"/>
        <v>0</v>
      </c>
      <c r="R246" s="47">
        <f t="shared" si="615"/>
        <v>293832.85044000007</v>
      </c>
      <c r="S246" s="47"/>
      <c r="T246" s="47">
        <f t="shared" si="615"/>
        <v>0</v>
      </c>
      <c r="U246" s="47">
        <f t="shared" si="615"/>
        <v>0</v>
      </c>
      <c r="V246" s="47">
        <f t="shared" si="615"/>
        <v>11438.890878000004</v>
      </c>
      <c r="W246" s="24"/>
      <c r="X246" s="47">
        <f t="shared" ref="X246:Z247" si="616">INDEX(Alloc,$E246,X$1)*$G246</f>
        <v>0</v>
      </c>
      <c r="Y246" s="47">
        <f t="shared" si="616"/>
        <v>0</v>
      </c>
      <c r="Z246" s="47">
        <f t="shared" si="616"/>
        <v>79044.149586000029</v>
      </c>
      <c r="AB246" s="47">
        <f t="shared" ref="AB246:AD247" si="617">INDEX(Alloc,$E246,AB$1)*$G246</f>
        <v>0</v>
      </c>
      <c r="AC246" s="47">
        <f t="shared" si="617"/>
        <v>0</v>
      </c>
      <c r="AD246" s="47">
        <f t="shared" si="617"/>
        <v>17911.552512000006</v>
      </c>
      <c r="AF246" s="47">
        <f t="shared" ref="AF246:AH247" si="618">INDEX(Alloc,$E246,AF$1)*$G246</f>
        <v>0</v>
      </c>
      <c r="AG246" s="47">
        <f t="shared" si="618"/>
        <v>0</v>
      </c>
      <c r="AH246" s="47">
        <f t="shared" si="618"/>
        <v>8327.5011360000026</v>
      </c>
      <c r="AJ246" s="47">
        <f t="shared" ref="AJ246:AL247" si="619">INDEX(Alloc,$E246,AJ$1)*$G246</f>
        <v>0</v>
      </c>
      <c r="AK246" s="47">
        <f t="shared" si="619"/>
        <v>0</v>
      </c>
      <c r="AL246" s="47">
        <f t="shared" si="619"/>
        <v>14651.661378000001</v>
      </c>
      <c r="AN246" s="47">
        <f t="shared" ref="AN246:AP247" si="620">INDEX(Alloc,$E246,AN$1)*$G246</f>
        <v>0</v>
      </c>
      <c r="AO246" s="47">
        <f t="shared" si="620"/>
        <v>0</v>
      </c>
      <c r="AP246" s="47">
        <f t="shared" si="620"/>
        <v>169.91986200000005</v>
      </c>
      <c r="AR246" s="47">
        <f t="shared" ref="AR246:AT247" si="621">INDEX(Alloc,$E246,AR$1)*$G246</f>
        <v>0</v>
      </c>
      <c r="AS246" s="47">
        <f t="shared" si="621"/>
        <v>0</v>
      </c>
      <c r="AT246" s="47">
        <f t="shared" si="621"/>
        <v>169.91986200000005</v>
      </c>
      <c r="AV246" s="47">
        <f t="shared" ref="AV246:AX247" si="622">INDEX(Alloc,$E246,AV$1)*$G246</f>
        <v>0</v>
      </c>
      <c r="AW246" s="47">
        <f t="shared" si="622"/>
        <v>0</v>
      </c>
      <c r="AX246" s="47">
        <f t="shared" si="622"/>
        <v>0</v>
      </c>
      <c r="AZ246" s="47">
        <f t="shared" ref="AZ246:BB247" si="623">INDEX(Alloc,$E246,AZ$1)*$G246</f>
        <v>0</v>
      </c>
      <c r="BA246" s="47">
        <f t="shared" si="623"/>
        <v>0</v>
      </c>
      <c r="BB246" s="47">
        <f t="shared" si="623"/>
        <v>452.64366600000011</v>
      </c>
      <c r="BD246" s="47">
        <f t="shared" ref="BD246:BF247" si="624">INDEX(Alloc,$E246,BD$1)*$G246</f>
        <v>0</v>
      </c>
      <c r="BE246" s="47">
        <f t="shared" si="624"/>
        <v>0</v>
      </c>
      <c r="BF246" s="47">
        <f t="shared" si="624"/>
        <v>2484.5425200000004</v>
      </c>
      <c r="BH246" s="44">
        <f t="shared" si="554"/>
        <v>0</v>
      </c>
      <c r="BI246" s="44">
        <f t="shared" si="555"/>
        <v>0</v>
      </c>
      <c r="BJ246" s="44">
        <f t="shared" si="556"/>
        <v>0</v>
      </c>
      <c r="BK246" s="44">
        <f t="shared" si="557"/>
        <v>0</v>
      </c>
      <c r="BM246" s="44">
        <f t="shared" si="516"/>
        <v>1427898</v>
      </c>
      <c r="BN246" s="44">
        <f t="shared" si="517"/>
        <v>999414.36816000019</v>
      </c>
      <c r="BO246" s="44">
        <f t="shared" si="518"/>
        <v>293832.85044000007</v>
      </c>
      <c r="BP246" s="44">
        <f t="shared" si="519"/>
        <v>11438.890878000004</v>
      </c>
      <c r="BQ246" s="44">
        <f t="shared" si="520"/>
        <v>79044.149586000029</v>
      </c>
      <c r="BR246" s="44">
        <f t="shared" si="521"/>
        <v>17911.552512000006</v>
      </c>
      <c r="BS246" s="44">
        <f t="shared" si="522"/>
        <v>8327.5011360000026</v>
      </c>
      <c r="BT246" s="44">
        <f t="shared" si="523"/>
        <v>14651.661378000001</v>
      </c>
      <c r="BU246" s="44">
        <f t="shared" si="524"/>
        <v>169.91986200000005</v>
      </c>
      <c r="BV246" s="44">
        <f t="shared" si="525"/>
        <v>169.91986200000005</v>
      </c>
      <c r="BW246" s="44">
        <f t="shared" si="526"/>
        <v>0</v>
      </c>
      <c r="BX246" s="44">
        <f t="shared" si="527"/>
        <v>452.64366600000011</v>
      </c>
      <c r="BY246" s="44">
        <f t="shared" si="528"/>
        <v>2484.5425200000004</v>
      </c>
      <c r="CA246" s="44">
        <f t="shared" si="529"/>
        <v>0</v>
      </c>
    </row>
    <row r="247" spans="2:79" x14ac:dyDescent="0.25">
      <c r="B247" s="30">
        <v>598</v>
      </c>
      <c r="C247" s="30" t="s">
        <v>160</v>
      </c>
      <c r="D247" s="47" t="str">
        <f t="shared" si="609"/>
        <v>Dist</v>
      </c>
      <c r="E247" s="94">
        <v>26</v>
      </c>
      <c r="F247" s="94"/>
      <c r="G247" s="105">
        <f>+'Function-Classif'!F247</f>
        <v>671832</v>
      </c>
      <c r="H247" s="31">
        <f>+'Function-Classif'!S247</f>
        <v>493152.58819474612</v>
      </c>
      <c r="I247" s="31">
        <f>+'Function-Classif'!T247</f>
        <v>0</v>
      </c>
      <c r="J247" s="31">
        <f>+'Function-Classif'!U247</f>
        <v>178679.41180525391</v>
      </c>
      <c r="K247" s="65"/>
      <c r="L247" s="47">
        <f t="shared" si="614"/>
        <v>259800.32024928852</v>
      </c>
      <c r="M247" s="47">
        <f t="shared" si="614"/>
        <v>0</v>
      </c>
      <c r="N247" s="47">
        <f t="shared" si="614"/>
        <v>103080.19270634794</v>
      </c>
      <c r="O247" s="47"/>
      <c r="P247" s="47">
        <f t="shared" si="615"/>
        <v>68110.56589338131</v>
      </c>
      <c r="Q247" s="47">
        <f t="shared" si="615"/>
        <v>0</v>
      </c>
      <c r="R247" s="47">
        <f t="shared" si="615"/>
        <v>16812.253273449125</v>
      </c>
      <c r="S247" s="47"/>
      <c r="T247" s="47">
        <f t="shared" si="615"/>
        <v>5017.0775332382036</v>
      </c>
      <c r="U247" s="47">
        <f t="shared" si="615"/>
        <v>0</v>
      </c>
      <c r="V247" s="47">
        <f t="shared" si="615"/>
        <v>157.87088001977648</v>
      </c>
      <c r="W247" s="24"/>
      <c r="X247" s="47">
        <f t="shared" si="616"/>
        <v>63700.283353017148</v>
      </c>
      <c r="Y247" s="47">
        <f t="shared" si="616"/>
        <v>0</v>
      </c>
      <c r="Z247" s="47">
        <f t="shared" si="616"/>
        <v>1893.0554878827743</v>
      </c>
      <c r="AB247" s="47">
        <f t="shared" si="617"/>
        <v>52972.060824674292</v>
      </c>
      <c r="AC247" s="47">
        <f t="shared" si="617"/>
        <v>0</v>
      </c>
      <c r="AD247" s="47">
        <f t="shared" si="617"/>
        <v>247.20163761928299</v>
      </c>
      <c r="AF247" s="47">
        <f t="shared" si="618"/>
        <v>34457.99303065156</v>
      </c>
      <c r="AG247" s="47">
        <f t="shared" si="618"/>
        <v>0</v>
      </c>
      <c r="AH247" s="47">
        <f t="shared" si="618"/>
        <v>208.66575876179684</v>
      </c>
      <c r="AJ247" s="47">
        <f t="shared" si="619"/>
        <v>0</v>
      </c>
      <c r="AK247" s="47">
        <f t="shared" si="619"/>
        <v>0</v>
      </c>
      <c r="AL247" s="47">
        <f t="shared" si="619"/>
        <v>202.21109722667907</v>
      </c>
      <c r="AN247" s="47">
        <f t="shared" si="620"/>
        <v>3284.1225929083075</v>
      </c>
      <c r="AO247" s="47">
        <f t="shared" si="620"/>
        <v>0</v>
      </c>
      <c r="AP247" s="47">
        <f t="shared" si="620"/>
        <v>2.3451048211650729</v>
      </c>
      <c r="AR247" s="47">
        <f t="shared" si="621"/>
        <v>1718.8648529747636</v>
      </c>
      <c r="AS247" s="47">
        <f t="shared" si="621"/>
        <v>0</v>
      </c>
      <c r="AT247" s="47">
        <f t="shared" si="621"/>
        <v>2.3451048211650729</v>
      </c>
      <c r="AV247" s="47">
        <f t="shared" si="622"/>
        <v>3909.3126186905338</v>
      </c>
      <c r="AW247" s="47">
        <f t="shared" si="622"/>
        <v>0</v>
      </c>
      <c r="AX247" s="47">
        <f t="shared" si="622"/>
        <v>56007.82038276027</v>
      </c>
      <c r="AZ247" s="47">
        <f t="shared" si="623"/>
        <v>125.05268853813902</v>
      </c>
      <c r="BA247" s="47">
        <f t="shared" si="623"/>
        <v>0</v>
      </c>
      <c r="BB247" s="47">
        <f t="shared" si="623"/>
        <v>10.015481527252861</v>
      </c>
      <c r="BD247" s="47">
        <f t="shared" si="624"/>
        <v>56.934557383217765</v>
      </c>
      <c r="BE247" s="47">
        <f t="shared" si="624"/>
        <v>0</v>
      </c>
      <c r="BF247" s="47">
        <f t="shared" si="624"/>
        <v>55.434890016666706</v>
      </c>
      <c r="BH247" s="44">
        <f t="shared" si="554"/>
        <v>0</v>
      </c>
      <c r="BI247" s="44">
        <f t="shared" si="555"/>
        <v>0</v>
      </c>
      <c r="BJ247" s="44">
        <f t="shared" si="556"/>
        <v>0</v>
      </c>
      <c r="BK247" s="44">
        <f t="shared" si="557"/>
        <v>0</v>
      </c>
      <c r="BM247" s="44">
        <f t="shared" si="516"/>
        <v>671832</v>
      </c>
      <c r="BN247" s="44">
        <f t="shared" si="517"/>
        <v>362880.51295563648</v>
      </c>
      <c r="BO247" s="44">
        <f t="shared" si="518"/>
        <v>84922.819166830435</v>
      </c>
      <c r="BP247" s="44">
        <f t="shared" si="519"/>
        <v>5174.9484132579801</v>
      </c>
      <c r="BQ247" s="44">
        <f t="shared" si="520"/>
        <v>65593.338840899916</v>
      </c>
      <c r="BR247" s="44">
        <f t="shared" si="521"/>
        <v>53219.262462293576</v>
      </c>
      <c r="BS247" s="44">
        <f t="shared" si="522"/>
        <v>34666.658789413355</v>
      </c>
      <c r="BT247" s="44">
        <f t="shared" si="523"/>
        <v>202.21109722667907</v>
      </c>
      <c r="BU247" s="44">
        <f t="shared" si="524"/>
        <v>3286.4676977294725</v>
      </c>
      <c r="BV247" s="44">
        <f t="shared" si="525"/>
        <v>1721.2099577959286</v>
      </c>
      <c r="BW247" s="44">
        <f t="shared" si="526"/>
        <v>59917.133001450806</v>
      </c>
      <c r="BX247" s="44">
        <f t="shared" si="527"/>
        <v>135.06817006539188</v>
      </c>
      <c r="BY247" s="44">
        <f t="shared" si="528"/>
        <v>112.36944739988448</v>
      </c>
      <c r="CA247" s="44">
        <f t="shared" si="529"/>
        <v>0</v>
      </c>
    </row>
    <row r="248" spans="2:79" x14ac:dyDescent="0.25">
      <c r="B248" s="6" t="s">
        <v>161</v>
      </c>
      <c r="C248" s="6"/>
      <c r="D248" s="6"/>
      <c r="E248" s="93"/>
      <c r="F248" s="93"/>
      <c r="G248" s="105">
        <f>+'Function-Classif'!F248</f>
        <v>29304928</v>
      </c>
      <c r="H248" s="24">
        <f>SUM(H239:H247)</f>
        <v>23314143.129873529</v>
      </c>
      <c r="I248" s="24">
        <f t="shared" ref="I248:J248" si="625">SUM(I239:I247)</f>
        <v>0</v>
      </c>
      <c r="J248" s="24">
        <f t="shared" si="625"/>
        <v>5990784.8701264728</v>
      </c>
      <c r="K248" s="24"/>
      <c r="L248" s="24">
        <f t="shared" ref="L248:BF248" si="626">SUM(L239:L247)</f>
        <v>12209621.131708531</v>
      </c>
      <c r="M248" s="24">
        <f t="shared" si="626"/>
        <v>0</v>
      </c>
      <c r="N248" s="24">
        <f t="shared" si="626"/>
        <v>4601992.8670624709</v>
      </c>
      <c r="O248" s="24"/>
      <c r="P248" s="24">
        <f t="shared" si="626"/>
        <v>3258891.6207876485</v>
      </c>
      <c r="Q248" s="24">
        <f t="shared" si="626"/>
        <v>0</v>
      </c>
      <c r="R248" s="24">
        <f t="shared" si="626"/>
        <v>745423.7136280461</v>
      </c>
      <c r="S248" s="24"/>
      <c r="T248" s="24">
        <f t="shared" ref="T248:V248" si="627">SUM(T239:T247)</f>
        <v>249920.1676192336</v>
      </c>
      <c r="U248" s="24">
        <f t="shared" si="627"/>
        <v>0</v>
      </c>
      <c r="V248" s="24">
        <f t="shared" si="627"/>
        <v>11596.76175801978</v>
      </c>
      <c r="W248" s="24"/>
      <c r="X248" s="24">
        <f t="shared" si="626"/>
        <v>2928313.7924839221</v>
      </c>
      <c r="Y248" s="24">
        <f t="shared" si="626"/>
        <v>0</v>
      </c>
      <c r="Z248" s="24">
        <f t="shared" si="626"/>
        <v>81863.798633464758</v>
      </c>
      <c r="AA248" s="24"/>
      <c r="AB248" s="24">
        <f t="shared" si="626"/>
        <v>2638744.614316144</v>
      </c>
      <c r="AC248" s="24">
        <f t="shared" si="626"/>
        <v>0</v>
      </c>
      <c r="AD248" s="24">
        <f t="shared" si="626"/>
        <v>18158.75414961929</v>
      </c>
      <c r="AE248" s="24"/>
      <c r="AF248" s="24">
        <f t="shared" si="626"/>
        <v>1581928.4706191241</v>
      </c>
      <c r="AG248" s="24">
        <f t="shared" si="626"/>
        <v>0</v>
      </c>
      <c r="AH248" s="24">
        <f t="shared" si="626"/>
        <v>8626.7263219730685</v>
      </c>
      <c r="AI248" s="24"/>
      <c r="AJ248" s="24">
        <f t="shared" si="626"/>
        <v>0</v>
      </c>
      <c r="AK248" s="24">
        <f t="shared" si="626"/>
        <v>0</v>
      </c>
      <c r="AL248" s="24">
        <f t="shared" si="626"/>
        <v>14853.872475226679</v>
      </c>
      <c r="AM248" s="24"/>
      <c r="AN248" s="24">
        <f t="shared" si="626"/>
        <v>163594.93419508758</v>
      </c>
      <c r="AO248" s="24">
        <f t="shared" si="626"/>
        <v>0</v>
      </c>
      <c r="AP248" s="24">
        <f t="shared" si="626"/>
        <v>172.26496682116513</v>
      </c>
      <c r="AQ248" s="24"/>
      <c r="AR248" s="24">
        <f t="shared" si="626"/>
        <v>85623.351308465077</v>
      </c>
      <c r="AS248" s="24">
        <f t="shared" si="626"/>
        <v>0</v>
      </c>
      <c r="AT248" s="24">
        <f t="shared" si="626"/>
        <v>172.26496682116513</v>
      </c>
      <c r="AU248" s="24"/>
      <c r="AV248" s="24">
        <f t="shared" si="626"/>
        <v>188719.72170190117</v>
      </c>
      <c r="AW248" s="24">
        <f t="shared" si="626"/>
        <v>0</v>
      </c>
      <c r="AX248" s="24">
        <f t="shared" si="626"/>
        <v>503777.48534137779</v>
      </c>
      <c r="AY248" s="24"/>
      <c r="AZ248" s="24">
        <f t="shared" si="626"/>
        <v>6036.8435274683043</v>
      </c>
      <c r="BA248" s="24">
        <f t="shared" si="626"/>
        <v>0</v>
      </c>
      <c r="BB248" s="24">
        <f t="shared" si="626"/>
        <v>635.65945653233166</v>
      </c>
      <c r="BC248" s="24"/>
      <c r="BD248" s="24">
        <f t="shared" si="626"/>
        <v>2748.4816060018297</v>
      </c>
      <c r="BE248" s="24">
        <f t="shared" si="626"/>
        <v>0</v>
      </c>
      <c r="BF248" s="24">
        <f t="shared" si="626"/>
        <v>3510.7013661007195</v>
      </c>
      <c r="BH248" s="44">
        <f t="shared" si="554"/>
        <v>0</v>
      </c>
      <c r="BI248" s="44">
        <f t="shared" si="555"/>
        <v>0</v>
      </c>
      <c r="BJ248" s="44">
        <f t="shared" si="556"/>
        <v>0</v>
      </c>
      <c r="BK248" s="44">
        <f t="shared" si="557"/>
        <v>0</v>
      </c>
      <c r="BM248" s="44">
        <f t="shared" si="516"/>
        <v>29304928</v>
      </c>
      <c r="BN248" s="44">
        <f t="shared" si="517"/>
        <v>16811613.998771001</v>
      </c>
      <c r="BO248" s="44">
        <f t="shared" si="518"/>
        <v>4004315.3344156947</v>
      </c>
      <c r="BP248" s="44">
        <f t="shared" si="519"/>
        <v>261516.92937725337</v>
      </c>
      <c r="BQ248" s="44">
        <f t="shared" si="520"/>
        <v>3010177.5911173867</v>
      </c>
      <c r="BR248" s="44">
        <f t="shared" si="521"/>
        <v>2656903.3684657635</v>
      </c>
      <c r="BS248" s="44">
        <f t="shared" si="522"/>
        <v>1590555.1969410973</v>
      </c>
      <c r="BT248" s="44">
        <f t="shared" si="523"/>
        <v>14853.872475226679</v>
      </c>
      <c r="BU248" s="44">
        <f t="shared" si="524"/>
        <v>163767.19916190873</v>
      </c>
      <c r="BV248" s="44">
        <f t="shared" si="525"/>
        <v>85795.616275286244</v>
      </c>
      <c r="BW248" s="44">
        <f t="shared" si="526"/>
        <v>692497.20704327896</v>
      </c>
      <c r="BX248" s="44">
        <f t="shared" si="527"/>
        <v>6672.5029840006355</v>
      </c>
      <c r="BY248" s="44">
        <f t="shared" si="528"/>
        <v>6259.1829721025497</v>
      </c>
      <c r="CA248" s="44">
        <f t="shared" si="529"/>
        <v>0</v>
      </c>
    </row>
    <row r="249" spans="2:79" x14ac:dyDescent="0.25">
      <c r="B249" s="30"/>
      <c r="C249" s="30"/>
      <c r="D249" s="30"/>
      <c r="E249" s="94"/>
      <c r="F249" s="94"/>
      <c r="G249" s="105"/>
      <c r="H249" s="31"/>
      <c r="I249" s="31"/>
      <c r="J249" s="31"/>
      <c r="K249" s="4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H249" s="44">
        <f t="shared" si="554"/>
        <v>0</v>
      </c>
      <c r="BI249" s="44">
        <f t="shared" si="555"/>
        <v>0</v>
      </c>
      <c r="BJ249" s="44">
        <f t="shared" si="556"/>
        <v>0</v>
      </c>
      <c r="BK249" s="44">
        <f t="shared" si="557"/>
        <v>0</v>
      </c>
      <c r="BM249" s="44">
        <f t="shared" si="516"/>
        <v>0</v>
      </c>
      <c r="BN249" s="44">
        <f t="shared" si="517"/>
        <v>0</v>
      </c>
      <c r="BO249" s="44">
        <f t="shared" si="518"/>
        <v>0</v>
      </c>
      <c r="BP249" s="44">
        <f t="shared" si="519"/>
        <v>0</v>
      </c>
      <c r="BQ249" s="44">
        <f t="shared" si="520"/>
        <v>0</v>
      </c>
      <c r="BR249" s="44">
        <f t="shared" si="521"/>
        <v>0</v>
      </c>
      <c r="BS249" s="44">
        <f t="shared" si="522"/>
        <v>0</v>
      </c>
      <c r="BT249" s="44">
        <f t="shared" si="523"/>
        <v>0</v>
      </c>
      <c r="BU249" s="44">
        <f t="shared" si="524"/>
        <v>0</v>
      </c>
      <c r="BV249" s="44">
        <f t="shared" si="525"/>
        <v>0</v>
      </c>
      <c r="BW249" s="44">
        <f t="shared" si="526"/>
        <v>0</v>
      </c>
      <c r="BX249" s="44">
        <f t="shared" si="527"/>
        <v>0</v>
      </c>
      <c r="BY249" s="44">
        <f t="shared" si="528"/>
        <v>0</v>
      </c>
      <c r="CA249" s="44">
        <f t="shared" si="529"/>
        <v>0</v>
      </c>
    </row>
    <row r="250" spans="2:79" x14ac:dyDescent="0.25">
      <c r="B250" s="6" t="s">
        <v>235</v>
      </c>
      <c r="C250" s="6"/>
      <c r="D250" s="6"/>
      <c r="E250" s="93"/>
      <c r="F250" s="93"/>
      <c r="G250" s="105">
        <f>+'Function-Classif'!F250</f>
        <v>54019516</v>
      </c>
      <c r="H250" s="24">
        <f>H248+H236</f>
        <v>36373212.848033197</v>
      </c>
      <c r="I250" s="24">
        <f t="shared" ref="I250:J250" si="628">I248+I236</f>
        <v>0</v>
      </c>
      <c r="J250" s="24">
        <f t="shared" si="628"/>
        <v>17646303.15196681</v>
      </c>
      <c r="K250" s="24"/>
      <c r="L250" s="24">
        <f t="shared" ref="L250:BF250" si="629">L248+L236</f>
        <v>18931616.444264442</v>
      </c>
      <c r="M250" s="24">
        <f t="shared" si="629"/>
        <v>0</v>
      </c>
      <c r="N250" s="24">
        <f t="shared" si="629"/>
        <v>12743566.023824908</v>
      </c>
      <c r="O250" s="24"/>
      <c r="P250" s="24">
        <f t="shared" si="629"/>
        <v>5073426.6406523287</v>
      </c>
      <c r="Q250" s="24">
        <f t="shared" si="629"/>
        <v>0</v>
      </c>
      <c r="R250" s="24">
        <f t="shared" si="629"/>
        <v>2868899.4772520596</v>
      </c>
      <c r="S250" s="24"/>
      <c r="T250" s="24">
        <f t="shared" ref="T250:V250" si="630">T248+T236</f>
        <v>392478.61793271732</v>
      </c>
      <c r="U250" s="24">
        <f t="shared" si="630"/>
        <v>0</v>
      </c>
      <c r="V250" s="24">
        <f t="shared" si="630"/>
        <v>85589.399910618071</v>
      </c>
      <c r="W250" s="24"/>
      <c r="X250" s="24">
        <f t="shared" si="629"/>
        <v>4630520.7500322228</v>
      </c>
      <c r="Y250" s="24">
        <f t="shared" si="629"/>
        <v>0</v>
      </c>
      <c r="Z250" s="24">
        <f t="shared" si="629"/>
        <v>600143.33758468146</v>
      </c>
      <c r="AA250" s="24"/>
      <c r="AB250" s="24">
        <f t="shared" si="629"/>
        <v>4143926.6353328857</v>
      </c>
      <c r="AC250" s="24">
        <f t="shared" si="629"/>
        <v>0</v>
      </c>
      <c r="AD250" s="24">
        <f t="shared" si="629"/>
        <v>134019.90169501849</v>
      </c>
      <c r="AE250" s="24"/>
      <c r="AF250" s="24">
        <f t="shared" si="629"/>
        <v>2501789.3686833214</v>
      </c>
      <c r="AG250" s="24">
        <f t="shared" si="629"/>
        <v>0</v>
      </c>
      <c r="AH250" s="24">
        <f t="shared" si="629"/>
        <v>63309.096492699973</v>
      </c>
      <c r="AI250" s="24"/>
      <c r="AJ250" s="24">
        <f t="shared" si="629"/>
        <v>0</v>
      </c>
      <c r="AK250" s="24">
        <f t="shared" si="629"/>
        <v>0</v>
      </c>
      <c r="AL250" s="24">
        <f t="shared" si="629"/>
        <v>109628.36505840119</v>
      </c>
      <c r="AM250" s="24"/>
      <c r="AN250" s="24">
        <f t="shared" si="629"/>
        <v>256912.09431127345</v>
      </c>
      <c r="AO250" s="24">
        <f t="shared" si="629"/>
        <v>0</v>
      </c>
      <c r="AP250" s="24">
        <f t="shared" si="629"/>
        <v>1271.3941567049742</v>
      </c>
      <c r="AQ250" s="24"/>
      <c r="AR250" s="24">
        <f t="shared" si="629"/>
        <v>134464.27675061973</v>
      </c>
      <c r="AS250" s="24">
        <f t="shared" si="629"/>
        <v>0</v>
      </c>
      <c r="AT250" s="24">
        <f t="shared" si="629"/>
        <v>1271.3941567049742</v>
      </c>
      <c r="AU250" s="24"/>
      <c r="AV250" s="24">
        <f t="shared" si="629"/>
        <v>294374.24077159655</v>
      </c>
      <c r="AW250" s="24">
        <f t="shared" si="629"/>
        <v>0</v>
      </c>
      <c r="AX250" s="24">
        <f t="shared" si="629"/>
        <v>1014948.2748937577</v>
      </c>
      <c r="AY250" s="24"/>
      <c r="AZ250" s="24">
        <f t="shared" si="629"/>
        <v>9416.5634308346162</v>
      </c>
      <c r="BA250" s="24">
        <f t="shared" si="629"/>
        <v>0</v>
      </c>
      <c r="BB250" s="24">
        <f t="shared" si="629"/>
        <v>3640.8697659340119</v>
      </c>
      <c r="BC250" s="24"/>
      <c r="BD250" s="24">
        <f t="shared" si="629"/>
        <v>4287.2158709490941</v>
      </c>
      <c r="BE250" s="24">
        <f t="shared" si="629"/>
        <v>0</v>
      </c>
      <c r="BF250" s="24">
        <f t="shared" si="629"/>
        <v>20015.617175320971</v>
      </c>
      <c r="BH250" s="44">
        <f t="shared" si="554"/>
        <v>0</v>
      </c>
      <c r="BI250" s="44">
        <f t="shared" si="555"/>
        <v>0</v>
      </c>
      <c r="BJ250" s="44">
        <f t="shared" si="556"/>
        <v>0</v>
      </c>
      <c r="BK250" s="44">
        <f t="shared" si="557"/>
        <v>0</v>
      </c>
      <c r="BM250" s="44">
        <f t="shared" si="516"/>
        <v>54019516</v>
      </c>
      <c r="BN250" s="44">
        <f t="shared" si="517"/>
        <v>31675182.46808935</v>
      </c>
      <c r="BO250" s="44">
        <f t="shared" si="518"/>
        <v>7942326.1179043883</v>
      </c>
      <c r="BP250" s="44">
        <f t="shared" si="519"/>
        <v>478068.0178433354</v>
      </c>
      <c r="BQ250" s="44">
        <f t="shared" si="520"/>
        <v>5230664.0876169046</v>
      </c>
      <c r="BR250" s="44">
        <f t="shared" si="521"/>
        <v>4277946.5370279038</v>
      </c>
      <c r="BS250" s="44">
        <f t="shared" si="522"/>
        <v>2565098.4651760212</v>
      </c>
      <c r="BT250" s="44">
        <f t="shared" si="523"/>
        <v>109628.36505840119</v>
      </c>
      <c r="BU250" s="44">
        <f t="shared" si="524"/>
        <v>258183.48846797843</v>
      </c>
      <c r="BV250" s="44">
        <f t="shared" si="525"/>
        <v>135735.6709073247</v>
      </c>
      <c r="BW250" s="44">
        <f t="shared" si="526"/>
        <v>1309322.5156653542</v>
      </c>
      <c r="BX250" s="44">
        <f t="shared" si="527"/>
        <v>13057.433196768628</v>
      </c>
      <c r="BY250" s="44">
        <f t="shared" si="528"/>
        <v>24302.833046270065</v>
      </c>
      <c r="CA250" s="44">
        <f t="shared" si="529"/>
        <v>0</v>
      </c>
    </row>
    <row r="251" spans="2:79" x14ac:dyDescent="0.25">
      <c r="B251" s="6"/>
      <c r="C251" s="6"/>
      <c r="D251" s="6"/>
      <c r="E251" s="93"/>
      <c r="F251" s="93"/>
      <c r="G251" s="105"/>
      <c r="H251" s="24"/>
      <c r="I251" s="24"/>
      <c r="J251" s="24"/>
      <c r="K251" s="24"/>
      <c r="L251" s="40"/>
      <c r="M251" s="24"/>
      <c r="N251" s="24"/>
      <c r="O251" s="24"/>
      <c r="P251" s="40"/>
      <c r="Q251" s="24"/>
      <c r="R251" s="24"/>
      <c r="S251" s="24"/>
      <c r="T251" s="24"/>
      <c r="U251" s="24"/>
      <c r="V251" s="24"/>
      <c r="W251" s="24"/>
      <c r="Y251" s="44"/>
      <c r="Z251" s="44"/>
      <c r="BH251" s="44">
        <f t="shared" si="554"/>
        <v>0</v>
      </c>
      <c r="BI251" s="44">
        <f t="shared" si="555"/>
        <v>0</v>
      </c>
      <c r="BJ251" s="44">
        <f t="shared" si="556"/>
        <v>0</v>
      </c>
      <c r="BK251" s="44">
        <f t="shared" si="557"/>
        <v>0</v>
      </c>
      <c r="BM251" s="44">
        <f t="shared" si="516"/>
        <v>0</v>
      </c>
      <c r="BN251" s="44">
        <f t="shared" si="517"/>
        <v>0</v>
      </c>
      <c r="BO251" s="44">
        <f t="shared" si="518"/>
        <v>0</v>
      </c>
      <c r="BP251" s="44">
        <f t="shared" si="519"/>
        <v>0</v>
      </c>
      <c r="BQ251" s="44">
        <f t="shared" si="520"/>
        <v>0</v>
      </c>
      <c r="BR251" s="44">
        <f t="shared" si="521"/>
        <v>0</v>
      </c>
      <c r="BS251" s="44">
        <f t="shared" si="522"/>
        <v>0</v>
      </c>
      <c r="BT251" s="44">
        <f t="shared" si="523"/>
        <v>0</v>
      </c>
      <c r="BU251" s="44">
        <f t="shared" si="524"/>
        <v>0</v>
      </c>
      <c r="BV251" s="44">
        <f t="shared" si="525"/>
        <v>0</v>
      </c>
      <c r="BW251" s="44">
        <f t="shared" si="526"/>
        <v>0</v>
      </c>
      <c r="BX251" s="44">
        <f t="shared" si="527"/>
        <v>0</v>
      </c>
      <c r="BY251" s="44">
        <f t="shared" si="528"/>
        <v>0</v>
      </c>
      <c r="CA251" s="44">
        <f t="shared" si="529"/>
        <v>0</v>
      </c>
    </row>
    <row r="252" spans="2:79" x14ac:dyDescent="0.25">
      <c r="B252" s="9" t="s">
        <v>162</v>
      </c>
      <c r="C252" s="6"/>
      <c r="D252" s="6"/>
      <c r="E252" s="93"/>
      <c r="F252" s="93"/>
      <c r="G252" s="105"/>
      <c r="H252" s="24"/>
      <c r="I252" s="24"/>
      <c r="J252" s="24"/>
      <c r="K252" s="24"/>
      <c r="L252" s="40"/>
      <c r="M252" s="24"/>
      <c r="N252" s="24"/>
      <c r="O252" s="24"/>
      <c r="P252" s="40"/>
      <c r="Q252" s="24"/>
      <c r="R252" s="24"/>
      <c r="S252" s="24"/>
      <c r="T252" s="24"/>
      <c r="U252" s="24"/>
      <c r="V252" s="24"/>
      <c r="W252" s="24"/>
      <c r="Y252" s="44"/>
      <c r="Z252" s="44"/>
      <c r="BH252" s="44">
        <f t="shared" si="554"/>
        <v>0</v>
      </c>
      <c r="BI252" s="44">
        <f t="shared" si="555"/>
        <v>0</v>
      </c>
      <c r="BJ252" s="44">
        <f t="shared" si="556"/>
        <v>0</v>
      </c>
      <c r="BK252" s="44">
        <f t="shared" si="557"/>
        <v>0</v>
      </c>
      <c r="BM252" s="44">
        <f t="shared" si="516"/>
        <v>0</v>
      </c>
      <c r="BN252" s="44">
        <f t="shared" si="517"/>
        <v>0</v>
      </c>
      <c r="BO252" s="44">
        <f t="shared" si="518"/>
        <v>0</v>
      </c>
      <c r="BP252" s="44">
        <f t="shared" si="519"/>
        <v>0</v>
      </c>
      <c r="BQ252" s="44">
        <f t="shared" si="520"/>
        <v>0</v>
      </c>
      <c r="BR252" s="44">
        <f t="shared" si="521"/>
        <v>0</v>
      </c>
      <c r="BS252" s="44">
        <f t="shared" si="522"/>
        <v>0</v>
      </c>
      <c r="BT252" s="44">
        <f t="shared" si="523"/>
        <v>0</v>
      </c>
      <c r="BU252" s="44">
        <f t="shared" si="524"/>
        <v>0</v>
      </c>
      <c r="BV252" s="44">
        <f t="shared" si="525"/>
        <v>0</v>
      </c>
      <c r="BW252" s="44">
        <f t="shared" si="526"/>
        <v>0</v>
      </c>
      <c r="BX252" s="44">
        <f t="shared" si="527"/>
        <v>0</v>
      </c>
      <c r="BY252" s="44">
        <f t="shared" si="528"/>
        <v>0</v>
      </c>
      <c r="CA252" s="44">
        <f t="shared" si="529"/>
        <v>0</v>
      </c>
    </row>
    <row r="253" spans="2:79" x14ac:dyDescent="0.25">
      <c r="B253" s="6">
        <v>901</v>
      </c>
      <c r="C253" s="6" t="s">
        <v>163</v>
      </c>
      <c r="D253" s="47" t="str">
        <f>INDEX(Alloc,$E253,D$1)</f>
        <v>C05</v>
      </c>
      <c r="E253" s="93">
        <v>33</v>
      </c>
      <c r="F253" s="93"/>
      <c r="G253" s="105">
        <f>+'Function-Classif'!F253</f>
        <v>1267537</v>
      </c>
      <c r="H253" s="21">
        <f>+'Function-Classif'!S253</f>
        <v>0</v>
      </c>
      <c r="I253" s="21">
        <f>+'Function-Classif'!T253</f>
        <v>0</v>
      </c>
      <c r="J253" s="21">
        <f>+'Function-Classif'!U253</f>
        <v>1267537</v>
      </c>
      <c r="K253" s="24"/>
      <c r="L253" s="47">
        <f t="shared" ref="L253:N257" si="631">INDEX(Alloc,$E253,L$1)*$G253</f>
        <v>0</v>
      </c>
      <c r="M253" s="47">
        <f t="shared" si="631"/>
        <v>0</v>
      </c>
      <c r="N253" s="47">
        <f t="shared" si="631"/>
        <v>944471.42679717427</v>
      </c>
      <c r="O253" s="47"/>
      <c r="P253" s="47">
        <f t="shared" ref="P253:V257" si="632">INDEX(Alloc,$E253,P$1)*$G253</f>
        <v>0</v>
      </c>
      <c r="Q253" s="47">
        <f t="shared" si="632"/>
        <v>0</v>
      </c>
      <c r="R253" s="47">
        <f t="shared" si="632"/>
        <v>234682.76770979993</v>
      </c>
      <c r="S253" s="47"/>
      <c r="T253" s="47">
        <f t="shared" si="632"/>
        <v>0</v>
      </c>
      <c r="U253" s="47">
        <f t="shared" si="632"/>
        <v>0</v>
      </c>
      <c r="V253" s="47">
        <f t="shared" si="632"/>
        <v>933.81298909662428</v>
      </c>
      <c r="W253" s="24"/>
      <c r="X253" s="47">
        <f t="shared" ref="X253:Z257" si="633">INDEX(Alloc,$E253,X$1)*$G253</f>
        <v>0</v>
      </c>
      <c r="Y253" s="47">
        <f t="shared" si="633"/>
        <v>0</v>
      </c>
      <c r="Z253" s="47">
        <f t="shared" si="633"/>
        <v>36628.814497315085</v>
      </c>
      <c r="AB253" s="47">
        <f t="shared" ref="AB253:AD257" si="634">INDEX(Alloc,$E253,AB$1)*$G253</f>
        <v>0</v>
      </c>
      <c r="AC253" s="47">
        <f t="shared" si="634"/>
        <v>0</v>
      </c>
      <c r="AD253" s="47">
        <f t="shared" si="634"/>
        <v>6842.774070102485</v>
      </c>
      <c r="AF253" s="47">
        <f t="shared" ref="AF253:AH257" si="635">INDEX(Alloc,$E253,AF$1)*$G253</f>
        <v>0</v>
      </c>
      <c r="AG253" s="47">
        <f t="shared" si="635"/>
        <v>0</v>
      </c>
      <c r="AH253" s="47">
        <f t="shared" si="635"/>
        <v>17898.082291018633</v>
      </c>
      <c r="AJ253" s="47">
        <f t="shared" ref="AJ253:AL257" si="636">INDEX(Alloc,$E253,AJ$1)*$G253</f>
        <v>0</v>
      </c>
      <c r="AK253" s="47">
        <f t="shared" si="636"/>
        <v>0</v>
      </c>
      <c r="AL253" s="47">
        <f t="shared" si="636"/>
        <v>843.02561515667469</v>
      </c>
      <c r="AN253" s="47">
        <f t="shared" ref="AN253:AP257" si="637">INDEX(Alloc,$E253,AN$1)*$G253</f>
        <v>0</v>
      </c>
      <c r="AO253" s="47">
        <f t="shared" si="637"/>
        <v>0</v>
      </c>
      <c r="AP253" s="47">
        <f t="shared" si="637"/>
        <v>12.969624848564225</v>
      </c>
      <c r="AR253" s="47">
        <f t="shared" ref="AR253:AT257" si="638">INDEX(Alloc,$E253,AR$1)*$G253</f>
        <v>0</v>
      </c>
      <c r="AS253" s="47">
        <f t="shared" si="638"/>
        <v>0</v>
      </c>
      <c r="AT253" s="47">
        <f t="shared" si="638"/>
        <v>12.969624848564225</v>
      </c>
      <c r="AV253" s="47">
        <f t="shared" ref="AV253:AX257" si="639">INDEX(Alloc,$E253,AV$1)*$G253</f>
        <v>0</v>
      </c>
      <c r="AW253" s="47">
        <f t="shared" si="639"/>
        <v>0</v>
      </c>
      <c r="AX253" s="47">
        <f t="shared" si="639"/>
        <v>24901.679709243312</v>
      </c>
      <c r="AZ253" s="47">
        <f t="shared" ref="AZ253:BB257" si="640">INDEX(Alloc,$E253,AZ$1)*$G253</f>
        <v>0</v>
      </c>
      <c r="BA253" s="47">
        <f t="shared" si="640"/>
        <v>0</v>
      </c>
      <c r="BB253" s="47">
        <f t="shared" si="640"/>
        <v>46.69064945483121</v>
      </c>
      <c r="BD253" s="47">
        <f t="shared" ref="BD253:BF257" si="641">INDEX(Alloc,$E253,BD$1)*$G253</f>
        <v>0</v>
      </c>
      <c r="BE253" s="47">
        <f t="shared" si="641"/>
        <v>0</v>
      </c>
      <c r="BF253" s="47">
        <f t="shared" si="641"/>
        <v>261.98642194099733</v>
      </c>
      <c r="BH253" s="44">
        <f t="shared" si="554"/>
        <v>0</v>
      </c>
      <c r="BI253" s="44">
        <f t="shared" si="555"/>
        <v>0</v>
      </c>
      <c r="BJ253" s="44">
        <f t="shared" si="556"/>
        <v>0</v>
      </c>
      <c r="BK253" s="44">
        <f t="shared" si="557"/>
        <v>0</v>
      </c>
      <c r="BM253" s="44">
        <f t="shared" si="516"/>
        <v>1267537</v>
      </c>
      <c r="BN253" s="44">
        <f t="shared" si="517"/>
        <v>944471.42679717427</v>
      </c>
      <c r="BO253" s="44">
        <f t="shared" si="518"/>
        <v>234682.76770979993</v>
      </c>
      <c r="BP253" s="44">
        <f t="shared" si="519"/>
        <v>933.81298909662428</v>
      </c>
      <c r="BQ253" s="44">
        <f t="shared" si="520"/>
        <v>36628.814497315085</v>
      </c>
      <c r="BR253" s="44">
        <f t="shared" si="521"/>
        <v>6842.774070102485</v>
      </c>
      <c r="BS253" s="44">
        <f t="shared" si="522"/>
        <v>17898.082291018633</v>
      </c>
      <c r="BT253" s="44">
        <f t="shared" si="523"/>
        <v>843.02561515667469</v>
      </c>
      <c r="BU253" s="44">
        <f t="shared" si="524"/>
        <v>12.969624848564225</v>
      </c>
      <c r="BV253" s="44">
        <f t="shared" si="525"/>
        <v>12.969624848564225</v>
      </c>
      <c r="BW253" s="44">
        <f t="shared" si="526"/>
        <v>24901.679709243312</v>
      </c>
      <c r="BX253" s="44">
        <f t="shared" si="527"/>
        <v>46.69064945483121</v>
      </c>
      <c r="BY253" s="44">
        <f t="shared" si="528"/>
        <v>261.98642194099733</v>
      </c>
      <c r="CA253" s="44">
        <f t="shared" si="529"/>
        <v>0</v>
      </c>
    </row>
    <row r="254" spans="2:79" x14ac:dyDescent="0.25">
      <c r="B254" s="6">
        <v>902</v>
      </c>
      <c r="C254" s="43" t="s">
        <v>164</v>
      </c>
      <c r="D254" s="47" t="str">
        <f>INDEX(Alloc,$E254,D$1)</f>
        <v>MREAD</v>
      </c>
      <c r="E254" s="109">
        <v>50</v>
      </c>
      <c r="F254" s="93"/>
      <c r="G254" s="105">
        <f>+'Function-Classif'!F254</f>
        <v>2546374</v>
      </c>
      <c r="H254" s="21">
        <f>+'Function-Classif'!S254</f>
        <v>0</v>
      </c>
      <c r="I254" s="21">
        <f>+'Function-Classif'!T254</f>
        <v>0</v>
      </c>
      <c r="J254" s="21">
        <f>+'Function-Classif'!U254</f>
        <v>2546374</v>
      </c>
      <c r="K254" s="24"/>
      <c r="L254" s="47">
        <f t="shared" si="631"/>
        <v>0</v>
      </c>
      <c r="M254" s="47">
        <f t="shared" si="631"/>
        <v>0</v>
      </c>
      <c r="N254" s="47">
        <f t="shared" si="631"/>
        <v>1931449.7591118924</v>
      </c>
      <c r="O254" s="47"/>
      <c r="P254" s="47">
        <f t="shared" si="632"/>
        <v>0</v>
      </c>
      <c r="Q254" s="47">
        <f t="shared" si="632"/>
        <v>0</v>
      </c>
      <c r="R254" s="47">
        <f t="shared" si="632"/>
        <v>479927.67414672353</v>
      </c>
      <c r="S254" s="47"/>
      <c r="T254" s="47">
        <f t="shared" si="632"/>
        <v>0</v>
      </c>
      <c r="U254" s="47">
        <f t="shared" si="632"/>
        <v>0</v>
      </c>
      <c r="V254" s="47">
        <f t="shared" si="632"/>
        <v>1909.6531897873474</v>
      </c>
      <c r="W254" s="24"/>
      <c r="X254" s="47">
        <f t="shared" si="633"/>
        <v>0</v>
      </c>
      <c r="Y254" s="47">
        <f t="shared" si="633"/>
        <v>0</v>
      </c>
      <c r="Z254" s="47">
        <f t="shared" si="633"/>
        <v>74906.146369408714</v>
      </c>
      <c r="AB254" s="47">
        <f t="shared" si="634"/>
        <v>0</v>
      </c>
      <c r="AC254" s="47">
        <f t="shared" si="634"/>
        <v>0</v>
      </c>
      <c r="AD254" s="47">
        <f t="shared" si="634"/>
        <v>13993.514207386175</v>
      </c>
      <c r="AF254" s="47">
        <f t="shared" si="635"/>
        <v>0</v>
      </c>
      <c r="AG254" s="47">
        <f t="shared" si="635"/>
        <v>0</v>
      </c>
      <c r="AH254" s="47">
        <f t="shared" si="635"/>
        <v>36601.686137590827</v>
      </c>
      <c r="AJ254" s="47">
        <f t="shared" si="636"/>
        <v>0</v>
      </c>
      <c r="AK254" s="47">
        <f t="shared" si="636"/>
        <v>0</v>
      </c>
      <c r="AL254" s="47">
        <f t="shared" si="636"/>
        <v>1723.9924630024666</v>
      </c>
      <c r="AN254" s="47">
        <f t="shared" si="637"/>
        <v>0</v>
      </c>
      <c r="AO254" s="47">
        <f t="shared" si="637"/>
        <v>0</v>
      </c>
      <c r="AP254" s="47">
        <f t="shared" si="637"/>
        <v>26.522960969268716</v>
      </c>
      <c r="AR254" s="47">
        <f t="shared" si="638"/>
        <v>0</v>
      </c>
      <c r="AS254" s="47">
        <f t="shared" si="638"/>
        <v>0</v>
      </c>
      <c r="AT254" s="47">
        <f t="shared" si="638"/>
        <v>26.522960969268716</v>
      </c>
      <c r="AV254" s="47">
        <f t="shared" si="639"/>
        <v>0</v>
      </c>
      <c r="AW254" s="47">
        <f t="shared" si="639"/>
        <v>0</v>
      </c>
      <c r="AX254" s="47">
        <f t="shared" si="639"/>
        <v>0</v>
      </c>
      <c r="AZ254" s="47">
        <f t="shared" si="640"/>
        <v>0</v>
      </c>
      <c r="BA254" s="47">
        <f t="shared" si="640"/>
        <v>0</v>
      </c>
      <c r="BB254" s="47">
        <f t="shared" si="640"/>
        <v>933.60822611825881</v>
      </c>
      <c r="BD254" s="47">
        <f t="shared" si="641"/>
        <v>0</v>
      </c>
      <c r="BE254" s="47">
        <f t="shared" si="641"/>
        <v>0</v>
      </c>
      <c r="BF254" s="47">
        <f t="shared" si="641"/>
        <v>4874.9202261515902</v>
      </c>
      <c r="BH254" s="44">
        <f t="shared" ref="BH254" si="642">+L254+P254+T254+X254+AB254+AF254+AJ254+AN254+AR254+AV254+AZ254+BD254-H254</f>
        <v>0</v>
      </c>
      <c r="BI254" s="44">
        <f t="shared" ref="BI254" si="643">+M254+Q254+U254+Y254+AC254+AG254+AK254+AO254+AS254+AW254+BA254+BE254-I254</f>
        <v>0</v>
      </c>
      <c r="BJ254" s="44">
        <f t="shared" ref="BJ254" si="644">+N254+R254+V254+Z254+AD254+AH254+AL254+AP254+AT254+AX254+BB254+BF254-J254</f>
        <v>0</v>
      </c>
      <c r="BK254" s="44">
        <f t="shared" ref="BK254" si="645">SUM(L254:BF254)-G254</f>
        <v>0</v>
      </c>
      <c r="BM254" s="44">
        <f t="shared" si="516"/>
        <v>2546374</v>
      </c>
      <c r="BN254" s="44">
        <f t="shared" si="517"/>
        <v>1931449.7591118924</v>
      </c>
      <c r="BO254" s="44">
        <f t="shared" si="518"/>
        <v>479927.67414672353</v>
      </c>
      <c r="BP254" s="44">
        <f t="shared" si="519"/>
        <v>1909.6531897873474</v>
      </c>
      <c r="BQ254" s="44">
        <f t="shared" si="520"/>
        <v>74906.146369408714</v>
      </c>
      <c r="BR254" s="44">
        <f t="shared" si="521"/>
        <v>13993.514207386175</v>
      </c>
      <c r="BS254" s="44">
        <f t="shared" si="522"/>
        <v>36601.686137590827</v>
      </c>
      <c r="BT254" s="44">
        <f t="shared" si="523"/>
        <v>1723.9924630024666</v>
      </c>
      <c r="BU254" s="44">
        <f t="shared" si="524"/>
        <v>26.522960969268716</v>
      </c>
      <c r="BV254" s="44">
        <f t="shared" si="525"/>
        <v>26.522960969268716</v>
      </c>
      <c r="BW254" s="44">
        <f t="shared" si="526"/>
        <v>0</v>
      </c>
      <c r="BX254" s="44">
        <f t="shared" si="527"/>
        <v>933.60822611825881</v>
      </c>
      <c r="BY254" s="44">
        <f t="shared" si="528"/>
        <v>4874.9202261515902</v>
      </c>
      <c r="CA254" s="44">
        <f t="shared" si="529"/>
        <v>0</v>
      </c>
    </row>
    <row r="255" spans="2:79" x14ac:dyDescent="0.25">
      <c r="B255" s="6">
        <v>903</v>
      </c>
      <c r="C255" s="6" t="s">
        <v>165</v>
      </c>
      <c r="D255" s="47" t="str">
        <f>INDEX(Alloc,$E255,D$1)</f>
        <v>C05</v>
      </c>
      <c r="E255" s="93">
        <v>33</v>
      </c>
      <c r="F255" s="93"/>
      <c r="G255" s="105">
        <f>+'Function-Classif'!F255</f>
        <v>7699624</v>
      </c>
      <c r="H255" s="21">
        <f>+'Function-Classif'!S255</f>
        <v>0</v>
      </c>
      <c r="I255" s="21">
        <f>+'Function-Classif'!T255</f>
        <v>0</v>
      </c>
      <c r="J255" s="21">
        <f>+'Function-Classif'!U255</f>
        <v>7699624</v>
      </c>
      <c r="K255" s="24"/>
      <c r="L255" s="47">
        <f t="shared" si="631"/>
        <v>0</v>
      </c>
      <c r="M255" s="47">
        <f t="shared" si="631"/>
        <v>0</v>
      </c>
      <c r="N255" s="47">
        <f t="shared" si="631"/>
        <v>5737169.6960970499</v>
      </c>
      <c r="O255" s="47"/>
      <c r="P255" s="47">
        <f t="shared" si="632"/>
        <v>0</v>
      </c>
      <c r="Q255" s="47">
        <f t="shared" si="632"/>
        <v>0</v>
      </c>
      <c r="R255" s="47">
        <f t="shared" si="632"/>
        <v>1425575.0093644608</v>
      </c>
      <c r="S255" s="47"/>
      <c r="T255" s="47">
        <f t="shared" si="632"/>
        <v>0</v>
      </c>
      <c r="U255" s="47">
        <f t="shared" si="632"/>
        <v>0</v>
      </c>
      <c r="V255" s="47">
        <f t="shared" si="632"/>
        <v>5672.4252643986774</v>
      </c>
      <c r="W255" s="24"/>
      <c r="X255" s="47">
        <f t="shared" si="633"/>
        <v>0</v>
      </c>
      <c r="Y255" s="47">
        <f t="shared" si="633"/>
        <v>0</v>
      </c>
      <c r="Z255" s="47">
        <f t="shared" si="633"/>
        <v>222500.88099603812</v>
      </c>
      <c r="AB255" s="47">
        <f t="shared" si="634"/>
        <v>0</v>
      </c>
      <c r="AC255" s="47">
        <f t="shared" si="634"/>
        <v>0</v>
      </c>
      <c r="AD255" s="47">
        <f t="shared" si="634"/>
        <v>41566.27179856586</v>
      </c>
      <c r="AF255" s="47">
        <f t="shared" si="635"/>
        <v>0</v>
      </c>
      <c r="AG255" s="47">
        <f t="shared" si="635"/>
        <v>0</v>
      </c>
      <c r="AH255" s="47">
        <f t="shared" si="635"/>
        <v>108721.48423430798</v>
      </c>
      <c r="AJ255" s="47">
        <f t="shared" si="636"/>
        <v>0</v>
      </c>
      <c r="AK255" s="47">
        <f t="shared" si="636"/>
        <v>0</v>
      </c>
      <c r="AL255" s="47">
        <f t="shared" si="636"/>
        <v>5120.9394748043615</v>
      </c>
      <c r="AN255" s="47">
        <f t="shared" si="637"/>
        <v>0</v>
      </c>
      <c r="AO255" s="47">
        <f t="shared" si="637"/>
        <v>0</v>
      </c>
      <c r="AP255" s="47">
        <f t="shared" si="637"/>
        <v>78.783684227759409</v>
      </c>
      <c r="AR255" s="47">
        <f t="shared" si="638"/>
        <v>0</v>
      </c>
      <c r="AS255" s="47">
        <f t="shared" si="638"/>
        <v>0</v>
      </c>
      <c r="AT255" s="47">
        <f t="shared" si="638"/>
        <v>78.783684227759409</v>
      </c>
      <c r="AV255" s="47">
        <f t="shared" si="639"/>
        <v>0</v>
      </c>
      <c r="AW255" s="47">
        <f t="shared" si="639"/>
        <v>0</v>
      </c>
      <c r="AX255" s="47">
        <f t="shared" si="639"/>
        <v>151264.67371729805</v>
      </c>
      <c r="AZ255" s="47">
        <f t="shared" si="640"/>
        <v>0</v>
      </c>
      <c r="BA255" s="47">
        <f t="shared" si="640"/>
        <v>0</v>
      </c>
      <c r="BB255" s="47">
        <f t="shared" si="640"/>
        <v>283.62126321993384</v>
      </c>
      <c r="BD255" s="47">
        <f t="shared" si="641"/>
        <v>0</v>
      </c>
      <c r="BE255" s="47">
        <f t="shared" si="641"/>
        <v>0</v>
      </c>
      <c r="BF255" s="47">
        <f t="shared" si="641"/>
        <v>1591.43042140074</v>
      </c>
      <c r="BH255" s="44">
        <f t="shared" ref="BH255:BH256" si="646">+L255+P255+T255+X255+AB255+AF255+AJ255+AN255+AR255+AV255+AZ255+BD255-H255</f>
        <v>0</v>
      </c>
      <c r="BI255" s="44">
        <f t="shared" ref="BI255:BI256" si="647">+M255+Q255+U255+Y255+AC255+AG255+AK255+AO255+AS255+AW255+BA255+BE255-I255</f>
        <v>0</v>
      </c>
      <c r="BJ255" s="44">
        <f t="shared" ref="BJ255:BJ256" si="648">+N255+R255+V255+Z255+AD255+AH255+AL255+AP255+AT255+AX255+BB255+BF255-J255</f>
        <v>0</v>
      </c>
      <c r="BK255" s="44">
        <f t="shared" ref="BK255:BK256" si="649">SUM(L255:BF255)-G255</f>
        <v>0</v>
      </c>
      <c r="BM255" s="44">
        <f t="shared" si="516"/>
        <v>7699624</v>
      </c>
      <c r="BN255" s="44">
        <f t="shared" si="517"/>
        <v>5737169.6960970499</v>
      </c>
      <c r="BO255" s="44">
        <f t="shared" si="518"/>
        <v>1425575.0093644608</v>
      </c>
      <c r="BP255" s="44">
        <f t="shared" si="519"/>
        <v>5672.4252643986774</v>
      </c>
      <c r="BQ255" s="44">
        <f t="shared" si="520"/>
        <v>222500.88099603812</v>
      </c>
      <c r="BR255" s="44">
        <f t="shared" si="521"/>
        <v>41566.27179856586</v>
      </c>
      <c r="BS255" s="44">
        <f t="shared" si="522"/>
        <v>108721.48423430798</v>
      </c>
      <c r="BT255" s="44">
        <f t="shared" si="523"/>
        <v>5120.9394748043615</v>
      </c>
      <c r="BU255" s="44">
        <f t="shared" si="524"/>
        <v>78.783684227759409</v>
      </c>
      <c r="BV255" s="44">
        <f t="shared" si="525"/>
        <v>78.783684227759409</v>
      </c>
      <c r="BW255" s="44">
        <f t="shared" si="526"/>
        <v>151264.67371729805</v>
      </c>
      <c r="BX255" s="44">
        <f t="shared" si="527"/>
        <v>283.62126321993384</v>
      </c>
      <c r="BY255" s="44">
        <f t="shared" si="528"/>
        <v>1591.43042140074</v>
      </c>
      <c r="CA255" s="44">
        <f t="shared" si="529"/>
        <v>0</v>
      </c>
    </row>
    <row r="256" spans="2:79" x14ac:dyDescent="0.25">
      <c r="B256" s="6">
        <v>904</v>
      </c>
      <c r="C256" s="43" t="s">
        <v>166</v>
      </c>
      <c r="D256" s="47" t="str">
        <f>INDEX(Alloc,$E256,D$1)</f>
        <v>C05</v>
      </c>
      <c r="E256" s="93">
        <v>33</v>
      </c>
      <c r="F256" s="93"/>
      <c r="G256" s="105">
        <f>+'Function-Classif'!F256</f>
        <v>2477177</v>
      </c>
      <c r="H256" s="21">
        <f>+'Function-Classif'!S256</f>
        <v>0</v>
      </c>
      <c r="I256" s="21">
        <f>+'Function-Classif'!T256</f>
        <v>0</v>
      </c>
      <c r="J256" s="21">
        <f>+'Function-Classif'!U256</f>
        <v>2477177</v>
      </c>
      <c r="K256" s="24"/>
      <c r="L256" s="47">
        <f t="shared" si="631"/>
        <v>0</v>
      </c>
      <c r="M256" s="47">
        <f t="shared" si="631"/>
        <v>0</v>
      </c>
      <c r="N256" s="47">
        <f t="shared" si="631"/>
        <v>1845802.4464920107</v>
      </c>
      <c r="O256" s="47"/>
      <c r="P256" s="47">
        <f t="shared" si="632"/>
        <v>0</v>
      </c>
      <c r="Q256" s="47">
        <f t="shared" si="632"/>
        <v>0</v>
      </c>
      <c r="R256" s="47">
        <f t="shared" si="632"/>
        <v>458645.98387822922</v>
      </c>
      <c r="S256" s="47"/>
      <c r="T256" s="47">
        <f t="shared" si="632"/>
        <v>0</v>
      </c>
      <c r="U256" s="47">
        <f t="shared" si="632"/>
        <v>0</v>
      </c>
      <c r="V256" s="47">
        <f t="shared" si="632"/>
        <v>1824.9724141318229</v>
      </c>
      <c r="W256" s="24"/>
      <c r="X256" s="47">
        <f t="shared" si="633"/>
        <v>0</v>
      </c>
      <c r="Y256" s="47">
        <f t="shared" si="633"/>
        <v>0</v>
      </c>
      <c r="Z256" s="47">
        <f t="shared" si="633"/>
        <v>71584.542944320754</v>
      </c>
      <c r="AB256" s="47">
        <f t="shared" si="634"/>
        <v>0</v>
      </c>
      <c r="AC256" s="47">
        <f t="shared" si="634"/>
        <v>0</v>
      </c>
      <c r="AD256" s="47">
        <f t="shared" si="634"/>
        <v>13372.992301332635</v>
      </c>
      <c r="AF256" s="47">
        <f t="shared" si="635"/>
        <v>0</v>
      </c>
      <c r="AG256" s="47">
        <f t="shared" si="635"/>
        <v>0</v>
      </c>
      <c r="AH256" s="47">
        <f t="shared" si="635"/>
        <v>34978.637937526604</v>
      </c>
      <c r="AJ256" s="47">
        <f t="shared" si="636"/>
        <v>0</v>
      </c>
      <c r="AK256" s="47">
        <f t="shared" si="636"/>
        <v>0</v>
      </c>
      <c r="AL256" s="47">
        <f t="shared" si="636"/>
        <v>1647.5445405356734</v>
      </c>
      <c r="AN256" s="47">
        <f t="shared" si="637"/>
        <v>0</v>
      </c>
      <c r="AO256" s="47">
        <f t="shared" si="637"/>
        <v>0</v>
      </c>
      <c r="AP256" s="47">
        <f t="shared" si="637"/>
        <v>25.346839085164206</v>
      </c>
      <c r="AR256" s="47">
        <f t="shared" si="638"/>
        <v>0</v>
      </c>
      <c r="AS256" s="47">
        <f t="shared" si="638"/>
        <v>0</v>
      </c>
      <c r="AT256" s="47">
        <f t="shared" si="638"/>
        <v>25.346839085164206</v>
      </c>
      <c r="AV256" s="47">
        <f t="shared" si="639"/>
        <v>0</v>
      </c>
      <c r="AW256" s="47">
        <f t="shared" si="639"/>
        <v>0</v>
      </c>
      <c r="AX256" s="47">
        <f t="shared" si="639"/>
        <v>48665.931043515273</v>
      </c>
      <c r="AZ256" s="47">
        <f t="shared" si="640"/>
        <v>0</v>
      </c>
      <c r="BA256" s="47">
        <f t="shared" si="640"/>
        <v>0</v>
      </c>
      <c r="BB256" s="47">
        <f t="shared" si="640"/>
        <v>91.24862070659114</v>
      </c>
      <c r="BD256" s="47">
        <f t="shared" si="641"/>
        <v>0</v>
      </c>
      <c r="BE256" s="47">
        <f t="shared" si="641"/>
        <v>0</v>
      </c>
      <c r="BF256" s="47">
        <f t="shared" si="641"/>
        <v>512.00614952031697</v>
      </c>
      <c r="BH256" s="44">
        <f t="shared" si="646"/>
        <v>0</v>
      </c>
      <c r="BI256" s="44">
        <f t="shared" si="647"/>
        <v>0</v>
      </c>
      <c r="BJ256" s="44">
        <f t="shared" si="648"/>
        <v>0</v>
      </c>
      <c r="BK256" s="44">
        <f t="shared" si="649"/>
        <v>0</v>
      </c>
      <c r="BM256" s="44">
        <f t="shared" si="516"/>
        <v>2477177</v>
      </c>
      <c r="BN256" s="44">
        <f t="shared" si="517"/>
        <v>1845802.4464920107</v>
      </c>
      <c r="BO256" s="44">
        <f t="shared" si="518"/>
        <v>458645.98387822922</v>
      </c>
      <c r="BP256" s="44">
        <f t="shared" si="519"/>
        <v>1824.9724141318229</v>
      </c>
      <c r="BQ256" s="44">
        <f t="shared" si="520"/>
        <v>71584.542944320754</v>
      </c>
      <c r="BR256" s="44">
        <f t="shared" si="521"/>
        <v>13372.992301332635</v>
      </c>
      <c r="BS256" s="44">
        <f t="shared" si="522"/>
        <v>34978.637937526604</v>
      </c>
      <c r="BT256" s="44">
        <f t="shared" si="523"/>
        <v>1647.5445405356734</v>
      </c>
      <c r="BU256" s="44">
        <f t="shared" si="524"/>
        <v>25.346839085164206</v>
      </c>
      <c r="BV256" s="44">
        <f t="shared" si="525"/>
        <v>25.346839085164206</v>
      </c>
      <c r="BW256" s="44">
        <f t="shared" si="526"/>
        <v>48665.931043515273</v>
      </c>
      <c r="BX256" s="44">
        <f t="shared" si="527"/>
        <v>91.24862070659114</v>
      </c>
      <c r="BY256" s="44">
        <f t="shared" si="528"/>
        <v>512.00614952031697</v>
      </c>
      <c r="CA256" s="44">
        <f t="shared" si="529"/>
        <v>0</v>
      </c>
    </row>
    <row r="257" spans="2:79" x14ac:dyDescent="0.25">
      <c r="B257" s="30">
        <v>905</v>
      </c>
      <c r="C257" s="30" t="s">
        <v>167</v>
      </c>
      <c r="D257" s="47" t="str">
        <f>INDEX(Alloc,$E257,D$1)</f>
        <v>C05</v>
      </c>
      <c r="E257" s="94">
        <v>33</v>
      </c>
      <c r="F257" s="94"/>
      <c r="G257" s="105">
        <f>+'Function-Classif'!F257</f>
        <v>1288</v>
      </c>
      <c r="H257" s="31">
        <f>+'Function-Classif'!S257</f>
        <v>0</v>
      </c>
      <c r="I257" s="31">
        <f>+'Function-Classif'!T257</f>
        <v>0</v>
      </c>
      <c r="J257" s="31">
        <f>+'Function-Classif'!U257</f>
        <v>1288</v>
      </c>
      <c r="K257" s="41"/>
      <c r="L257" s="47">
        <f t="shared" si="631"/>
        <v>0</v>
      </c>
      <c r="M257" s="47">
        <f t="shared" si="631"/>
        <v>0</v>
      </c>
      <c r="N257" s="47">
        <f t="shared" si="631"/>
        <v>959.71888608755444</v>
      </c>
      <c r="O257" s="47"/>
      <c r="P257" s="47">
        <f t="shared" si="632"/>
        <v>0</v>
      </c>
      <c r="Q257" s="47">
        <f t="shared" si="632"/>
        <v>0</v>
      </c>
      <c r="R257" s="47">
        <f t="shared" si="632"/>
        <v>238.47146458858583</v>
      </c>
      <c r="S257" s="47"/>
      <c r="T257" s="47">
        <f t="shared" si="632"/>
        <v>0</v>
      </c>
      <c r="U257" s="47">
        <f t="shared" si="632"/>
        <v>0</v>
      </c>
      <c r="V257" s="47">
        <f t="shared" si="632"/>
        <v>0.94888837955535188</v>
      </c>
      <c r="W257" s="24"/>
      <c r="X257" s="47">
        <f t="shared" si="633"/>
        <v>0</v>
      </c>
      <c r="Y257" s="47">
        <f t="shared" si="633"/>
        <v>0</v>
      </c>
      <c r="Z257" s="47">
        <f t="shared" si="633"/>
        <v>37.220146688058676</v>
      </c>
      <c r="AB257" s="47">
        <f t="shared" si="634"/>
        <v>0</v>
      </c>
      <c r="AC257" s="47">
        <f t="shared" si="634"/>
        <v>0</v>
      </c>
      <c r="AD257" s="47">
        <f t="shared" si="634"/>
        <v>6.9532431812972728</v>
      </c>
      <c r="AF257" s="47">
        <f t="shared" si="635"/>
        <v>0</v>
      </c>
      <c r="AG257" s="47">
        <f t="shared" si="635"/>
        <v>0</v>
      </c>
      <c r="AH257" s="47">
        <f t="shared" si="635"/>
        <v>18.187027274810909</v>
      </c>
      <c r="AJ257" s="47">
        <f t="shared" si="636"/>
        <v>0</v>
      </c>
      <c r="AK257" s="47">
        <f t="shared" si="636"/>
        <v>0</v>
      </c>
      <c r="AL257" s="47">
        <f t="shared" si="636"/>
        <v>0.8566353426541371</v>
      </c>
      <c r="AN257" s="47">
        <f t="shared" si="637"/>
        <v>0</v>
      </c>
      <c r="AO257" s="47">
        <f t="shared" si="637"/>
        <v>0</v>
      </c>
      <c r="AP257" s="47">
        <f t="shared" si="637"/>
        <v>1.3179005271602109E-2</v>
      </c>
      <c r="AR257" s="47">
        <f t="shared" si="638"/>
        <v>0</v>
      </c>
      <c r="AS257" s="47">
        <f t="shared" si="638"/>
        <v>0</v>
      </c>
      <c r="AT257" s="47">
        <f t="shared" si="638"/>
        <v>1.3179005271602109E-2</v>
      </c>
      <c r="AV257" s="47">
        <f t="shared" si="639"/>
        <v>0</v>
      </c>
      <c r="AW257" s="47">
        <f t="shared" si="639"/>
        <v>0</v>
      </c>
      <c r="AX257" s="47">
        <f t="shared" si="639"/>
        <v>25.303690121476048</v>
      </c>
      <c r="AZ257" s="47">
        <f t="shared" si="640"/>
        <v>0</v>
      </c>
      <c r="BA257" s="47">
        <f t="shared" si="640"/>
        <v>0</v>
      </c>
      <c r="BB257" s="47">
        <f t="shared" si="640"/>
        <v>4.7444418977767591E-2</v>
      </c>
      <c r="BD257" s="47">
        <f t="shared" si="641"/>
        <v>0</v>
      </c>
      <c r="BE257" s="47">
        <f t="shared" si="641"/>
        <v>0</v>
      </c>
      <c r="BF257" s="47">
        <f t="shared" si="641"/>
        <v>0.26621590648636262</v>
      </c>
      <c r="BH257" s="44">
        <f t="shared" ref="BH257" si="650">+L257+P257+T257+X257+AB257+AF257+AJ257+AN257+AR257+AV257+AZ257+BD257-H257</f>
        <v>0</v>
      </c>
      <c r="BI257" s="44">
        <f t="shared" ref="BI257" si="651">+M257+Q257+U257+Y257+AC257+AG257+AK257+AO257+AS257+AW257+BA257+BE257-I257</f>
        <v>0</v>
      </c>
      <c r="BJ257" s="44">
        <f t="shared" ref="BJ257" si="652">+N257+R257+V257+Z257+AD257+AH257+AL257+AP257+AT257+AX257+BB257+BF257-J257</f>
        <v>0</v>
      </c>
      <c r="BK257" s="44">
        <f t="shared" ref="BK257" si="653">SUM(L257:BF257)-G257</f>
        <v>0</v>
      </c>
      <c r="BM257" s="44">
        <f t="shared" si="516"/>
        <v>1288</v>
      </c>
      <c r="BN257" s="44">
        <f t="shared" si="517"/>
        <v>959.71888608755444</v>
      </c>
      <c r="BO257" s="44">
        <f t="shared" si="518"/>
        <v>238.47146458858583</v>
      </c>
      <c r="BP257" s="44">
        <f t="shared" si="519"/>
        <v>0.94888837955535188</v>
      </c>
      <c r="BQ257" s="44">
        <f t="shared" si="520"/>
        <v>37.220146688058676</v>
      </c>
      <c r="BR257" s="44">
        <f t="shared" si="521"/>
        <v>6.9532431812972728</v>
      </c>
      <c r="BS257" s="44">
        <f t="shared" si="522"/>
        <v>18.187027274810909</v>
      </c>
      <c r="BT257" s="44">
        <f t="shared" si="523"/>
        <v>0.8566353426541371</v>
      </c>
      <c r="BU257" s="44">
        <f t="shared" si="524"/>
        <v>1.3179005271602109E-2</v>
      </c>
      <c r="BV257" s="44">
        <f t="shared" si="525"/>
        <v>1.3179005271602109E-2</v>
      </c>
      <c r="BW257" s="44">
        <f t="shared" si="526"/>
        <v>25.303690121476048</v>
      </c>
      <c r="BX257" s="44">
        <f t="shared" si="527"/>
        <v>4.7444418977767591E-2</v>
      </c>
      <c r="BY257" s="44">
        <f t="shared" si="528"/>
        <v>0.26621590648636262</v>
      </c>
      <c r="CA257" s="44">
        <f t="shared" si="529"/>
        <v>0</v>
      </c>
    </row>
    <row r="258" spans="2:79" x14ac:dyDescent="0.25">
      <c r="B258" s="6" t="s">
        <v>168</v>
      </c>
      <c r="C258" s="6"/>
      <c r="D258" s="6"/>
      <c r="E258" s="93"/>
      <c r="F258" s="93"/>
      <c r="G258" s="105">
        <f>+'Function-Classif'!F258</f>
        <v>13992000</v>
      </c>
      <c r="H258" s="24">
        <f>SUM(H253:H257)</f>
        <v>0</v>
      </c>
      <c r="I258" s="24">
        <f t="shared" ref="I258:BF258" si="654">SUM(I253:I257)</f>
        <v>0</v>
      </c>
      <c r="J258" s="24">
        <f t="shared" si="654"/>
        <v>13992000</v>
      </c>
      <c r="K258" s="24"/>
      <c r="L258" s="24">
        <f t="shared" si="654"/>
        <v>0</v>
      </c>
      <c r="M258" s="24">
        <f t="shared" si="654"/>
        <v>0</v>
      </c>
      <c r="N258" s="24">
        <f t="shared" si="654"/>
        <v>10459853.047384214</v>
      </c>
      <c r="O258" s="24"/>
      <c r="P258" s="24">
        <f t="shared" si="654"/>
        <v>0</v>
      </c>
      <c r="Q258" s="24">
        <f t="shared" si="654"/>
        <v>0</v>
      </c>
      <c r="R258" s="24">
        <f t="shared" si="654"/>
        <v>2599069.9065638026</v>
      </c>
      <c r="S258" s="24"/>
      <c r="T258" s="24">
        <f t="shared" ref="T258:V258" si="655">SUM(T253:T257)</f>
        <v>0</v>
      </c>
      <c r="U258" s="24">
        <f t="shared" si="655"/>
        <v>0</v>
      </c>
      <c r="V258" s="24">
        <f t="shared" si="655"/>
        <v>10341.812745794026</v>
      </c>
      <c r="W258" s="24"/>
      <c r="X258" s="24">
        <f t="shared" si="654"/>
        <v>0</v>
      </c>
      <c r="Y258" s="24">
        <f t="shared" si="654"/>
        <v>0</v>
      </c>
      <c r="Z258" s="24">
        <f t="shared" si="654"/>
        <v>405657.6049537707</v>
      </c>
      <c r="AA258" s="24"/>
      <c r="AB258" s="24">
        <f t="shared" si="654"/>
        <v>0</v>
      </c>
      <c r="AC258" s="24">
        <f t="shared" si="654"/>
        <v>0</v>
      </c>
      <c r="AD258" s="24">
        <f t="shared" si="654"/>
        <v>75782.505620568452</v>
      </c>
      <c r="AE258" s="24"/>
      <c r="AF258" s="24">
        <f t="shared" si="654"/>
        <v>0</v>
      </c>
      <c r="AG258" s="24">
        <f t="shared" si="654"/>
        <v>0</v>
      </c>
      <c r="AH258" s="24">
        <f t="shared" si="654"/>
        <v>198218.07762771883</v>
      </c>
      <c r="AI258" s="24"/>
      <c r="AJ258" s="24">
        <f t="shared" si="654"/>
        <v>0</v>
      </c>
      <c r="AK258" s="24">
        <f t="shared" si="654"/>
        <v>0</v>
      </c>
      <c r="AL258" s="24">
        <f t="shared" si="654"/>
        <v>9336.3587288418294</v>
      </c>
      <c r="AM258" s="24"/>
      <c r="AN258" s="24">
        <f t="shared" si="654"/>
        <v>0</v>
      </c>
      <c r="AO258" s="24">
        <f t="shared" si="654"/>
        <v>0</v>
      </c>
      <c r="AP258" s="24">
        <f t="shared" si="654"/>
        <v>143.63628813602818</v>
      </c>
      <c r="AQ258" s="24"/>
      <c r="AR258" s="24">
        <f t="shared" si="654"/>
        <v>0</v>
      </c>
      <c r="AS258" s="24">
        <f t="shared" si="654"/>
        <v>0</v>
      </c>
      <c r="AT258" s="24">
        <f t="shared" si="654"/>
        <v>143.63628813602818</v>
      </c>
      <c r="AU258" s="24"/>
      <c r="AV258" s="24">
        <f t="shared" si="654"/>
        <v>0</v>
      </c>
      <c r="AW258" s="24">
        <f t="shared" si="654"/>
        <v>0</v>
      </c>
      <c r="AX258" s="24">
        <f t="shared" si="654"/>
        <v>224857.58816017813</v>
      </c>
      <c r="AY258" s="24"/>
      <c r="AZ258" s="24">
        <f t="shared" si="654"/>
        <v>0</v>
      </c>
      <c r="BA258" s="24">
        <f t="shared" si="654"/>
        <v>0</v>
      </c>
      <c r="BB258" s="24">
        <f t="shared" si="654"/>
        <v>1355.2162039185928</v>
      </c>
      <c r="BC258" s="24"/>
      <c r="BD258" s="24">
        <f t="shared" si="654"/>
        <v>0</v>
      </c>
      <c r="BE258" s="24">
        <f t="shared" si="654"/>
        <v>0</v>
      </c>
      <c r="BF258" s="24">
        <f t="shared" si="654"/>
        <v>7240.6094349201312</v>
      </c>
      <c r="BH258" s="44">
        <f t="shared" si="554"/>
        <v>0</v>
      </c>
      <c r="BI258" s="44">
        <f t="shared" si="555"/>
        <v>0</v>
      </c>
      <c r="BJ258" s="44">
        <f t="shared" si="556"/>
        <v>0</v>
      </c>
      <c r="BK258" s="44">
        <f t="shared" si="557"/>
        <v>0</v>
      </c>
      <c r="BM258" s="44">
        <f t="shared" si="516"/>
        <v>13992000</v>
      </c>
      <c r="BN258" s="44">
        <f t="shared" si="517"/>
        <v>10459853.047384214</v>
      </c>
      <c r="BO258" s="44">
        <f t="shared" si="518"/>
        <v>2599069.9065638026</v>
      </c>
      <c r="BP258" s="44">
        <f t="shared" si="519"/>
        <v>10341.812745794026</v>
      </c>
      <c r="BQ258" s="44">
        <f t="shared" si="520"/>
        <v>405657.6049537707</v>
      </c>
      <c r="BR258" s="44">
        <f t="shared" si="521"/>
        <v>75782.505620568452</v>
      </c>
      <c r="BS258" s="44">
        <f t="shared" si="522"/>
        <v>198218.07762771883</v>
      </c>
      <c r="BT258" s="44">
        <f t="shared" si="523"/>
        <v>9336.3587288418294</v>
      </c>
      <c r="BU258" s="44">
        <f t="shared" si="524"/>
        <v>143.63628813602818</v>
      </c>
      <c r="BV258" s="44">
        <f t="shared" si="525"/>
        <v>143.63628813602818</v>
      </c>
      <c r="BW258" s="44">
        <f t="shared" si="526"/>
        <v>224857.58816017813</v>
      </c>
      <c r="BX258" s="44">
        <f t="shared" si="527"/>
        <v>1355.2162039185928</v>
      </c>
      <c r="BY258" s="44">
        <f t="shared" si="528"/>
        <v>7240.6094349201312</v>
      </c>
      <c r="CA258" s="44">
        <f t="shared" si="529"/>
        <v>0</v>
      </c>
    </row>
    <row r="259" spans="2:79" x14ac:dyDescent="0.25">
      <c r="B259" s="6"/>
      <c r="C259" s="6"/>
      <c r="D259" s="6"/>
      <c r="E259" s="93"/>
      <c r="F259" s="93"/>
      <c r="G259" s="105"/>
      <c r="H259" s="24"/>
      <c r="I259" s="24"/>
      <c r="J259" s="24"/>
      <c r="K259" s="24"/>
      <c r="L259" s="40"/>
      <c r="M259" s="24"/>
      <c r="N259" s="24"/>
      <c r="O259" s="24"/>
      <c r="P259" s="40"/>
      <c r="Q259" s="24"/>
      <c r="R259" s="24"/>
      <c r="S259" s="24"/>
      <c r="T259" s="24"/>
      <c r="U259" s="24"/>
      <c r="V259" s="24"/>
      <c r="W259" s="24"/>
      <c r="Y259" s="44"/>
      <c r="Z259" s="44"/>
      <c r="BH259" s="44">
        <f t="shared" si="554"/>
        <v>0</v>
      </c>
      <c r="BI259" s="44">
        <f t="shared" si="555"/>
        <v>0</v>
      </c>
      <c r="BJ259" s="44">
        <f t="shared" si="556"/>
        <v>0</v>
      </c>
      <c r="BK259" s="44">
        <f t="shared" si="557"/>
        <v>0</v>
      </c>
      <c r="BM259" s="44">
        <f t="shared" si="516"/>
        <v>0</v>
      </c>
      <c r="BN259" s="44">
        <f t="shared" si="517"/>
        <v>0</v>
      </c>
      <c r="BO259" s="44">
        <f t="shared" si="518"/>
        <v>0</v>
      </c>
      <c r="BP259" s="44">
        <f t="shared" si="519"/>
        <v>0</v>
      </c>
      <c r="BQ259" s="44">
        <f t="shared" si="520"/>
        <v>0</v>
      </c>
      <c r="BR259" s="44">
        <f t="shared" si="521"/>
        <v>0</v>
      </c>
      <c r="BS259" s="44">
        <f t="shared" si="522"/>
        <v>0</v>
      </c>
      <c r="BT259" s="44">
        <f t="shared" si="523"/>
        <v>0</v>
      </c>
      <c r="BU259" s="44">
        <f t="shared" si="524"/>
        <v>0</v>
      </c>
      <c r="BV259" s="44">
        <f t="shared" si="525"/>
        <v>0</v>
      </c>
      <c r="BW259" s="44">
        <f t="shared" si="526"/>
        <v>0</v>
      </c>
      <c r="BX259" s="44">
        <f t="shared" si="527"/>
        <v>0</v>
      </c>
      <c r="BY259" s="44">
        <f t="shared" si="528"/>
        <v>0</v>
      </c>
      <c r="CA259" s="44">
        <f t="shared" si="529"/>
        <v>0</v>
      </c>
    </row>
    <row r="260" spans="2:79" x14ac:dyDescent="0.25">
      <c r="B260" s="9" t="s">
        <v>169</v>
      </c>
      <c r="C260" s="6"/>
      <c r="D260" s="6"/>
      <c r="E260" s="93"/>
      <c r="F260" s="93"/>
      <c r="G260" s="105"/>
      <c r="H260" s="24"/>
      <c r="I260" s="24"/>
      <c r="J260" s="24"/>
      <c r="K260" s="24"/>
      <c r="L260" s="40"/>
      <c r="M260" s="24"/>
      <c r="N260" s="24"/>
      <c r="O260" s="24"/>
      <c r="P260" s="40"/>
      <c r="Q260" s="24"/>
      <c r="R260" s="24"/>
      <c r="S260" s="24"/>
      <c r="T260" s="24"/>
      <c r="U260" s="24"/>
      <c r="V260" s="24"/>
      <c r="W260" s="24"/>
      <c r="Y260" s="44"/>
      <c r="Z260" s="44"/>
      <c r="BH260" s="44">
        <f t="shared" si="554"/>
        <v>0</v>
      </c>
      <c r="BI260" s="44">
        <f t="shared" si="555"/>
        <v>0</v>
      </c>
      <c r="BJ260" s="44">
        <f t="shared" si="556"/>
        <v>0</v>
      </c>
      <c r="BK260" s="44">
        <f t="shared" si="557"/>
        <v>0</v>
      </c>
      <c r="BM260" s="44">
        <f t="shared" si="516"/>
        <v>0</v>
      </c>
      <c r="BN260" s="44">
        <f t="shared" si="517"/>
        <v>0</v>
      </c>
      <c r="BO260" s="44">
        <f t="shared" si="518"/>
        <v>0</v>
      </c>
      <c r="BP260" s="44">
        <f t="shared" si="519"/>
        <v>0</v>
      </c>
      <c r="BQ260" s="44">
        <f t="shared" si="520"/>
        <v>0</v>
      </c>
      <c r="BR260" s="44">
        <f t="shared" si="521"/>
        <v>0</v>
      </c>
      <c r="BS260" s="44">
        <f t="shared" si="522"/>
        <v>0</v>
      </c>
      <c r="BT260" s="44">
        <f t="shared" si="523"/>
        <v>0</v>
      </c>
      <c r="BU260" s="44">
        <f t="shared" si="524"/>
        <v>0</v>
      </c>
      <c r="BV260" s="44">
        <f t="shared" si="525"/>
        <v>0</v>
      </c>
      <c r="BW260" s="44">
        <f t="shared" si="526"/>
        <v>0</v>
      </c>
      <c r="BX260" s="44">
        <f t="shared" si="527"/>
        <v>0</v>
      </c>
      <c r="BY260" s="44">
        <f t="shared" si="528"/>
        <v>0</v>
      </c>
      <c r="CA260" s="44">
        <f t="shared" si="529"/>
        <v>0</v>
      </c>
    </row>
    <row r="261" spans="2:79" x14ac:dyDescent="0.25">
      <c r="B261" s="6">
        <v>907</v>
      </c>
      <c r="C261" s="6" t="s">
        <v>170</v>
      </c>
      <c r="D261" s="47" t="str">
        <f>INDEX(Alloc,$E261,D$1)</f>
        <v>C05</v>
      </c>
      <c r="E261" s="93">
        <v>33</v>
      </c>
      <c r="F261" s="93"/>
      <c r="G261" s="105">
        <f>+'Function-Classif'!F261</f>
        <v>364585</v>
      </c>
      <c r="H261" s="21">
        <f>+'Function-Classif'!S261</f>
        <v>0</v>
      </c>
      <c r="I261" s="21">
        <f>+'Function-Classif'!T261</f>
        <v>0</v>
      </c>
      <c r="J261" s="21">
        <f>+'Function-Classif'!U261</f>
        <v>364585</v>
      </c>
      <c r="K261" s="24"/>
      <c r="L261" s="47">
        <f t="shared" ref="L261:N262" si="656">INDEX(Alloc,$E261,L$1)*$G261</f>
        <v>0</v>
      </c>
      <c r="M261" s="47">
        <f t="shared" si="656"/>
        <v>0</v>
      </c>
      <c r="N261" s="47">
        <f t="shared" si="656"/>
        <v>271660.79975483776</v>
      </c>
      <c r="O261" s="47"/>
      <c r="P261" s="47">
        <f t="shared" ref="P261:V262" si="657">INDEX(Alloc,$E261,P$1)*$G261</f>
        <v>0</v>
      </c>
      <c r="Q261" s="47">
        <f t="shared" si="657"/>
        <v>0</v>
      </c>
      <c r="R261" s="47">
        <f t="shared" si="657"/>
        <v>67502.421519432886</v>
      </c>
      <c r="S261" s="47"/>
      <c r="T261" s="47">
        <f t="shared" si="657"/>
        <v>0</v>
      </c>
      <c r="U261" s="47">
        <f t="shared" si="657"/>
        <v>0</v>
      </c>
      <c r="V261" s="47">
        <f t="shared" si="657"/>
        <v>268.595085295177</v>
      </c>
      <c r="W261" s="24"/>
      <c r="X261" s="47">
        <f t="shared" ref="X261:Z262" si="658">INDEX(Alloc,$E261,X$1)*$G261</f>
        <v>0</v>
      </c>
      <c r="Y261" s="47">
        <f t="shared" si="658"/>
        <v>0</v>
      </c>
      <c r="Z261" s="47">
        <f t="shared" si="658"/>
        <v>10535.642220703317</v>
      </c>
      <c r="AB261" s="47">
        <f t="shared" ref="AB261:AD262" si="659">INDEX(Alloc,$E261,AB$1)*$G261</f>
        <v>0</v>
      </c>
      <c r="AC261" s="47">
        <f t="shared" si="659"/>
        <v>0</v>
      </c>
      <c r="AD261" s="47">
        <f t="shared" si="659"/>
        <v>1968.2050972463246</v>
      </c>
      <c r="AF261" s="47">
        <f t="shared" ref="AF261:AH262" si="660">INDEX(Alloc,$E261,AF$1)*$G261</f>
        <v>0</v>
      </c>
      <c r="AG261" s="47">
        <f t="shared" si="660"/>
        <v>0</v>
      </c>
      <c r="AH261" s="47">
        <f t="shared" si="660"/>
        <v>5148.0724681575584</v>
      </c>
      <c r="AJ261" s="47">
        <f t="shared" ref="AJ261:AL262" si="661">INDEX(Alloc,$E261,AJ$1)*$G261</f>
        <v>0</v>
      </c>
      <c r="AK261" s="47">
        <f t="shared" si="661"/>
        <v>0</v>
      </c>
      <c r="AL261" s="47">
        <f t="shared" si="661"/>
        <v>242.48167422481256</v>
      </c>
      <c r="AN261" s="47">
        <f t="shared" ref="AN261:AP262" si="662">INDEX(Alloc,$E261,AN$1)*$G261</f>
        <v>0</v>
      </c>
      <c r="AO261" s="47">
        <f t="shared" si="662"/>
        <v>0</v>
      </c>
      <c r="AP261" s="47">
        <f t="shared" si="662"/>
        <v>3.7304872957663471</v>
      </c>
      <c r="AR261" s="47">
        <f t="shared" ref="AR261:AT262" si="663">INDEX(Alloc,$E261,AR$1)*$G261</f>
        <v>0</v>
      </c>
      <c r="AS261" s="47">
        <f t="shared" si="663"/>
        <v>0</v>
      </c>
      <c r="AT261" s="47">
        <f t="shared" si="663"/>
        <v>3.7304872957663471</v>
      </c>
      <c r="AV261" s="47">
        <f t="shared" ref="AV261:AX262" si="664">INDEX(Alloc,$E261,AV$1)*$G261</f>
        <v>0</v>
      </c>
      <c r="AW261" s="47">
        <f t="shared" si="664"/>
        <v>0</v>
      </c>
      <c r="AX261" s="47">
        <f t="shared" si="664"/>
        <v>7162.5356078713858</v>
      </c>
      <c r="AZ261" s="47">
        <f t="shared" ref="AZ261:BB262" si="665">INDEX(Alloc,$E261,AZ$1)*$G261</f>
        <v>0</v>
      </c>
      <c r="BA261" s="47">
        <f t="shared" si="665"/>
        <v>0</v>
      </c>
      <c r="BB261" s="47">
        <f t="shared" si="665"/>
        <v>13.429754264758849</v>
      </c>
      <c r="BD261" s="47">
        <f t="shared" ref="BD261:BF262" si="666">INDEX(Alloc,$E261,BD$1)*$G261</f>
        <v>0</v>
      </c>
      <c r="BE261" s="47">
        <f t="shared" si="666"/>
        <v>0</v>
      </c>
      <c r="BF261" s="47">
        <f t="shared" si="666"/>
        <v>75.355843374480216</v>
      </c>
      <c r="BH261" s="44">
        <f t="shared" si="554"/>
        <v>0</v>
      </c>
      <c r="BI261" s="44">
        <f t="shared" si="555"/>
        <v>0</v>
      </c>
      <c r="BJ261" s="44">
        <f t="shared" si="556"/>
        <v>0</v>
      </c>
      <c r="BK261" s="44">
        <f t="shared" si="557"/>
        <v>0</v>
      </c>
      <c r="BM261" s="44">
        <f t="shared" si="516"/>
        <v>364585</v>
      </c>
      <c r="BN261" s="44">
        <f t="shared" si="517"/>
        <v>271660.79975483776</v>
      </c>
      <c r="BO261" s="44">
        <f t="shared" si="518"/>
        <v>67502.421519432886</v>
      </c>
      <c r="BP261" s="44">
        <f t="shared" si="519"/>
        <v>268.595085295177</v>
      </c>
      <c r="BQ261" s="44">
        <f t="shared" si="520"/>
        <v>10535.642220703317</v>
      </c>
      <c r="BR261" s="44">
        <f t="shared" si="521"/>
        <v>1968.2050972463246</v>
      </c>
      <c r="BS261" s="44">
        <f t="shared" si="522"/>
        <v>5148.0724681575584</v>
      </c>
      <c r="BT261" s="44">
        <f t="shared" si="523"/>
        <v>242.48167422481256</v>
      </c>
      <c r="BU261" s="44">
        <f t="shared" si="524"/>
        <v>3.7304872957663471</v>
      </c>
      <c r="BV261" s="44">
        <f t="shared" si="525"/>
        <v>3.7304872957663471</v>
      </c>
      <c r="BW261" s="44">
        <f t="shared" si="526"/>
        <v>7162.5356078713858</v>
      </c>
      <c r="BX261" s="44">
        <f t="shared" si="527"/>
        <v>13.429754264758849</v>
      </c>
      <c r="BY261" s="44">
        <f t="shared" si="528"/>
        <v>75.355843374480216</v>
      </c>
      <c r="CA261" s="44">
        <f t="shared" si="529"/>
        <v>0</v>
      </c>
    </row>
    <row r="262" spans="2:79" x14ac:dyDescent="0.25">
      <c r="B262" s="6">
        <v>908</v>
      </c>
      <c r="C262" s="6" t="s">
        <v>171</v>
      </c>
      <c r="D262" s="47" t="str">
        <f>INDEX(Alloc,$E262,D$1)</f>
        <v>C05</v>
      </c>
      <c r="E262" s="93">
        <v>33</v>
      </c>
      <c r="F262" s="93"/>
      <c r="G262" s="105">
        <f>+'Function-Classif'!F262</f>
        <v>289821</v>
      </c>
      <c r="H262" s="21">
        <f>+'Function-Classif'!S262</f>
        <v>0</v>
      </c>
      <c r="I262" s="21">
        <f>+'Function-Classif'!T262</f>
        <v>0</v>
      </c>
      <c r="J262" s="21">
        <f>+'Function-Classif'!U262</f>
        <v>289821</v>
      </c>
      <c r="K262" s="24"/>
      <c r="L262" s="47">
        <f t="shared" si="656"/>
        <v>0</v>
      </c>
      <c r="M262" s="47">
        <f t="shared" si="656"/>
        <v>0</v>
      </c>
      <c r="N262" s="47">
        <f t="shared" si="656"/>
        <v>215952.39696023377</v>
      </c>
      <c r="O262" s="47"/>
      <c r="P262" s="47">
        <f t="shared" si="657"/>
        <v>0</v>
      </c>
      <c r="Q262" s="47">
        <f t="shared" si="657"/>
        <v>0</v>
      </c>
      <c r="R262" s="47">
        <f t="shared" si="657"/>
        <v>53659.967654137057</v>
      </c>
      <c r="S262" s="47"/>
      <c r="T262" s="47">
        <f t="shared" si="657"/>
        <v>0</v>
      </c>
      <c r="U262" s="47">
        <f t="shared" si="657"/>
        <v>0</v>
      </c>
      <c r="V262" s="47">
        <f t="shared" si="657"/>
        <v>213.51535640614256</v>
      </c>
      <c r="W262" s="24"/>
      <c r="X262" s="47">
        <f t="shared" si="658"/>
        <v>0</v>
      </c>
      <c r="Y262" s="47">
        <f t="shared" si="658"/>
        <v>0</v>
      </c>
      <c r="Z262" s="47">
        <f t="shared" si="658"/>
        <v>8375.1398550309423</v>
      </c>
      <c r="AB262" s="47">
        <f t="shared" si="659"/>
        <v>0</v>
      </c>
      <c r="AC262" s="47">
        <f t="shared" si="659"/>
        <v>0</v>
      </c>
      <c r="AD262" s="47">
        <f t="shared" si="659"/>
        <v>1564.5930838872334</v>
      </c>
      <c r="AF262" s="47">
        <f t="shared" si="660"/>
        <v>0</v>
      </c>
      <c r="AG262" s="47">
        <f t="shared" si="660"/>
        <v>0</v>
      </c>
      <c r="AH262" s="47">
        <f t="shared" si="660"/>
        <v>4092.3776644510658</v>
      </c>
      <c r="AJ262" s="47">
        <f t="shared" si="661"/>
        <v>0</v>
      </c>
      <c r="AK262" s="47">
        <f t="shared" si="661"/>
        <v>0</v>
      </c>
      <c r="AL262" s="47">
        <f t="shared" si="661"/>
        <v>192.75691897776758</v>
      </c>
      <c r="AN262" s="47">
        <f t="shared" si="662"/>
        <v>0</v>
      </c>
      <c r="AO262" s="47">
        <f t="shared" si="662"/>
        <v>0</v>
      </c>
      <c r="AP262" s="47">
        <f t="shared" si="662"/>
        <v>2.9654910611964245</v>
      </c>
      <c r="AR262" s="47">
        <f t="shared" si="663"/>
        <v>0</v>
      </c>
      <c r="AS262" s="47">
        <f t="shared" si="663"/>
        <v>0</v>
      </c>
      <c r="AT262" s="47">
        <f t="shared" si="663"/>
        <v>2.9654910611964245</v>
      </c>
      <c r="AV262" s="47">
        <f t="shared" si="664"/>
        <v>0</v>
      </c>
      <c r="AW262" s="47">
        <f t="shared" si="664"/>
        <v>0</v>
      </c>
      <c r="AX262" s="47">
        <f t="shared" si="664"/>
        <v>5693.742837497135</v>
      </c>
      <c r="AZ262" s="47">
        <f t="shared" si="665"/>
        <v>0</v>
      </c>
      <c r="BA262" s="47">
        <f t="shared" si="665"/>
        <v>0</v>
      </c>
      <c r="BB262" s="47">
        <f t="shared" si="665"/>
        <v>10.675767820307128</v>
      </c>
      <c r="BD262" s="47">
        <f t="shared" si="666"/>
        <v>0</v>
      </c>
      <c r="BE262" s="47">
        <f t="shared" si="666"/>
        <v>0</v>
      </c>
      <c r="BF262" s="47">
        <f t="shared" si="666"/>
        <v>59.902919436167778</v>
      </c>
      <c r="BH262" s="44">
        <f t="shared" si="554"/>
        <v>0</v>
      </c>
      <c r="BI262" s="44">
        <f t="shared" si="555"/>
        <v>0</v>
      </c>
      <c r="BJ262" s="44">
        <f t="shared" si="556"/>
        <v>0</v>
      </c>
      <c r="BK262" s="44">
        <f t="shared" si="557"/>
        <v>0</v>
      </c>
      <c r="BM262" s="44">
        <f t="shared" si="516"/>
        <v>289821</v>
      </c>
      <c r="BN262" s="44">
        <f t="shared" si="517"/>
        <v>215952.39696023377</v>
      </c>
      <c r="BO262" s="44">
        <f t="shared" si="518"/>
        <v>53659.967654137057</v>
      </c>
      <c r="BP262" s="44">
        <f t="shared" si="519"/>
        <v>213.51535640614256</v>
      </c>
      <c r="BQ262" s="44">
        <f t="shared" si="520"/>
        <v>8375.1398550309423</v>
      </c>
      <c r="BR262" s="44">
        <f t="shared" si="521"/>
        <v>1564.5930838872334</v>
      </c>
      <c r="BS262" s="44">
        <f t="shared" si="522"/>
        <v>4092.3776644510658</v>
      </c>
      <c r="BT262" s="44">
        <f t="shared" si="523"/>
        <v>192.75691897776758</v>
      </c>
      <c r="BU262" s="44">
        <f t="shared" si="524"/>
        <v>2.9654910611964245</v>
      </c>
      <c r="BV262" s="44">
        <f t="shared" si="525"/>
        <v>2.9654910611964245</v>
      </c>
      <c r="BW262" s="44">
        <f t="shared" si="526"/>
        <v>5693.742837497135</v>
      </c>
      <c r="BX262" s="44">
        <f t="shared" si="527"/>
        <v>10.675767820307128</v>
      </c>
      <c r="BY262" s="44">
        <f t="shared" si="528"/>
        <v>59.902919436167778</v>
      </c>
      <c r="CA262" s="44">
        <f t="shared" si="529"/>
        <v>0</v>
      </c>
    </row>
    <row r="263" spans="2:79" x14ac:dyDescent="0.25">
      <c r="B263" s="6">
        <v>908</v>
      </c>
      <c r="C263" s="6" t="s">
        <v>172</v>
      </c>
      <c r="D263" s="6"/>
      <c r="E263" s="93"/>
      <c r="F263" s="93"/>
      <c r="G263" s="105">
        <f>+'Function-Classif'!F263</f>
        <v>0</v>
      </c>
      <c r="H263" s="21">
        <f>+'Function-Classif'!S263</f>
        <v>0</v>
      </c>
      <c r="I263" s="21">
        <f>+'Function-Classif'!T263</f>
        <v>0</v>
      </c>
      <c r="J263" s="21">
        <f>+'Function-Classif'!U263</f>
        <v>0</v>
      </c>
      <c r="K263" s="24"/>
      <c r="L263" s="40"/>
      <c r="M263" s="24"/>
      <c r="N263" s="24"/>
      <c r="O263" s="24"/>
      <c r="P263" s="40"/>
      <c r="Q263" s="24"/>
      <c r="R263" s="24"/>
      <c r="S263" s="24"/>
      <c r="T263" s="24"/>
      <c r="U263" s="24"/>
      <c r="V263" s="24"/>
      <c r="W263" s="24"/>
      <c r="Y263" s="44"/>
      <c r="Z263" s="44"/>
      <c r="BH263" s="44">
        <f t="shared" si="554"/>
        <v>0</v>
      </c>
      <c r="BI263" s="44">
        <f t="shared" si="555"/>
        <v>0</v>
      </c>
      <c r="BJ263" s="44">
        <f t="shared" si="556"/>
        <v>0</v>
      </c>
      <c r="BK263" s="44">
        <f t="shared" si="557"/>
        <v>0</v>
      </c>
      <c r="BM263" s="44">
        <f t="shared" si="516"/>
        <v>0</v>
      </c>
      <c r="BN263" s="44">
        <f t="shared" si="517"/>
        <v>0</v>
      </c>
      <c r="BO263" s="44">
        <f t="shared" si="518"/>
        <v>0</v>
      </c>
      <c r="BP263" s="44">
        <f t="shared" si="519"/>
        <v>0</v>
      </c>
      <c r="BQ263" s="44">
        <f t="shared" si="520"/>
        <v>0</v>
      </c>
      <c r="BR263" s="44">
        <f t="shared" si="521"/>
        <v>0</v>
      </c>
      <c r="BS263" s="44">
        <f t="shared" si="522"/>
        <v>0</v>
      </c>
      <c r="BT263" s="44">
        <f t="shared" si="523"/>
        <v>0</v>
      </c>
      <c r="BU263" s="44">
        <f t="shared" si="524"/>
        <v>0</v>
      </c>
      <c r="BV263" s="44">
        <f t="shared" si="525"/>
        <v>0</v>
      </c>
      <c r="BW263" s="44">
        <f t="shared" si="526"/>
        <v>0</v>
      </c>
      <c r="BX263" s="44">
        <f t="shared" si="527"/>
        <v>0</v>
      </c>
      <c r="BY263" s="44">
        <f t="shared" si="528"/>
        <v>0</v>
      </c>
      <c r="CA263" s="44">
        <f t="shared" si="529"/>
        <v>0</v>
      </c>
    </row>
    <row r="264" spans="2:79" x14ac:dyDescent="0.25">
      <c r="B264" s="6">
        <v>909</v>
      </c>
      <c r="C264" s="6" t="s">
        <v>173</v>
      </c>
      <c r="D264" s="47" t="str">
        <f>INDEX(Alloc,$E264,D$1)</f>
        <v>C05</v>
      </c>
      <c r="E264" s="93">
        <v>33</v>
      </c>
      <c r="F264" s="93"/>
      <c r="G264" s="105">
        <f>+'Function-Classif'!F264</f>
        <v>257472</v>
      </c>
      <c r="H264" s="21">
        <f>+'Function-Classif'!S264</f>
        <v>0</v>
      </c>
      <c r="I264" s="21">
        <f>+'Function-Classif'!T264</f>
        <v>0</v>
      </c>
      <c r="J264" s="21">
        <f>+'Function-Classif'!U264</f>
        <v>257472</v>
      </c>
      <c r="K264" s="24"/>
      <c r="L264" s="47">
        <f t="shared" ref="L264:N264" si="667">INDEX(Alloc,$E264,L$1)*$G264</f>
        <v>0</v>
      </c>
      <c r="M264" s="47">
        <f t="shared" si="667"/>
        <v>0</v>
      </c>
      <c r="N264" s="47">
        <f t="shared" si="667"/>
        <v>191848.40142758915</v>
      </c>
      <c r="O264" s="47"/>
      <c r="P264" s="47">
        <f t="shared" ref="P264:V264" si="668">INDEX(Alloc,$E264,P$1)*$G264</f>
        <v>0</v>
      </c>
      <c r="Q264" s="47">
        <f t="shared" si="668"/>
        <v>0</v>
      </c>
      <c r="R264" s="47">
        <f t="shared" si="668"/>
        <v>47670.593890180411</v>
      </c>
      <c r="S264" s="47"/>
      <c r="T264" s="47">
        <f t="shared" si="668"/>
        <v>0</v>
      </c>
      <c r="U264" s="47">
        <f t="shared" si="668"/>
        <v>0</v>
      </c>
      <c r="V264" s="47">
        <f t="shared" si="668"/>
        <v>189.68337644477916</v>
      </c>
      <c r="W264" s="24"/>
      <c r="X264" s="47">
        <f t="shared" ref="X264:Z264" si="669">INDEX(Alloc,$E264,X$1)*$G264</f>
        <v>0</v>
      </c>
      <c r="Y264" s="47">
        <f t="shared" si="669"/>
        <v>0</v>
      </c>
      <c r="Z264" s="47">
        <f t="shared" si="669"/>
        <v>7440.3304410464625</v>
      </c>
      <c r="AB264" s="47">
        <f t="shared" ref="AB264:AD264" si="670">INDEX(Alloc,$E264,AB$1)*$G264</f>
        <v>0</v>
      </c>
      <c r="AC264" s="47">
        <f t="shared" si="670"/>
        <v>0</v>
      </c>
      <c r="AD264" s="47">
        <f t="shared" si="670"/>
        <v>1389.9576307259094</v>
      </c>
      <c r="AF264" s="47">
        <f t="shared" ref="AF264:AH264" si="671">INDEX(Alloc,$E264,AF$1)*$G264</f>
        <v>0</v>
      </c>
      <c r="AG264" s="47">
        <f t="shared" si="671"/>
        <v>0</v>
      </c>
      <c r="AH264" s="47">
        <f t="shared" si="671"/>
        <v>3635.5980485249338</v>
      </c>
      <c r="AJ264" s="47">
        <f t="shared" ref="AJ264:AL264" si="672">INDEX(Alloc,$E264,AJ$1)*$G264</f>
        <v>0</v>
      </c>
      <c r="AK264" s="47">
        <f t="shared" si="672"/>
        <v>0</v>
      </c>
      <c r="AL264" s="47">
        <f t="shared" si="672"/>
        <v>171.24193706820341</v>
      </c>
      <c r="AN264" s="47">
        <f t="shared" ref="AN264:AP264" si="673">INDEX(Alloc,$E264,AN$1)*$G264</f>
        <v>0</v>
      </c>
      <c r="AO264" s="47">
        <f t="shared" si="673"/>
        <v>0</v>
      </c>
      <c r="AP264" s="47">
        <f t="shared" si="673"/>
        <v>2.6344913395108214</v>
      </c>
      <c r="AR264" s="47">
        <f t="shared" ref="AR264:AT264" si="674">INDEX(Alloc,$E264,AR$1)*$G264</f>
        <v>0</v>
      </c>
      <c r="AS264" s="47">
        <f t="shared" si="674"/>
        <v>0</v>
      </c>
      <c r="AT264" s="47">
        <f t="shared" si="674"/>
        <v>2.6344913395108214</v>
      </c>
      <c r="AV264" s="47">
        <f t="shared" ref="AV264:AX264" si="675">INDEX(Alloc,$E264,AV$1)*$G264</f>
        <v>0</v>
      </c>
      <c r="AW264" s="47">
        <f t="shared" si="675"/>
        <v>0</v>
      </c>
      <c r="AX264" s="47">
        <f t="shared" si="675"/>
        <v>5058.2233718607777</v>
      </c>
      <c r="AZ264" s="47">
        <f t="shared" ref="AZ264:BB264" si="676">INDEX(Alloc,$E264,AZ$1)*$G264</f>
        <v>0</v>
      </c>
      <c r="BA264" s="47">
        <f t="shared" si="676"/>
        <v>0</v>
      </c>
      <c r="BB264" s="47">
        <f t="shared" si="676"/>
        <v>9.4841688222389564</v>
      </c>
      <c r="BD264" s="47">
        <f t="shared" ref="BD264:BF264" si="677">INDEX(Alloc,$E264,BD$1)*$G264</f>
        <v>0</v>
      </c>
      <c r="BE264" s="47">
        <f t="shared" si="677"/>
        <v>0</v>
      </c>
      <c r="BF264" s="47">
        <f t="shared" si="677"/>
        <v>53.216725058118598</v>
      </c>
      <c r="BH264" s="44">
        <f t="shared" si="554"/>
        <v>0</v>
      </c>
      <c r="BI264" s="44">
        <f t="shared" si="555"/>
        <v>0</v>
      </c>
      <c r="BJ264" s="44">
        <f t="shared" si="556"/>
        <v>0</v>
      </c>
      <c r="BK264" s="44">
        <f t="shared" si="557"/>
        <v>0</v>
      </c>
      <c r="BM264" s="44">
        <f t="shared" si="516"/>
        <v>257472</v>
      </c>
      <c r="BN264" s="44">
        <f t="shared" si="517"/>
        <v>191848.40142758915</v>
      </c>
      <c r="BO264" s="44">
        <f t="shared" si="518"/>
        <v>47670.593890180411</v>
      </c>
      <c r="BP264" s="44">
        <f t="shared" si="519"/>
        <v>189.68337644477916</v>
      </c>
      <c r="BQ264" s="44">
        <f t="shared" si="520"/>
        <v>7440.3304410464625</v>
      </c>
      <c r="BR264" s="44">
        <f t="shared" si="521"/>
        <v>1389.9576307259094</v>
      </c>
      <c r="BS264" s="44">
        <f t="shared" si="522"/>
        <v>3635.5980485249338</v>
      </c>
      <c r="BT264" s="44">
        <f t="shared" si="523"/>
        <v>171.24193706820341</v>
      </c>
      <c r="BU264" s="44">
        <f t="shared" si="524"/>
        <v>2.6344913395108214</v>
      </c>
      <c r="BV264" s="44">
        <f t="shared" si="525"/>
        <v>2.6344913395108214</v>
      </c>
      <c r="BW264" s="44">
        <f t="shared" si="526"/>
        <v>5058.2233718607777</v>
      </c>
      <c r="BX264" s="44">
        <f t="shared" si="527"/>
        <v>9.4841688222389564</v>
      </c>
      <c r="BY264" s="44">
        <f t="shared" si="528"/>
        <v>53.216725058118598</v>
      </c>
      <c r="CA264" s="44">
        <f t="shared" si="529"/>
        <v>0</v>
      </c>
    </row>
    <row r="265" spans="2:79" x14ac:dyDescent="0.25">
      <c r="B265" s="6">
        <v>909</v>
      </c>
      <c r="C265" s="6" t="s">
        <v>174</v>
      </c>
      <c r="D265" s="6"/>
      <c r="E265" s="93"/>
      <c r="F265" s="93"/>
      <c r="G265" s="105">
        <f>+'Function-Classif'!F265</f>
        <v>0</v>
      </c>
      <c r="H265" s="21">
        <f>+'Function-Classif'!S265</f>
        <v>0</v>
      </c>
      <c r="I265" s="21">
        <f>+'Function-Classif'!T265</f>
        <v>0</v>
      </c>
      <c r="J265" s="21">
        <f>+'Function-Classif'!U265</f>
        <v>0</v>
      </c>
      <c r="K265" s="24"/>
      <c r="L265" s="40"/>
      <c r="M265" s="24"/>
      <c r="N265" s="24"/>
      <c r="O265" s="24"/>
      <c r="P265" s="40"/>
      <c r="Q265" s="24"/>
      <c r="R265" s="24"/>
      <c r="S265" s="24"/>
      <c r="T265" s="24"/>
      <c r="U265" s="24"/>
      <c r="V265" s="24"/>
      <c r="W265" s="24"/>
      <c r="Y265" s="44"/>
      <c r="Z265" s="44"/>
      <c r="BH265" s="44">
        <f t="shared" si="554"/>
        <v>0</v>
      </c>
      <c r="BI265" s="44">
        <f t="shared" si="555"/>
        <v>0</v>
      </c>
      <c r="BJ265" s="44">
        <f t="shared" si="556"/>
        <v>0</v>
      </c>
      <c r="BK265" s="44">
        <f t="shared" si="557"/>
        <v>0</v>
      </c>
      <c r="BM265" s="44">
        <f t="shared" si="516"/>
        <v>0</v>
      </c>
      <c r="BN265" s="44">
        <f t="shared" si="517"/>
        <v>0</v>
      </c>
      <c r="BO265" s="44">
        <f t="shared" si="518"/>
        <v>0</v>
      </c>
      <c r="BP265" s="44">
        <f t="shared" si="519"/>
        <v>0</v>
      </c>
      <c r="BQ265" s="44">
        <f t="shared" si="520"/>
        <v>0</v>
      </c>
      <c r="BR265" s="44">
        <f t="shared" si="521"/>
        <v>0</v>
      </c>
      <c r="BS265" s="44">
        <f t="shared" si="522"/>
        <v>0</v>
      </c>
      <c r="BT265" s="44">
        <f t="shared" si="523"/>
        <v>0</v>
      </c>
      <c r="BU265" s="44">
        <f t="shared" si="524"/>
        <v>0</v>
      </c>
      <c r="BV265" s="44">
        <f t="shared" si="525"/>
        <v>0</v>
      </c>
      <c r="BW265" s="44">
        <f t="shared" si="526"/>
        <v>0</v>
      </c>
      <c r="BX265" s="44">
        <f t="shared" si="527"/>
        <v>0</v>
      </c>
      <c r="BY265" s="44">
        <f t="shared" si="528"/>
        <v>0</v>
      </c>
      <c r="CA265" s="44">
        <f t="shared" si="529"/>
        <v>0</v>
      </c>
    </row>
    <row r="266" spans="2:79" x14ac:dyDescent="0.25">
      <c r="B266" s="6">
        <v>910</v>
      </c>
      <c r="C266" s="6" t="s">
        <v>175</v>
      </c>
      <c r="D266" s="47" t="str">
        <f>INDEX(Alloc,$E266,D$1)</f>
        <v>C05</v>
      </c>
      <c r="E266" s="93">
        <v>33</v>
      </c>
      <c r="F266" s="93"/>
      <c r="G266" s="105">
        <f>+'Function-Classif'!F266</f>
        <v>823663</v>
      </c>
      <c r="H266" s="21">
        <f>+'Function-Classif'!S266</f>
        <v>0</v>
      </c>
      <c r="I266" s="21">
        <f>+'Function-Classif'!T266</f>
        <v>0</v>
      </c>
      <c r="J266" s="21">
        <f>+'Function-Classif'!U266</f>
        <v>823663</v>
      </c>
      <c r="K266" s="24"/>
      <c r="L266" s="47">
        <f t="shared" ref="L266:N266" si="678">INDEX(Alloc,$E266,L$1)*$G266</f>
        <v>0</v>
      </c>
      <c r="M266" s="47">
        <f t="shared" si="678"/>
        <v>0</v>
      </c>
      <c r="N266" s="47">
        <f t="shared" si="678"/>
        <v>613730.54104932712</v>
      </c>
      <c r="O266" s="47"/>
      <c r="P266" s="47">
        <f t="shared" ref="P266:V266" si="679">INDEX(Alloc,$E266,P$1)*$G266</f>
        <v>0</v>
      </c>
      <c r="Q266" s="47">
        <f t="shared" si="679"/>
        <v>0</v>
      </c>
      <c r="R266" s="47">
        <f t="shared" si="679"/>
        <v>152500.09467191642</v>
      </c>
      <c r="S266" s="47"/>
      <c r="T266" s="47">
        <f t="shared" si="679"/>
        <v>0</v>
      </c>
      <c r="U266" s="47">
        <f t="shared" si="679"/>
        <v>0</v>
      </c>
      <c r="V266" s="47">
        <f t="shared" si="679"/>
        <v>606.80454143610234</v>
      </c>
      <c r="W266" s="24"/>
      <c r="X266" s="47">
        <f t="shared" ref="X266:Z266" si="680">INDEX(Alloc,$E266,X$1)*$G266</f>
        <v>0</v>
      </c>
      <c r="Y266" s="47">
        <f t="shared" si="680"/>
        <v>0</v>
      </c>
      <c r="Z266" s="47">
        <f t="shared" si="680"/>
        <v>23801.908137831113</v>
      </c>
      <c r="AB266" s="47">
        <f t="shared" ref="AB266:AD266" si="681">INDEX(Alloc,$E266,AB$1)*$G266</f>
        <v>0</v>
      </c>
      <c r="AC266" s="47">
        <f t="shared" si="681"/>
        <v>0</v>
      </c>
      <c r="AD266" s="47">
        <f t="shared" si="681"/>
        <v>4446.528834190105</v>
      </c>
      <c r="AF266" s="47">
        <f t="shared" ref="AF266:AH266" si="682">INDEX(Alloc,$E266,AF$1)*$G266</f>
        <v>0</v>
      </c>
      <c r="AG266" s="47">
        <f t="shared" si="682"/>
        <v>0</v>
      </c>
      <c r="AH266" s="47">
        <f t="shared" si="682"/>
        <v>11630.420377525294</v>
      </c>
      <c r="AJ266" s="47">
        <f t="shared" ref="AJ266:AL266" si="683">INDEX(Alloc,$E266,AJ$1)*$G266</f>
        <v>0</v>
      </c>
      <c r="AK266" s="47">
        <f t="shared" si="683"/>
        <v>0</v>
      </c>
      <c r="AL266" s="47">
        <f t="shared" si="683"/>
        <v>547.80965546314792</v>
      </c>
      <c r="AN266" s="47">
        <f t="shared" ref="AN266:AP266" si="684">INDEX(Alloc,$E266,AN$1)*$G266</f>
        <v>0</v>
      </c>
      <c r="AO266" s="47">
        <f t="shared" si="684"/>
        <v>0</v>
      </c>
      <c r="AP266" s="47">
        <f t="shared" si="684"/>
        <v>8.4278408532791982</v>
      </c>
      <c r="AR266" s="47">
        <f t="shared" ref="AR266:AT266" si="685">INDEX(Alloc,$E266,AR$1)*$G266</f>
        <v>0</v>
      </c>
      <c r="AS266" s="47">
        <f t="shared" si="685"/>
        <v>0</v>
      </c>
      <c r="AT266" s="47">
        <f t="shared" si="685"/>
        <v>8.4278408532791982</v>
      </c>
      <c r="AV266" s="47">
        <f t="shared" ref="AV266:AX266" si="686">INDEX(Alloc,$E266,AV$1)*$G266</f>
        <v>0</v>
      </c>
      <c r="AW266" s="47">
        <f t="shared" si="686"/>
        <v>0</v>
      </c>
      <c r="AX266" s="47">
        <f t="shared" si="686"/>
        <v>16181.454438296061</v>
      </c>
      <c r="AZ266" s="47">
        <f t="shared" ref="AZ266:BB266" si="687">INDEX(Alloc,$E266,AZ$1)*$G266</f>
        <v>0</v>
      </c>
      <c r="BA266" s="47">
        <f t="shared" si="687"/>
        <v>0</v>
      </c>
      <c r="BB266" s="47">
        <f t="shared" si="687"/>
        <v>30.340227071805113</v>
      </c>
      <c r="BD266" s="47">
        <f t="shared" ref="BD266:BF266" si="688">INDEX(Alloc,$E266,BD$1)*$G266</f>
        <v>0</v>
      </c>
      <c r="BE266" s="47">
        <f t="shared" si="688"/>
        <v>0</v>
      </c>
      <c r="BF266" s="47">
        <f t="shared" si="688"/>
        <v>170.24238523623981</v>
      </c>
      <c r="BH266" s="44">
        <f t="shared" si="554"/>
        <v>0</v>
      </c>
      <c r="BI266" s="44">
        <f t="shared" si="555"/>
        <v>0</v>
      </c>
      <c r="BJ266" s="44">
        <f t="shared" si="556"/>
        <v>0</v>
      </c>
      <c r="BK266" s="44">
        <f t="shared" si="557"/>
        <v>0</v>
      </c>
      <c r="BM266" s="44">
        <f t="shared" si="516"/>
        <v>823663</v>
      </c>
      <c r="BN266" s="44">
        <f t="shared" si="517"/>
        <v>613730.54104932712</v>
      </c>
      <c r="BO266" s="44">
        <f t="shared" si="518"/>
        <v>152500.09467191642</v>
      </c>
      <c r="BP266" s="44">
        <f t="shared" si="519"/>
        <v>606.80454143610234</v>
      </c>
      <c r="BQ266" s="44">
        <f t="shared" si="520"/>
        <v>23801.908137831113</v>
      </c>
      <c r="BR266" s="44">
        <f t="shared" si="521"/>
        <v>4446.528834190105</v>
      </c>
      <c r="BS266" s="44">
        <f t="shared" si="522"/>
        <v>11630.420377525294</v>
      </c>
      <c r="BT266" s="44">
        <f t="shared" si="523"/>
        <v>547.80965546314792</v>
      </c>
      <c r="BU266" s="44">
        <f t="shared" si="524"/>
        <v>8.4278408532791982</v>
      </c>
      <c r="BV266" s="44">
        <f t="shared" si="525"/>
        <v>8.4278408532791982</v>
      </c>
      <c r="BW266" s="44">
        <f t="shared" si="526"/>
        <v>16181.454438296061</v>
      </c>
      <c r="BX266" s="44">
        <f t="shared" si="527"/>
        <v>30.340227071805113</v>
      </c>
      <c r="BY266" s="44">
        <f t="shared" si="528"/>
        <v>170.24238523623981</v>
      </c>
      <c r="CA266" s="44">
        <f t="shared" si="529"/>
        <v>0</v>
      </c>
    </row>
    <row r="267" spans="2:79" x14ac:dyDescent="0.25">
      <c r="B267" s="6">
        <v>911</v>
      </c>
      <c r="C267" s="6" t="s">
        <v>176</v>
      </c>
      <c r="D267" s="6"/>
      <c r="E267" s="93"/>
      <c r="F267" s="93"/>
      <c r="G267" s="105">
        <f>+'Function-Classif'!F267</f>
        <v>0</v>
      </c>
      <c r="H267" s="21">
        <f>+'Function-Classif'!S267</f>
        <v>0</v>
      </c>
      <c r="I267" s="21">
        <f>+'Function-Classif'!T267</f>
        <v>0</v>
      </c>
      <c r="J267" s="21">
        <f>+'Function-Classif'!U267</f>
        <v>0</v>
      </c>
      <c r="K267" s="24"/>
      <c r="L267" s="40"/>
      <c r="M267" s="24"/>
      <c r="N267" s="24"/>
      <c r="O267" s="24"/>
      <c r="P267" s="40"/>
      <c r="Q267" s="24"/>
      <c r="R267" s="24"/>
      <c r="S267" s="24"/>
      <c r="T267" s="24"/>
      <c r="U267" s="24"/>
      <c r="V267" s="24"/>
      <c r="W267" s="24"/>
      <c r="Y267" s="44"/>
      <c r="Z267" s="44"/>
      <c r="BH267" s="44">
        <f t="shared" si="554"/>
        <v>0</v>
      </c>
      <c r="BI267" s="44">
        <f t="shared" si="555"/>
        <v>0</v>
      </c>
      <c r="BJ267" s="44">
        <f t="shared" si="556"/>
        <v>0</v>
      </c>
      <c r="BK267" s="44">
        <f t="shared" si="557"/>
        <v>0</v>
      </c>
      <c r="BM267" s="44">
        <f t="shared" si="516"/>
        <v>0</v>
      </c>
      <c r="BN267" s="44">
        <f t="shared" si="517"/>
        <v>0</v>
      </c>
      <c r="BO267" s="44">
        <f t="shared" si="518"/>
        <v>0</v>
      </c>
      <c r="BP267" s="44">
        <f t="shared" si="519"/>
        <v>0</v>
      </c>
      <c r="BQ267" s="44">
        <f t="shared" si="520"/>
        <v>0</v>
      </c>
      <c r="BR267" s="44">
        <f t="shared" si="521"/>
        <v>0</v>
      </c>
      <c r="BS267" s="44">
        <f t="shared" si="522"/>
        <v>0</v>
      </c>
      <c r="BT267" s="44">
        <f t="shared" si="523"/>
        <v>0</v>
      </c>
      <c r="BU267" s="44">
        <f t="shared" si="524"/>
        <v>0</v>
      </c>
      <c r="BV267" s="44">
        <f t="shared" si="525"/>
        <v>0</v>
      </c>
      <c r="BW267" s="44">
        <f t="shared" si="526"/>
        <v>0</v>
      </c>
      <c r="BX267" s="44">
        <f t="shared" si="527"/>
        <v>0</v>
      </c>
      <c r="BY267" s="44">
        <f t="shared" si="528"/>
        <v>0</v>
      </c>
      <c r="CA267" s="44">
        <f t="shared" si="529"/>
        <v>0</v>
      </c>
    </row>
    <row r="268" spans="2:79" x14ac:dyDescent="0.25">
      <c r="B268" s="6">
        <v>912</v>
      </c>
      <c r="C268" s="6" t="s">
        <v>176</v>
      </c>
      <c r="D268" s="6"/>
      <c r="E268" s="93"/>
      <c r="F268" s="93"/>
      <c r="G268" s="105">
        <f>+'Function-Classif'!F268</f>
        <v>0</v>
      </c>
      <c r="H268" s="21">
        <f>+'Function-Classif'!S268</f>
        <v>0</v>
      </c>
      <c r="I268" s="21">
        <f>+'Function-Classif'!T268</f>
        <v>0</v>
      </c>
      <c r="J268" s="21">
        <f>+'Function-Classif'!U268</f>
        <v>0</v>
      </c>
      <c r="K268" s="24"/>
      <c r="L268" s="40"/>
      <c r="M268" s="24"/>
      <c r="N268" s="24"/>
      <c r="O268" s="24"/>
      <c r="P268" s="40"/>
      <c r="Q268" s="24"/>
      <c r="R268" s="24"/>
      <c r="S268" s="24"/>
      <c r="T268" s="24"/>
      <c r="U268" s="24"/>
      <c r="V268" s="24"/>
      <c r="W268" s="24"/>
      <c r="Y268" s="44"/>
      <c r="Z268" s="44"/>
      <c r="BH268" s="44">
        <f t="shared" si="554"/>
        <v>0</v>
      </c>
      <c r="BI268" s="44">
        <f t="shared" si="555"/>
        <v>0</v>
      </c>
      <c r="BJ268" s="44">
        <f t="shared" si="556"/>
        <v>0</v>
      </c>
      <c r="BK268" s="44">
        <f t="shared" si="557"/>
        <v>0</v>
      </c>
      <c r="BM268" s="44">
        <f t="shared" si="516"/>
        <v>0</v>
      </c>
      <c r="BN268" s="44">
        <f t="shared" si="517"/>
        <v>0</v>
      </c>
      <c r="BO268" s="44">
        <f t="shared" si="518"/>
        <v>0</v>
      </c>
      <c r="BP268" s="44">
        <f t="shared" si="519"/>
        <v>0</v>
      </c>
      <c r="BQ268" s="44">
        <f t="shared" si="520"/>
        <v>0</v>
      </c>
      <c r="BR268" s="44">
        <f t="shared" si="521"/>
        <v>0</v>
      </c>
      <c r="BS268" s="44">
        <f t="shared" si="522"/>
        <v>0</v>
      </c>
      <c r="BT268" s="44">
        <f t="shared" si="523"/>
        <v>0</v>
      </c>
      <c r="BU268" s="44">
        <f t="shared" si="524"/>
        <v>0</v>
      </c>
      <c r="BV268" s="44">
        <f t="shared" si="525"/>
        <v>0</v>
      </c>
      <c r="BW268" s="44">
        <f t="shared" si="526"/>
        <v>0</v>
      </c>
      <c r="BX268" s="44">
        <f t="shared" si="527"/>
        <v>0</v>
      </c>
      <c r="BY268" s="44">
        <f t="shared" si="528"/>
        <v>0</v>
      </c>
      <c r="CA268" s="44">
        <f t="shared" si="529"/>
        <v>0</v>
      </c>
    </row>
    <row r="269" spans="2:79" x14ac:dyDescent="0.25">
      <c r="B269" s="6">
        <v>913</v>
      </c>
      <c r="C269" s="6" t="s">
        <v>177</v>
      </c>
      <c r="D269" s="47" t="str">
        <f>INDEX(Alloc,$E269,D$1)</f>
        <v>C05</v>
      </c>
      <c r="E269" s="93">
        <v>33</v>
      </c>
      <c r="F269" s="93"/>
      <c r="G269" s="105">
        <f>+'Function-Classif'!F269</f>
        <v>950847</v>
      </c>
      <c r="H269" s="21">
        <f>+'Function-Classif'!S269</f>
        <v>0</v>
      </c>
      <c r="I269" s="21">
        <f>+'Function-Classif'!T269</f>
        <v>0</v>
      </c>
      <c r="J269" s="21">
        <f>+'Function-Classif'!U269</f>
        <v>950847</v>
      </c>
      <c r="K269" s="24"/>
      <c r="L269" s="47">
        <f t="shared" ref="L269:N269" si="689">INDEX(Alloc,$E269,L$1)*$G269</f>
        <v>0</v>
      </c>
      <c r="M269" s="47">
        <f t="shared" si="689"/>
        <v>0</v>
      </c>
      <c r="N269" s="47">
        <f t="shared" si="689"/>
        <v>708498.31031032058</v>
      </c>
      <c r="O269" s="47"/>
      <c r="P269" s="47">
        <f t="shared" ref="P269:V269" si="690">INDEX(Alloc,$E269,P$1)*$G269</f>
        <v>0</v>
      </c>
      <c r="Q269" s="47">
        <f t="shared" si="690"/>
        <v>0</v>
      </c>
      <c r="R269" s="47">
        <f t="shared" si="690"/>
        <v>176048.04090812351</v>
      </c>
      <c r="S269" s="47"/>
      <c r="T269" s="47">
        <f t="shared" si="690"/>
        <v>0</v>
      </c>
      <c r="U269" s="47">
        <f t="shared" si="690"/>
        <v>0</v>
      </c>
      <c r="V269" s="47">
        <f t="shared" si="690"/>
        <v>700.50284862971091</v>
      </c>
      <c r="W269" s="24"/>
      <c r="X269" s="47">
        <f t="shared" ref="X269:Z269" si="691">INDEX(Alloc,$E269,X$1)*$G269</f>
        <v>0</v>
      </c>
      <c r="Y269" s="47">
        <f t="shared" si="691"/>
        <v>0</v>
      </c>
      <c r="Z269" s="47">
        <f t="shared" si="691"/>
        <v>27477.22423750041</v>
      </c>
      <c r="AB269" s="47">
        <f t="shared" ref="AB269:AD269" si="692">INDEX(Alloc,$E269,AB$1)*$G269</f>
        <v>0</v>
      </c>
      <c r="AC269" s="47">
        <f t="shared" si="692"/>
        <v>0</v>
      </c>
      <c r="AD269" s="47">
        <f t="shared" si="692"/>
        <v>5133.1292074588255</v>
      </c>
      <c r="AF269" s="47">
        <f t="shared" ref="AF269:AH269" si="693">INDEX(Alloc,$E269,AF$1)*$G269</f>
        <v>0</v>
      </c>
      <c r="AG269" s="47">
        <f t="shared" si="693"/>
        <v>0</v>
      </c>
      <c r="AH269" s="47">
        <f t="shared" si="693"/>
        <v>13426.304598736126</v>
      </c>
      <c r="AJ269" s="47">
        <f t="shared" ref="AJ269:AL269" si="694">INDEX(Alloc,$E269,AJ$1)*$G269</f>
        <v>0</v>
      </c>
      <c r="AK269" s="47">
        <f t="shared" si="694"/>
        <v>0</v>
      </c>
      <c r="AL269" s="47">
        <f t="shared" si="694"/>
        <v>632.39840501293349</v>
      </c>
      <c r="AN269" s="47">
        <f t="shared" ref="AN269:AP269" si="695">INDEX(Alloc,$E269,AN$1)*$G269</f>
        <v>0</v>
      </c>
      <c r="AO269" s="47">
        <f t="shared" si="695"/>
        <v>0</v>
      </c>
      <c r="AP269" s="47">
        <f t="shared" si="695"/>
        <v>9.7292062309682077</v>
      </c>
      <c r="AR269" s="47">
        <f t="shared" ref="AR269:AT269" si="696">INDEX(Alloc,$E269,AR$1)*$G269</f>
        <v>0</v>
      </c>
      <c r="AS269" s="47">
        <f t="shared" si="696"/>
        <v>0</v>
      </c>
      <c r="AT269" s="47">
        <f t="shared" si="696"/>
        <v>9.7292062309682077</v>
      </c>
      <c r="AV269" s="47">
        <f t="shared" ref="AV269:AX269" si="697">INDEX(Alloc,$E269,AV$1)*$G269</f>
        <v>0</v>
      </c>
      <c r="AW269" s="47">
        <f t="shared" si="697"/>
        <v>0</v>
      </c>
      <c r="AX269" s="47">
        <f t="shared" si="697"/>
        <v>18680.075963458956</v>
      </c>
      <c r="AZ269" s="47">
        <f t="shared" ref="AZ269:BB269" si="698">INDEX(Alloc,$E269,AZ$1)*$G269</f>
        <v>0</v>
      </c>
      <c r="BA269" s="47">
        <f t="shared" si="698"/>
        <v>0</v>
      </c>
      <c r="BB269" s="47">
        <f t="shared" si="698"/>
        <v>35.025142431485541</v>
      </c>
      <c r="BD269" s="47">
        <f t="shared" ref="BD269:BF269" si="699">INDEX(Alloc,$E269,BD$1)*$G269</f>
        <v>0</v>
      </c>
      <c r="BE269" s="47">
        <f t="shared" si="699"/>
        <v>0</v>
      </c>
      <c r="BF269" s="47">
        <f t="shared" si="699"/>
        <v>196.52996586555778</v>
      </c>
      <c r="BH269" s="44">
        <f t="shared" si="554"/>
        <v>0</v>
      </c>
      <c r="BI269" s="44">
        <f t="shared" si="555"/>
        <v>0</v>
      </c>
      <c r="BJ269" s="44">
        <f t="shared" si="556"/>
        <v>0</v>
      </c>
      <c r="BK269" s="44">
        <f t="shared" si="557"/>
        <v>0</v>
      </c>
      <c r="BM269" s="44">
        <f t="shared" si="516"/>
        <v>950847</v>
      </c>
      <c r="BN269" s="44">
        <f t="shared" si="517"/>
        <v>708498.31031032058</v>
      </c>
      <c r="BO269" s="44">
        <f t="shared" si="518"/>
        <v>176048.04090812351</v>
      </c>
      <c r="BP269" s="44">
        <f t="shared" si="519"/>
        <v>700.50284862971091</v>
      </c>
      <c r="BQ269" s="44">
        <f t="shared" si="520"/>
        <v>27477.22423750041</v>
      </c>
      <c r="BR269" s="44">
        <f t="shared" si="521"/>
        <v>5133.1292074588255</v>
      </c>
      <c r="BS269" s="44">
        <f t="shared" si="522"/>
        <v>13426.304598736126</v>
      </c>
      <c r="BT269" s="44">
        <f t="shared" si="523"/>
        <v>632.39840501293349</v>
      </c>
      <c r="BU269" s="44">
        <f t="shared" si="524"/>
        <v>9.7292062309682077</v>
      </c>
      <c r="BV269" s="44">
        <f t="shared" si="525"/>
        <v>9.7292062309682077</v>
      </c>
      <c r="BW269" s="44">
        <f t="shared" si="526"/>
        <v>18680.075963458956</v>
      </c>
      <c r="BX269" s="44">
        <f t="shared" si="527"/>
        <v>35.025142431485541</v>
      </c>
      <c r="BY269" s="44">
        <f t="shared" si="528"/>
        <v>196.52996586555778</v>
      </c>
      <c r="CA269" s="44">
        <f t="shared" si="529"/>
        <v>0</v>
      </c>
    </row>
    <row r="270" spans="2:79" x14ac:dyDescent="0.25">
      <c r="B270" s="30">
        <v>916</v>
      </c>
      <c r="C270" s="30" t="s">
        <v>178</v>
      </c>
      <c r="D270" s="30"/>
      <c r="E270" s="94"/>
      <c r="F270" s="94"/>
      <c r="G270" s="105">
        <f>+'Function-Classif'!F270</f>
        <v>0</v>
      </c>
      <c r="H270" s="31">
        <f>+'Function-Classif'!S270</f>
        <v>0</v>
      </c>
      <c r="I270" s="31">
        <f>+'Function-Classif'!T270</f>
        <v>0</v>
      </c>
      <c r="J270" s="31">
        <f>+'Function-Classif'!U270</f>
        <v>0</v>
      </c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Y270" s="44"/>
      <c r="Z270" s="44"/>
      <c r="BH270" s="44">
        <f t="shared" si="554"/>
        <v>0</v>
      </c>
      <c r="BI270" s="44">
        <f t="shared" si="555"/>
        <v>0</v>
      </c>
      <c r="BJ270" s="44">
        <f t="shared" si="556"/>
        <v>0</v>
      </c>
      <c r="BK270" s="44">
        <f t="shared" si="557"/>
        <v>0</v>
      </c>
      <c r="BM270" s="44">
        <f t="shared" si="516"/>
        <v>0</v>
      </c>
      <c r="BN270" s="44">
        <f t="shared" si="517"/>
        <v>0</v>
      </c>
      <c r="BO270" s="44">
        <f t="shared" si="518"/>
        <v>0</v>
      </c>
      <c r="BP270" s="44">
        <f t="shared" si="519"/>
        <v>0</v>
      </c>
      <c r="BQ270" s="44">
        <f t="shared" si="520"/>
        <v>0</v>
      </c>
      <c r="BR270" s="44">
        <f t="shared" si="521"/>
        <v>0</v>
      </c>
      <c r="BS270" s="44">
        <f t="shared" si="522"/>
        <v>0</v>
      </c>
      <c r="BT270" s="44">
        <f t="shared" si="523"/>
        <v>0</v>
      </c>
      <c r="BU270" s="44">
        <f t="shared" si="524"/>
        <v>0</v>
      </c>
      <c r="BV270" s="44">
        <f t="shared" si="525"/>
        <v>0</v>
      </c>
      <c r="BW270" s="44">
        <f t="shared" si="526"/>
        <v>0</v>
      </c>
      <c r="BX270" s="44">
        <f t="shared" si="527"/>
        <v>0</v>
      </c>
      <c r="BY270" s="44">
        <f t="shared" si="528"/>
        <v>0</v>
      </c>
      <c r="CA270" s="44">
        <f t="shared" si="529"/>
        <v>0</v>
      </c>
    </row>
    <row r="271" spans="2:79" x14ac:dyDescent="0.25">
      <c r="B271" s="6" t="s">
        <v>179</v>
      </c>
      <c r="C271" s="6"/>
      <c r="D271" s="6"/>
      <c r="E271" s="93"/>
      <c r="F271" s="93"/>
      <c r="G271" s="105">
        <f>+'Function-Classif'!F271</f>
        <v>2686388</v>
      </c>
      <c r="H271" s="24">
        <f>SUM(H261:H270)</f>
        <v>0</v>
      </c>
      <c r="I271" s="24">
        <f t="shared" ref="I271:BF271" si="700">SUM(I261:I270)</f>
        <v>0</v>
      </c>
      <c r="J271" s="24">
        <f t="shared" si="700"/>
        <v>2686388</v>
      </c>
      <c r="K271" s="24"/>
      <c r="L271" s="24">
        <f t="shared" si="700"/>
        <v>0</v>
      </c>
      <c r="M271" s="24">
        <f t="shared" si="700"/>
        <v>0</v>
      </c>
      <c r="N271" s="24">
        <f t="shared" si="700"/>
        <v>2001690.4495023084</v>
      </c>
      <c r="O271" s="24"/>
      <c r="P271" s="24">
        <f t="shared" si="700"/>
        <v>0</v>
      </c>
      <c r="Q271" s="24">
        <f t="shared" si="700"/>
        <v>0</v>
      </c>
      <c r="R271" s="24">
        <f t="shared" si="700"/>
        <v>497381.11864379025</v>
      </c>
      <c r="S271" s="24"/>
      <c r="T271" s="24">
        <f t="shared" ref="T271:V271" si="701">SUM(T261:T270)</f>
        <v>0</v>
      </c>
      <c r="U271" s="24">
        <f t="shared" si="701"/>
        <v>0</v>
      </c>
      <c r="V271" s="24">
        <f t="shared" si="701"/>
        <v>1979.1012082119119</v>
      </c>
      <c r="W271" s="24"/>
      <c r="X271" s="24">
        <f t="shared" si="700"/>
        <v>0</v>
      </c>
      <c r="Y271" s="24">
        <f t="shared" si="700"/>
        <v>0</v>
      </c>
      <c r="Z271" s="24">
        <f t="shared" si="700"/>
        <v>77630.244892112241</v>
      </c>
      <c r="AA271" s="24"/>
      <c r="AB271" s="24">
        <f t="shared" si="700"/>
        <v>0</v>
      </c>
      <c r="AC271" s="24">
        <f t="shared" si="700"/>
        <v>0</v>
      </c>
      <c r="AD271" s="24">
        <f t="shared" si="700"/>
        <v>14502.413853508398</v>
      </c>
      <c r="AE271" s="24"/>
      <c r="AF271" s="24">
        <f t="shared" si="700"/>
        <v>0</v>
      </c>
      <c r="AG271" s="24">
        <f t="shared" si="700"/>
        <v>0</v>
      </c>
      <c r="AH271" s="24">
        <f t="shared" si="700"/>
        <v>37932.773157394979</v>
      </c>
      <c r="AI271" s="24"/>
      <c r="AJ271" s="24">
        <f t="shared" si="700"/>
        <v>0</v>
      </c>
      <c r="AK271" s="24">
        <f t="shared" si="700"/>
        <v>0</v>
      </c>
      <c r="AL271" s="24">
        <f t="shared" si="700"/>
        <v>1786.688590746865</v>
      </c>
      <c r="AM271" s="24"/>
      <c r="AN271" s="24">
        <f t="shared" si="700"/>
        <v>0</v>
      </c>
      <c r="AO271" s="24">
        <f t="shared" si="700"/>
        <v>0</v>
      </c>
      <c r="AP271" s="24">
        <f t="shared" si="700"/>
        <v>27.487516780721002</v>
      </c>
      <c r="AQ271" s="24"/>
      <c r="AR271" s="24">
        <f t="shared" si="700"/>
        <v>0</v>
      </c>
      <c r="AS271" s="24">
        <f t="shared" si="700"/>
        <v>0</v>
      </c>
      <c r="AT271" s="24">
        <f t="shared" si="700"/>
        <v>27.487516780721002</v>
      </c>
      <c r="AU271" s="24"/>
      <c r="AV271" s="24">
        <f t="shared" si="700"/>
        <v>0</v>
      </c>
      <c r="AW271" s="24">
        <f t="shared" si="700"/>
        <v>0</v>
      </c>
      <c r="AX271" s="24">
        <f t="shared" si="700"/>
        <v>52776.032218984314</v>
      </c>
      <c r="AY271" s="24"/>
      <c r="AZ271" s="24">
        <f t="shared" si="700"/>
        <v>0</v>
      </c>
      <c r="BA271" s="24">
        <f t="shared" si="700"/>
        <v>0</v>
      </c>
      <c r="BB271" s="24">
        <f t="shared" si="700"/>
        <v>98.955060410595593</v>
      </c>
      <c r="BC271" s="24"/>
      <c r="BD271" s="24">
        <f t="shared" si="700"/>
        <v>0</v>
      </c>
      <c r="BE271" s="24">
        <f t="shared" si="700"/>
        <v>0</v>
      </c>
      <c r="BF271" s="24">
        <f t="shared" si="700"/>
        <v>555.2478389705642</v>
      </c>
      <c r="BH271" s="44">
        <f t="shared" si="554"/>
        <v>0</v>
      </c>
      <c r="BI271" s="44">
        <f t="shared" si="555"/>
        <v>0</v>
      </c>
      <c r="BJ271" s="44">
        <f t="shared" si="556"/>
        <v>0</v>
      </c>
      <c r="BK271" s="44">
        <f t="shared" si="557"/>
        <v>0</v>
      </c>
      <c r="BM271" s="44">
        <f t="shared" si="516"/>
        <v>2686388</v>
      </c>
      <c r="BN271" s="44">
        <f t="shared" si="517"/>
        <v>2001690.4495023084</v>
      </c>
      <c r="BO271" s="44">
        <f t="shared" si="518"/>
        <v>497381.11864379025</v>
      </c>
      <c r="BP271" s="44">
        <f t="shared" si="519"/>
        <v>1979.1012082119119</v>
      </c>
      <c r="BQ271" s="44">
        <f t="shared" si="520"/>
        <v>77630.244892112241</v>
      </c>
      <c r="BR271" s="44">
        <f t="shared" si="521"/>
        <v>14502.413853508398</v>
      </c>
      <c r="BS271" s="44">
        <f t="shared" si="522"/>
        <v>37932.773157394979</v>
      </c>
      <c r="BT271" s="44">
        <f t="shared" si="523"/>
        <v>1786.688590746865</v>
      </c>
      <c r="BU271" s="44">
        <f t="shared" si="524"/>
        <v>27.487516780721002</v>
      </c>
      <c r="BV271" s="44">
        <f t="shared" si="525"/>
        <v>27.487516780721002</v>
      </c>
      <c r="BW271" s="44">
        <f t="shared" si="526"/>
        <v>52776.032218984314</v>
      </c>
      <c r="BX271" s="44">
        <f t="shared" si="527"/>
        <v>98.955060410595593</v>
      </c>
      <c r="BY271" s="44">
        <f t="shared" si="528"/>
        <v>555.2478389705642</v>
      </c>
      <c r="CA271" s="44">
        <f t="shared" si="529"/>
        <v>0</v>
      </c>
    </row>
    <row r="272" spans="2:79" x14ac:dyDescent="0.25">
      <c r="B272" s="6"/>
      <c r="C272" s="6"/>
      <c r="D272" s="6"/>
      <c r="E272" s="93"/>
      <c r="F272" s="93"/>
      <c r="G272" s="105"/>
      <c r="H272" s="24"/>
      <c r="I272" s="24"/>
      <c r="J272" s="24"/>
      <c r="K272" s="24"/>
      <c r="L272" s="40"/>
      <c r="M272" s="24"/>
      <c r="N272" s="24"/>
      <c r="O272" s="24"/>
      <c r="P272" s="40"/>
      <c r="Q272" s="24"/>
      <c r="R272" s="24"/>
      <c r="S272" s="24"/>
      <c r="T272" s="24"/>
      <c r="U272" s="24"/>
      <c r="V272" s="24"/>
      <c r="W272" s="24"/>
      <c r="Y272" s="44"/>
      <c r="Z272" s="44"/>
      <c r="BH272" s="44">
        <f t="shared" si="554"/>
        <v>0</v>
      </c>
      <c r="BI272" s="44">
        <f t="shared" si="555"/>
        <v>0</v>
      </c>
      <c r="BJ272" s="44">
        <f t="shared" si="556"/>
        <v>0</v>
      </c>
      <c r="BK272" s="44">
        <f t="shared" si="557"/>
        <v>0</v>
      </c>
      <c r="BM272" s="44">
        <f t="shared" si="516"/>
        <v>0</v>
      </c>
      <c r="BN272" s="44">
        <f t="shared" si="517"/>
        <v>0</v>
      </c>
      <c r="BO272" s="44">
        <f t="shared" si="518"/>
        <v>0</v>
      </c>
      <c r="BP272" s="44">
        <f t="shared" si="519"/>
        <v>0</v>
      </c>
      <c r="BQ272" s="44">
        <f t="shared" si="520"/>
        <v>0</v>
      </c>
      <c r="BR272" s="44">
        <f t="shared" si="521"/>
        <v>0</v>
      </c>
      <c r="BS272" s="44">
        <f t="shared" si="522"/>
        <v>0</v>
      </c>
      <c r="BT272" s="44">
        <f t="shared" si="523"/>
        <v>0</v>
      </c>
      <c r="BU272" s="44">
        <f t="shared" si="524"/>
        <v>0</v>
      </c>
      <c r="BV272" s="44">
        <f t="shared" si="525"/>
        <v>0</v>
      </c>
      <c r="BW272" s="44">
        <f t="shared" si="526"/>
        <v>0</v>
      </c>
      <c r="BX272" s="44">
        <f t="shared" si="527"/>
        <v>0</v>
      </c>
      <c r="BY272" s="44">
        <f t="shared" si="528"/>
        <v>0</v>
      </c>
      <c r="CA272" s="44">
        <f t="shared" si="529"/>
        <v>0</v>
      </c>
    </row>
    <row r="273" spans="2:79" x14ac:dyDescent="0.25">
      <c r="B273" s="9" t="s">
        <v>180</v>
      </c>
      <c r="C273" s="6"/>
      <c r="D273" s="6"/>
      <c r="E273" s="93"/>
      <c r="F273" s="93"/>
      <c r="G273" s="105"/>
      <c r="H273" s="24"/>
      <c r="I273" s="24"/>
      <c r="J273" s="24"/>
      <c r="K273" s="24"/>
      <c r="L273" s="40"/>
      <c r="M273" s="24"/>
      <c r="N273" s="24"/>
      <c r="O273" s="24"/>
      <c r="P273" s="40"/>
      <c r="Q273" s="24"/>
      <c r="R273" s="24"/>
      <c r="S273" s="24"/>
      <c r="T273" s="24"/>
      <c r="U273" s="24"/>
      <c r="V273" s="24"/>
      <c r="W273" s="24"/>
      <c r="Y273" s="44"/>
      <c r="Z273" s="44"/>
      <c r="BH273" s="44">
        <f t="shared" si="554"/>
        <v>0</v>
      </c>
      <c r="BI273" s="44">
        <f t="shared" si="555"/>
        <v>0</v>
      </c>
      <c r="BJ273" s="44">
        <f t="shared" si="556"/>
        <v>0</v>
      </c>
      <c r="BK273" s="44">
        <f t="shared" si="557"/>
        <v>0</v>
      </c>
      <c r="BM273" s="44">
        <f t="shared" ref="BM273:BM336" si="702">G273</f>
        <v>0</v>
      </c>
      <c r="BN273" s="44">
        <f t="shared" ref="BN273:BN336" si="703">SUM(L273:N273)</f>
        <v>0</v>
      </c>
      <c r="BO273" s="44">
        <f t="shared" ref="BO273:BO336" si="704">SUM(P273:R273)</f>
        <v>0</v>
      </c>
      <c r="BP273" s="44">
        <f t="shared" ref="BP273:BP336" si="705">SUM(T273:V273)</f>
        <v>0</v>
      </c>
      <c r="BQ273" s="44">
        <f t="shared" ref="BQ273:BQ336" si="706">SUM(X273:Z273)</f>
        <v>0</v>
      </c>
      <c r="BR273" s="44">
        <f t="shared" ref="BR273:BR336" si="707">SUM(AB273:AD273)</f>
        <v>0</v>
      </c>
      <c r="BS273" s="44">
        <f t="shared" ref="BS273:BS336" si="708">SUM(AF273:AH273)</f>
        <v>0</v>
      </c>
      <c r="BT273" s="44">
        <f t="shared" ref="BT273:BT336" si="709">SUM(AJ273:AL273)</f>
        <v>0</v>
      </c>
      <c r="BU273" s="44">
        <f t="shared" ref="BU273:BU336" si="710">SUM(AN273:AP273)</f>
        <v>0</v>
      </c>
      <c r="BV273" s="44">
        <f t="shared" ref="BV273:BV336" si="711">SUM(AR273:AT273)</f>
        <v>0</v>
      </c>
      <c r="BW273" s="44">
        <f t="shared" ref="BW273:BW336" si="712">SUM(AV273:AX273)</f>
        <v>0</v>
      </c>
      <c r="BX273" s="44">
        <f t="shared" ref="BX273:BX336" si="713">SUM(AZ273:BB273)</f>
        <v>0</v>
      </c>
      <c r="BY273" s="44">
        <f t="shared" ref="BY273:BY336" si="714">SUM(BD273:BF273)</f>
        <v>0</v>
      </c>
      <c r="CA273" s="44">
        <f t="shared" ref="CA273:CA336" si="715">SUM(BN273:BY273)-BM273</f>
        <v>0</v>
      </c>
    </row>
    <row r="274" spans="2:79" x14ac:dyDescent="0.25">
      <c r="B274" s="6">
        <v>920</v>
      </c>
      <c r="C274" s="6" t="s">
        <v>181</v>
      </c>
      <c r="D274" s="47" t="str">
        <f t="shared" ref="D274:D282" si="716">INDEX(Alloc,$E274,D$1)</f>
        <v>LBSUB7</v>
      </c>
      <c r="E274" s="93">
        <v>35</v>
      </c>
      <c r="F274" s="93"/>
      <c r="G274" s="105">
        <f>+'Function-Classif'!F274</f>
        <v>27330835</v>
      </c>
      <c r="H274" s="21">
        <f>+'Function-Classif'!S274</f>
        <v>7022183.1891713403</v>
      </c>
      <c r="I274" s="21">
        <f>+'Function-Classif'!T274</f>
        <v>14639102.08449831</v>
      </c>
      <c r="J274" s="21">
        <f>+'Function-Classif'!U274</f>
        <v>5669549.7263303511</v>
      </c>
      <c r="K274" s="47"/>
      <c r="L274" s="47">
        <f t="shared" ref="L274:N277" si="717">INDEX(Alloc,$E274,L$1)*$G274</f>
        <v>3395384.7323246882</v>
      </c>
      <c r="M274" s="47">
        <f t="shared" si="717"/>
        <v>5296105.5382794244</v>
      </c>
      <c r="N274" s="47">
        <f t="shared" si="717"/>
        <v>4138192.7346876957</v>
      </c>
      <c r="O274" s="47"/>
      <c r="P274" s="47">
        <f t="shared" ref="P274:V277" si="718">INDEX(Alloc,$E274,P$1)*$G274</f>
        <v>958049.32660643477</v>
      </c>
      <c r="Q274" s="47">
        <f t="shared" si="718"/>
        <v>1721044.6967288861</v>
      </c>
      <c r="R274" s="47">
        <f t="shared" si="718"/>
        <v>1040619.9527939468</v>
      </c>
      <c r="S274" s="47"/>
      <c r="T274" s="47">
        <f t="shared" si="718"/>
        <v>79567.837772131243</v>
      </c>
      <c r="U274" s="47">
        <f t="shared" si="718"/>
        <v>204979.30610967439</v>
      </c>
      <c r="V274" s="47">
        <f t="shared" si="718"/>
        <v>19588.923320108031</v>
      </c>
      <c r="W274" s="24"/>
      <c r="X274" s="47">
        <f t="shared" ref="X274:Z277" si="719">INDEX(Alloc,$E274,X$1)*$G274</f>
        <v>952175.78100672539</v>
      </c>
      <c r="Y274" s="47">
        <f t="shared" si="719"/>
        <v>2374951.6601010691</v>
      </c>
      <c r="Z274" s="47">
        <f t="shared" si="719"/>
        <v>204688.79236522462</v>
      </c>
      <c r="AB274" s="47">
        <f t="shared" ref="AB274:AD277" si="720">INDEX(Alloc,$E274,AB$1)*$G274</f>
        <v>812806.7344496994</v>
      </c>
      <c r="AC274" s="47">
        <f t="shared" si="720"/>
        <v>2292487.6653062361</v>
      </c>
      <c r="AD274" s="47">
        <f t="shared" si="720"/>
        <v>42825.603157442361</v>
      </c>
      <c r="AF274" s="47">
        <f t="shared" ref="AF274:AH277" si="721">INDEX(Alloc,$E274,AF$1)*$G274</f>
        <v>501180.74445759854</v>
      </c>
      <c r="AG274" s="47">
        <f t="shared" si="721"/>
        <v>1008267.2805447612</v>
      </c>
      <c r="AH274" s="47">
        <f t="shared" si="721"/>
        <v>53284.122924451549</v>
      </c>
      <c r="AJ274" s="47">
        <f t="shared" ref="AJ274:AL277" si="722">INDEX(Alloc,$E274,AJ$1)*$G274</f>
        <v>199683.82367833052</v>
      </c>
      <c r="AK274" s="47">
        <f t="shared" si="722"/>
        <v>1395949.4513036071</v>
      </c>
      <c r="AL274" s="47">
        <f t="shared" si="722"/>
        <v>24293.331009676836</v>
      </c>
      <c r="AN274" s="47">
        <f t="shared" ref="AN274:AP277" si="723">INDEX(Alloc,$E274,AN$1)*$G274</f>
        <v>52100.009806913818</v>
      </c>
      <c r="AO274" s="47">
        <f t="shared" si="723"/>
        <v>136251.74955101917</v>
      </c>
      <c r="AP274" s="47">
        <f t="shared" si="723"/>
        <v>288.94842500118256</v>
      </c>
      <c r="AR274" s="47">
        <f t="shared" ref="AR274:AT277" si="724">INDEX(Alloc,$E274,AR$1)*$G274</f>
        <v>25033.244760907233</v>
      </c>
      <c r="AS274" s="47">
        <f t="shared" si="724"/>
        <v>71981.290809023543</v>
      </c>
      <c r="AT274" s="47">
        <f t="shared" si="724"/>
        <v>288.94842500118256</v>
      </c>
      <c r="AV274" s="47">
        <f t="shared" ref="AV274:AX277" si="725">INDEX(Alloc,$E274,AV$1)*$G274</f>
        <v>43936.645016563802</v>
      </c>
      <c r="AW274" s="47">
        <f t="shared" si="725"/>
        <v>128941.69613096911</v>
      </c>
      <c r="AX274" s="47">
        <f t="shared" si="725"/>
        <v>139781.03957355794</v>
      </c>
      <c r="AZ274" s="47">
        <f t="shared" ref="AZ274:BB277" si="726">INDEX(Alloc,$E274,AZ$1)*$G274</f>
        <v>1405.4633437086275</v>
      </c>
      <c r="BA274" s="47">
        <f t="shared" si="726"/>
        <v>4203.0602647231935</v>
      </c>
      <c r="BB274" s="47">
        <f t="shared" si="726"/>
        <v>878.39988650708813</v>
      </c>
      <c r="BD274" s="47">
        <f t="shared" ref="BD274:BF277" si="727">INDEX(Alloc,$E274,BD$1)*$G274</f>
        <v>858.84594763802431</v>
      </c>
      <c r="BE274" s="47">
        <f t="shared" si="727"/>
        <v>3938.6893689133576</v>
      </c>
      <c r="BF274" s="47">
        <f t="shared" si="727"/>
        <v>4818.9297617369784</v>
      </c>
      <c r="BH274" s="44">
        <f t="shared" ref="BH274:BH277" si="728">+L274+P274+T274+X274+AB274+AF274+AJ274+AN274+AR274+AV274+AZ274+BD274-H274</f>
        <v>0</v>
      </c>
      <c r="BI274" s="44">
        <f t="shared" ref="BI274:BI277" si="729">+M274+Q274+U274+Y274+AC274+AG274+AK274+AO274+AS274+AW274+BA274+BE274-I274</f>
        <v>0</v>
      </c>
      <c r="BJ274" s="44">
        <f t="shared" ref="BJ274:BJ277" si="730">+N274+R274+V274+Z274+AD274+AH274+AL274+AP274+AT274+AX274+BB274+BF274-J274</f>
        <v>0</v>
      </c>
      <c r="BK274" s="44">
        <f t="shared" ref="BK274:BK277" si="731">SUM(L274:BF274)-G274</f>
        <v>0</v>
      </c>
      <c r="BM274" s="44">
        <f t="shared" si="702"/>
        <v>27330835</v>
      </c>
      <c r="BN274" s="44">
        <f t="shared" si="703"/>
        <v>12829683.005291808</v>
      </c>
      <c r="BO274" s="44">
        <f t="shared" si="704"/>
        <v>3719713.9761292678</v>
      </c>
      <c r="BP274" s="44">
        <f t="shared" si="705"/>
        <v>304136.06720191368</v>
      </c>
      <c r="BQ274" s="44">
        <f t="shared" si="706"/>
        <v>3531816.2334730192</v>
      </c>
      <c r="BR274" s="44">
        <f t="shared" si="707"/>
        <v>3148120.0029133782</v>
      </c>
      <c r="BS274" s="44">
        <f t="shared" si="708"/>
        <v>1562732.1479268114</v>
      </c>
      <c r="BT274" s="44">
        <f t="shared" si="709"/>
        <v>1619926.6059916145</v>
      </c>
      <c r="BU274" s="44">
        <f t="shared" si="710"/>
        <v>188640.70778293416</v>
      </c>
      <c r="BV274" s="44">
        <f t="shared" si="711"/>
        <v>97303.483994931958</v>
      </c>
      <c r="BW274" s="44">
        <f t="shared" si="712"/>
        <v>312659.38072109083</v>
      </c>
      <c r="BX274" s="44">
        <f t="shared" si="713"/>
        <v>6486.9234949389092</v>
      </c>
      <c r="BY274" s="44">
        <f t="shared" si="714"/>
        <v>9616.46507828836</v>
      </c>
      <c r="CA274" s="44">
        <f t="shared" si="715"/>
        <v>0</v>
      </c>
    </row>
    <row r="275" spans="2:79" x14ac:dyDescent="0.25">
      <c r="B275" s="6">
        <v>921</v>
      </c>
      <c r="C275" s="6" t="s">
        <v>182</v>
      </c>
      <c r="D275" s="47" t="str">
        <f t="shared" si="716"/>
        <v>LBSUB7</v>
      </c>
      <c r="E275" s="93">
        <v>35</v>
      </c>
      <c r="F275" s="93"/>
      <c r="G275" s="105">
        <f>+'Function-Classif'!F275</f>
        <v>5910353</v>
      </c>
      <c r="H275" s="21">
        <f>+'Function-Classif'!S275</f>
        <v>1518562.5129517047</v>
      </c>
      <c r="I275" s="21">
        <f>+'Function-Classif'!T275</f>
        <v>3165737.9265002641</v>
      </c>
      <c r="J275" s="21">
        <f>+'Function-Classif'!U275</f>
        <v>1226052.5605480319</v>
      </c>
      <c r="K275" s="47"/>
      <c r="L275" s="47">
        <f t="shared" si="717"/>
        <v>734259.39378908172</v>
      </c>
      <c r="M275" s="47">
        <f t="shared" si="717"/>
        <v>1145294.4359909387</v>
      </c>
      <c r="N275" s="47">
        <f t="shared" si="717"/>
        <v>894893.25313476985</v>
      </c>
      <c r="O275" s="47"/>
      <c r="P275" s="47">
        <f t="shared" si="718"/>
        <v>207180.26769604083</v>
      </c>
      <c r="Q275" s="47">
        <f t="shared" si="718"/>
        <v>372179.68958671263</v>
      </c>
      <c r="R275" s="47">
        <f t="shared" si="718"/>
        <v>225036.34667054858</v>
      </c>
      <c r="S275" s="47"/>
      <c r="T275" s="47">
        <f t="shared" si="718"/>
        <v>17206.719395145785</v>
      </c>
      <c r="U275" s="47">
        <f t="shared" si="718"/>
        <v>44327.224426302098</v>
      </c>
      <c r="V275" s="47">
        <f t="shared" si="718"/>
        <v>4236.1476227041894</v>
      </c>
      <c r="W275" s="24"/>
      <c r="X275" s="47">
        <f t="shared" si="719"/>
        <v>205910.10058055096</v>
      </c>
      <c r="Y275" s="47">
        <f t="shared" si="719"/>
        <v>513588.5043078023</v>
      </c>
      <c r="Z275" s="47">
        <f t="shared" si="719"/>
        <v>44264.40019202423</v>
      </c>
      <c r="AB275" s="47">
        <f t="shared" si="720"/>
        <v>175771.23865315437</v>
      </c>
      <c r="AC275" s="47">
        <f t="shared" si="720"/>
        <v>495755.48460578348</v>
      </c>
      <c r="AD275" s="47">
        <f t="shared" si="720"/>
        <v>9261.1305910850842</v>
      </c>
      <c r="AF275" s="47">
        <f t="shared" si="721"/>
        <v>108381.43498166818</v>
      </c>
      <c r="AG275" s="47">
        <f t="shared" si="721"/>
        <v>218040.01035349164</v>
      </c>
      <c r="AH275" s="47">
        <f t="shared" si="721"/>
        <v>11522.80842421759</v>
      </c>
      <c r="AJ275" s="47">
        <f t="shared" si="722"/>
        <v>43182.064738552326</v>
      </c>
      <c r="AK275" s="47">
        <f t="shared" si="722"/>
        <v>301877.12989232229</v>
      </c>
      <c r="AL275" s="47">
        <f t="shared" si="722"/>
        <v>5253.4861014321923</v>
      </c>
      <c r="AN275" s="47">
        <f t="shared" si="723"/>
        <v>11266.741366018365</v>
      </c>
      <c r="AO275" s="47">
        <f t="shared" si="723"/>
        <v>29464.739614216498</v>
      </c>
      <c r="AP275" s="47">
        <f t="shared" si="723"/>
        <v>62.48573051467379</v>
      </c>
      <c r="AR275" s="47">
        <f t="shared" si="724"/>
        <v>5413.4940726239192</v>
      </c>
      <c r="AS275" s="47">
        <f t="shared" si="724"/>
        <v>15566.111978539431</v>
      </c>
      <c r="AT275" s="47">
        <f t="shared" si="724"/>
        <v>62.48573051467379</v>
      </c>
      <c r="AV275" s="47">
        <f t="shared" si="725"/>
        <v>9501.3958294206113</v>
      </c>
      <c r="AW275" s="47">
        <f t="shared" si="725"/>
        <v>27883.924532593373</v>
      </c>
      <c r="AX275" s="47">
        <f t="shared" si="725"/>
        <v>30227.956320642854</v>
      </c>
      <c r="AZ275" s="47">
        <f t="shared" si="726"/>
        <v>303.93452998703913</v>
      </c>
      <c r="BA275" s="47">
        <f t="shared" si="726"/>
        <v>908.92099874692894</v>
      </c>
      <c r="BB275" s="47">
        <f t="shared" si="726"/>
        <v>189.95590161869654</v>
      </c>
      <c r="BD275" s="47">
        <f t="shared" si="727"/>
        <v>185.72731946024481</v>
      </c>
      <c r="BE275" s="47">
        <f t="shared" si="727"/>
        <v>851.75021281366526</v>
      </c>
      <c r="BF275" s="47">
        <f t="shared" si="727"/>
        <v>1042.1041279591873</v>
      </c>
      <c r="BH275" s="44">
        <f t="shared" si="728"/>
        <v>0</v>
      </c>
      <c r="BI275" s="44">
        <f t="shared" si="729"/>
        <v>0</v>
      </c>
      <c r="BJ275" s="44">
        <f t="shared" si="730"/>
        <v>0</v>
      </c>
      <c r="BK275" s="44">
        <f t="shared" si="731"/>
        <v>0</v>
      </c>
      <c r="BM275" s="44">
        <f t="shared" si="702"/>
        <v>5910353</v>
      </c>
      <c r="BN275" s="44">
        <f t="shared" si="703"/>
        <v>2774447.0829147901</v>
      </c>
      <c r="BO275" s="44">
        <f t="shared" si="704"/>
        <v>804396.30395330198</v>
      </c>
      <c r="BP275" s="44">
        <f t="shared" si="705"/>
        <v>65770.091444152073</v>
      </c>
      <c r="BQ275" s="44">
        <f t="shared" si="706"/>
        <v>763763.00508037745</v>
      </c>
      <c r="BR275" s="44">
        <f t="shared" si="707"/>
        <v>680787.85385002289</v>
      </c>
      <c r="BS275" s="44">
        <f t="shared" si="708"/>
        <v>337944.2537593774</v>
      </c>
      <c r="BT275" s="44">
        <f t="shared" si="709"/>
        <v>350312.68073230679</v>
      </c>
      <c r="BU275" s="44">
        <f t="shared" si="710"/>
        <v>40793.966710749533</v>
      </c>
      <c r="BV275" s="44">
        <f t="shared" si="711"/>
        <v>21042.091781678024</v>
      </c>
      <c r="BW275" s="44">
        <f t="shared" si="712"/>
        <v>67613.27668265684</v>
      </c>
      <c r="BX275" s="44">
        <f t="shared" si="713"/>
        <v>1402.8114303526647</v>
      </c>
      <c r="BY275" s="44">
        <f t="shared" si="714"/>
        <v>2079.5816602330974</v>
      </c>
      <c r="CA275" s="44">
        <f t="shared" si="715"/>
        <v>0</v>
      </c>
    </row>
    <row r="276" spans="2:79" x14ac:dyDescent="0.25">
      <c r="B276" s="6">
        <v>922</v>
      </c>
      <c r="C276" s="6" t="s">
        <v>183</v>
      </c>
      <c r="D276" s="47" t="str">
        <f t="shared" si="716"/>
        <v>LBSUB7</v>
      </c>
      <c r="E276" s="93">
        <v>35</v>
      </c>
      <c r="F276" s="93"/>
      <c r="G276" s="105">
        <f>+'Function-Classif'!F276</f>
        <v>-4320827</v>
      </c>
      <c r="H276" s="21">
        <f>+'Function-Classif'!S276</f>
        <v>-1110161.4247320888</v>
      </c>
      <c r="I276" s="21">
        <f>+'Function-Classif'!T276</f>
        <v>-2314346.6909246123</v>
      </c>
      <c r="J276" s="21">
        <f>+'Function-Classif'!U276</f>
        <v>-896318.88434329908</v>
      </c>
      <c r="K276" s="47"/>
      <c r="L276" s="47">
        <f t="shared" si="717"/>
        <v>-536788.21107427881</v>
      </c>
      <c r="M276" s="47">
        <f t="shared" si="717"/>
        <v>-837279.79056063492</v>
      </c>
      <c r="N276" s="47">
        <f t="shared" si="717"/>
        <v>-654221.31812813005</v>
      </c>
      <c r="O276" s="47"/>
      <c r="P276" s="47">
        <f t="shared" si="718"/>
        <v>-151461.35848878755</v>
      </c>
      <c r="Q276" s="47">
        <f t="shared" si="718"/>
        <v>-272085.95689934032</v>
      </c>
      <c r="R276" s="47">
        <f t="shared" si="718"/>
        <v>-164515.23668306554</v>
      </c>
      <c r="S276" s="47"/>
      <c r="T276" s="47">
        <f t="shared" si="718"/>
        <v>-12579.156903821071</v>
      </c>
      <c r="U276" s="47">
        <f t="shared" si="718"/>
        <v>-32405.893207432047</v>
      </c>
      <c r="V276" s="47">
        <f t="shared" si="718"/>
        <v>-3096.8811886812978</v>
      </c>
      <c r="W276" s="24"/>
      <c r="X276" s="47">
        <f t="shared" si="719"/>
        <v>-150532.78918554613</v>
      </c>
      <c r="Y276" s="47">
        <f t="shared" si="719"/>
        <v>-375464.38872648869</v>
      </c>
      <c r="Z276" s="47">
        <f t="shared" si="719"/>
        <v>-32359.964876633167</v>
      </c>
      <c r="AB276" s="47">
        <f t="shared" si="720"/>
        <v>-128499.45067511078</v>
      </c>
      <c r="AC276" s="47">
        <f t="shared" si="720"/>
        <v>-362427.36826087267</v>
      </c>
      <c r="AD276" s="47">
        <f t="shared" si="720"/>
        <v>-6770.4489238606211</v>
      </c>
      <c r="AF276" s="47">
        <f t="shared" si="721"/>
        <v>-79233.411366044689</v>
      </c>
      <c r="AG276" s="47">
        <f t="shared" si="721"/>
        <v>-159400.48992262327</v>
      </c>
      <c r="AH276" s="47">
        <f t="shared" si="721"/>
        <v>-8423.8727797116044</v>
      </c>
      <c r="AJ276" s="47">
        <f t="shared" si="722"/>
        <v>-31568.711926019449</v>
      </c>
      <c r="AK276" s="47">
        <f t="shared" si="722"/>
        <v>-220690.51603537949</v>
      </c>
      <c r="AL276" s="47">
        <f t="shared" si="722"/>
        <v>-3840.6174032571248</v>
      </c>
      <c r="AN276" s="47">
        <f t="shared" si="723"/>
        <v>-8236.6722082943324</v>
      </c>
      <c r="AO276" s="47">
        <f t="shared" si="723"/>
        <v>-21540.514157627513</v>
      </c>
      <c r="AP276" s="47">
        <f t="shared" si="723"/>
        <v>-45.68086398943116</v>
      </c>
      <c r="AR276" s="47">
        <f t="shared" si="724"/>
        <v>-3957.5929480579912</v>
      </c>
      <c r="AS276" s="47">
        <f t="shared" si="724"/>
        <v>-11379.773242291381</v>
      </c>
      <c r="AT276" s="47">
        <f t="shared" si="724"/>
        <v>-45.68086398943116</v>
      </c>
      <c r="AV276" s="47">
        <f t="shared" si="725"/>
        <v>-6946.0974052561623</v>
      </c>
      <c r="AW276" s="47">
        <f t="shared" si="725"/>
        <v>-20384.842324374167</v>
      </c>
      <c r="AX276" s="47">
        <f t="shared" si="725"/>
        <v>-22098.471922921406</v>
      </c>
      <c r="AZ276" s="47">
        <f t="shared" si="726"/>
        <v>-222.19460045792667</v>
      </c>
      <c r="BA276" s="47">
        <f t="shared" si="726"/>
        <v>-664.47645212607381</v>
      </c>
      <c r="BB276" s="47">
        <f t="shared" si="726"/>
        <v>-138.86930078853288</v>
      </c>
      <c r="BD276" s="47">
        <f t="shared" si="727"/>
        <v>-135.77795041369799</v>
      </c>
      <c r="BE276" s="47">
        <f t="shared" si="727"/>
        <v>-622.68113542135825</v>
      </c>
      <c r="BF276" s="47">
        <f t="shared" si="727"/>
        <v>-761.84140827079398</v>
      </c>
      <c r="BH276" s="44">
        <f t="shared" si="728"/>
        <v>0</v>
      </c>
      <c r="BI276" s="44">
        <f t="shared" si="729"/>
        <v>0</v>
      </c>
      <c r="BJ276" s="44">
        <f t="shared" si="730"/>
        <v>0</v>
      </c>
      <c r="BK276" s="44">
        <f t="shared" si="731"/>
        <v>0</v>
      </c>
      <c r="BM276" s="44">
        <f t="shared" si="702"/>
        <v>-4320827</v>
      </c>
      <c r="BN276" s="44">
        <f t="shared" si="703"/>
        <v>-2028289.3197630439</v>
      </c>
      <c r="BO276" s="44">
        <f t="shared" si="704"/>
        <v>-588062.55207119347</v>
      </c>
      <c r="BP276" s="44">
        <f t="shared" si="705"/>
        <v>-48081.931299934418</v>
      </c>
      <c r="BQ276" s="44">
        <f t="shared" si="706"/>
        <v>-558357.14278866793</v>
      </c>
      <c r="BR276" s="44">
        <f t="shared" si="707"/>
        <v>-497697.26785984408</v>
      </c>
      <c r="BS276" s="44">
        <f t="shared" si="708"/>
        <v>-247057.77406837957</v>
      </c>
      <c r="BT276" s="44">
        <f t="shared" si="709"/>
        <v>-256099.84536465607</v>
      </c>
      <c r="BU276" s="44">
        <f t="shared" si="710"/>
        <v>-29822.867229911273</v>
      </c>
      <c r="BV276" s="44">
        <f t="shared" si="711"/>
        <v>-15383.047054338804</v>
      </c>
      <c r="BW276" s="44">
        <f t="shared" si="712"/>
        <v>-49429.411652551731</v>
      </c>
      <c r="BX276" s="44">
        <f t="shared" si="713"/>
        <v>-1025.5403533725334</v>
      </c>
      <c r="BY276" s="44">
        <f t="shared" si="714"/>
        <v>-1520.3004941058502</v>
      </c>
      <c r="CA276" s="44">
        <f t="shared" si="715"/>
        <v>0</v>
      </c>
    </row>
    <row r="277" spans="2:79" x14ac:dyDescent="0.25">
      <c r="B277" s="6">
        <v>923</v>
      </c>
      <c r="C277" s="6" t="s">
        <v>184</v>
      </c>
      <c r="D277" s="47" t="str">
        <f t="shared" si="716"/>
        <v>LBSUB7</v>
      </c>
      <c r="E277" s="93">
        <v>35</v>
      </c>
      <c r="F277" s="93"/>
      <c r="G277" s="105">
        <f>+'Function-Classif'!F277</f>
        <v>15873533</v>
      </c>
      <c r="H277" s="21">
        <f>+'Function-Classif'!S277</f>
        <v>4078428.507045486</v>
      </c>
      <c r="I277" s="21">
        <f>+'Function-Classif'!T277</f>
        <v>8502274.8126302306</v>
      </c>
      <c r="J277" s="21">
        <f>+'Function-Classif'!U277</f>
        <v>3292829.6803242853</v>
      </c>
      <c r="K277" s="47"/>
      <c r="L277" s="47">
        <f t="shared" si="717"/>
        <v>1972012.6222360972</v>
      </c>
      <c r="M277" s="47">
        <f t="shared" si="717"/>
        <v>3075936.2468567537</v>
      </c>
      <c r="N277" s="47">
        <f t="shared" si="717"/>
        <v>2403429.6403467138</v>
      </c>
      <c r="O277" s="47"/>
      <c r="P277" s="47">
        <f t="shared" si="718"/>
        <v>556427.47839628835</v>
      </c>
      <c r="Q277" s="47">
        <f t="shared" si="718"/>
        <v>999569.1601812006</v>
      </c>
      <c r="R277" s="47">
        <f t="shared" si="718"/>
        <v>604383.84561368718</v>
      </c>
      <c r="S277" s="47"/>
      <c r="T277" s="47">
        <f t="shared" si="718"/>
        <v>46212.371433751359</v>
      </c>
      <c r="U277" s="47">
        <f t="shared" si="718"/>
        <v>119050.36124395826</v>
      </c>
      <c r="V277" s="47">
        <f t="shared" si="718"/>
        <v>11377.091872831708</v>
      </c>
      <c r="W277" s="24"/>
      <c r="X277" s="47">
        <f t="shared" si="719"/>
        <v>553016.16952467896</v>
      </c>
      <c r="Y277" s="47">
        <f t="shared" si="719"/>
        <v>1379353.1573411168</v>
      </c>
      <c r="Z277" s="47">
        <f t="shared" si="719"/>
        <v>118881.6331568187</v>
      </c>
      <c r="AB277" s="47">
        <f t="shared" si="720"/>
        <v>472071.72857724765</v>
      </c>
      <c r="AC277" s="47">
        <f t="shared" si="720"/>
        <v>1331458.7207939858</v>
      </c>
      <c r="AD277" s="47">
        <f t="shared" si="720"/>
        <v>24872.771906330909</v>
      </c>
      <c r="AF277" s="47">
        <f t="shared" si="721"/>
        <v>291081.81605546473</v>
      </c>
      <c r="AG277" s="47">
        <f t="shared" si="721"/>
        <v>585593.66922187072</v>
      </c>
      <c r="AH277" s="47">
        <f t="shared" si="721"/>
        <v>30946.997543885438</v>
      </c>
      <c r="AJ277" s="47">
        <f t="shared" si="722"/>
        <v>115974.78689268589</v>
      </c>
      <c r="AK277" s="47">
        <f t="shared" si="722"/>
        <v>810756.4105377571</v>
      </c>
      <c r="AL277" s="47">
        <f t="shared" si="722"/>
        <v>14109.374684748145</v>
      </c>
      <c r="AN277" s="47">
        <f t="shared" si="723"/>
        <v>30259.274002070193</v>
      </c>
      <c r="AO277" s="47">
        <f t="shared" si="723"/>
        <v>79133.939479194029</v>
      </c>
      <c r="AP277" s="47">
        <f t="shared" si="723"/>
        <v>167.81896197296192</v>
      </c>
      <c r="AR277" s="47">
        <f t="shared" si="724"/>
        <v>14539.110744671287</v>
      </c>
      <c r="AS277" s="47">
        <f t="shared" si="724"/>
        <v>41806.164906400845</v>
      </c>
      <c r="AT277" s="47">
        <f t="shared" si="724"/>
        <v>167.81896197296192</v>
      </c>
      <c r="AV277" s="47">
        <f t="shared" si="725"/>
        <v>25518.056238666362</v>
      </c>
      <c r="AW277" s="47">
        <f t="shared" si="725"/>
        <v>74888.318216802028</v>
      </c>
      <c r="AX277" s="47">
        <f t="shared" si="725"/>
        <v>81183.723235868136</v>
      </c>
      <c r="AZ277" s="47">
        <f t="shared" si="726"/>
        <v>816.28200406790506</v>
      </c>
      <c r="BA277" s="47">
        <f t="shared" si="726"/>
        <v>2441.1041892087214</v>
      </c>
      <c r="BB277" s="47">
        <f t="shared" si="726"/>
        <v>510.16771297571108</v>
      </c>
      <c r="BD277" s="47">
        <f t="shared" si="727"/>
        <v>498.81093979559904</v>
      </c>
      <c r="BE277" s="47">
        <f t="shared" si="727"/>
        <v>2287.5596619786902</v>
      </c>
      <c r="BF277" s="47">
        <f t="shared" si="727"/>
        <v>2798.7963264793802</v>
      </c>
      <c r="BH277" s="44">
        <f t="shared" si="728"/>
        <v>0</v>
      </c>
      <c r="BI277" s="44">
        <f t="shared" si="729"/>
        <v>0</v>
      </c>
      <c r="BJ277" s="44">
        <f t="shared" si="730"/>
        <v>0</v>
      </c>
      <c r="BK277" s="44">
        <f t="shared" si="731"/>
        <v>0</v>
      </c>
      <c r="BM277" s="44">
        <f t="shared" si="702"/>
        <v>15873533</v>
      </c>
      <c r="BN277" s="44">
        <f t="shared" si="703"/>
        <v>7451378.5094395652</v>
      </c>
      <c r="BO277" s="44">
        <f t="shared" si="704"/>
        <v>2160380.484191176</v>
      </c>
      <c r="BP277" s="44">
        <f t="shared" si="705"/>
        <v>176639.82455054135</v>
      </c>
      <c r="BQ277" s="44">
        <f t="shared" si="706"/>
        <v>2051250.9600226146</v>
      </c>
      <c r="BR277" s="44">
        <f t="shared" si="707"/>
        <v>1828403.2212775643</v>
      </c>
      <c r="BS277" s="44">
        <f t="shared" si="708"/>
        <v>907622.48282122088</v>
      </c>
      <c r="BT277" s="44">
        <f t="shared" si="709"/>
        <v>940840.57211519114</v>
      </c>
      <c r="BU277" s="44">
        <f t="shared" si="710"/>
        <v>109561.03244323719</v>
      </c>
      <c r="BV277" s="44">
        <f t="shared" si="711"/>
        <v>56513.09461304509</v>
      </c>
      <c r="BW277" s="44">
        <f t="shared" si="712"/>
        <v>181590.09769133653</v>
      </c>
      <c r="BX277" s="44">
        <f t="shared" si="713"/>
        <v>3767.5539062523376</v>
      </c>
      <c r="BY277" s="44">
        <f t="shared" si="714"/>
        <v>5585.1669282536695</v>
      </c>
      <c r="CA277" s="44">
        <f t="shared" si="715"/>
        <v>0</v>
      </c>
    </row>
    <row r="278" spans="2:79" x14ac:dyDescent="0.25">
      <c r="B278" s="6">
        <v>924</v>
      </c>
      <c r="C278" s="6" t="s">
        <v>185</v>
      </c>
      <c r="D278" s="47" t="str">
        <f t="shared" si="716"/>
        <v>TUP</v>
      </c>
      <c r="E278" s="93">
        <v>34</v>
      </c>
      <c r="F278" s="93"/>
      <c r="G278" s="105">
        <f>+'Function-Classif'!F278</f>
        <v>4610558</v>
      </c>
      <c r="H278" s="21">
        <f>+'Function-Classif'!S278</f>
        <v>2036562.5601102849</v>
      </c>
      <c r="I278" s="21">
        <f>+'Function-Classif'!T278</f>
        <v>2168029.7598678498</v>
      </c>
      <c r="J278" s="21">
        <f>+'Function-Classif'!U278</f>
        <v>405965.68002186553</v>
      </c>
      <c r="K278" s="47"/>
      <c r="L278" s="47">
        <f t="shared" ref="L278:N280" si="732">INDEX(Alloc,$E278,L$1)*$G278</f>
        <v>998703.50578089315</v>
      </c>
      <c r="M278" s="47">
        <f t="shared" si="732"/>
        <v>784345.53923559363</v>
      </c>
      <c r="N278" s="47">
        <f t="shared" si="732"/>
        <v>234201.69176752909</v>
      </c>
      <c r="O278" s="47"/>
      <c r="P278" s="47">
        <f t="shared" ref="P278:V280" si="733">INDEX(Alloc,$E278,P$1)*$G278</f>
        <v>276545.84509546583</v>
      </c>
      <c r="Q278" s="47">
        <f t="shared" si="733"/>
        <v>254884.22029122262</v>
      </c>
      <c r="R278" s="47">
        <f t="shared" si="733"/>
        <v>38198.009294403331</v>
      </c>
      <c r="S278" s="47"/>
      <c r="T278" s="47">
        <f t="shared" si="733"/>
        <v>22158.208015140652</v>
      </c>
      <c r="U278" s="47">
        <f t="shared" si="733"/>
        <v>30357.137564702334</v>
      </c>
      <c r="V278" s="47">
        <f t="shared" si="733"/>
        <v>358.68799049289458</v>
      </c>
      <c r="W278" s="24"/>
      <c r="X278" s="47">
        <f t="shared" ref="X278:Z280" si="734">INDEX(Alloc,$E278,X$1)*$G278</f>
        <v>274868.83338648925</v>
      </c>
      <c r="Y278" s="47">
        <f t="shared" si="734"/>
        <v>351726.89196552802</v>
      </c>
      <c r="Z278" s="47">
        <f t="shared" si="734"/>
        <v>4301.0862342387536</v>
      </c>
      <c r="AB278" s="47">
        <f t="shared" ref="AB278:AD280" si="735">INDEX(Alloc,$E278,AB$1)*$G278</f>
        <v>226299.66390435587</v>
      </c>
      <c r="AC278" s="47">
        <f t="shared" si="735"/>
        <v>339514.09409030143</v>
      </c>
      <c r="AD278" s="47">
        <f t="shared" si="735"/>
        <v>561.65049965583182</v>
      </c>
      <c r="AF278" s="47">
        <f t="shared" ref="AF278:AH280" si="736">INDEX(Alloc,$E278,AF$1)*$G278</f>
        <v>144877.67461670263</v>
      </c>
      <c r="AG278" s="47">
        <f t="shared" si="736"/>
        <v>149322.92004690826</v>
      </c>
      <c r="AH278" s="47">
        <f t="shared" si="736"/>
        <v>474.09567670471</v>
      </c>
      <c r="AJ278" s="47">
        <f t="shared" ref="AJ278:AL280" si="737">INDEX(Alloc,$E278,AJ$1)*$G278</f>
        <v>58333.2849528273</v>
      </c>
      <c r="AK278" s="47">
        <f t="shared" si="737"/>
        <v>206738.08654577291</v>
      </c>
      <c r="AL278" s="47">
        <f t="shared" si="737"/>
        <v>459.4304669139421</v>
      </c>
      <c r="AN278" s="47">
        <f t="shared" ref="AN278:AP280" si="738">INDEX(Alloc,$E278,AN$1)*$G278</f>
        <v>14508.943536224595</v>
      </c>
      <c r="AO278" s="47">
        <f t="shared" si="738"/>
        <v>20178.686244252251</v>
      </c>
      <c r="AP278" s="47">
        <f t="shared" si="738"/>
        <v>5.328157641824296</v>
      </c>
      <c r="AR278" s="47">
        <f t="shared" ref="AR278:AT280" si="739">INDEX(Alloc,$E278,AR$1)*$G278</f>
        <v>6967.0363082708136</v>
      </c>
      <c r="AS278" s="47">
        <f t="shared" si="739"/>
        <v>10660.32463786958</v>
      </c>
      <c r="AT278" s="47">
        <f t="shared" si="739"/>
        <v>5.328157641824296</v>
      </c>
      <c r="AV278" s="47">
        <f t="shared" ref="AV278:AX280" si="740">INDEX(Alloc,$E278,AV$1)*$G278</f>
        <v>12649.314240514659</v>
      </c>
      <c r="AW278" s="47">
        <f t="shared" si="740"/>
        <v>19096.077948373604</v>
      </c>
      <c r="AX278" s="47">
        <f t="shared" si="740"/>
        <v>127251.66631403253</v>
      </c>
      <c r="AZ278" s="47">
        <f t="shared" ref="AZ278:BB280" si="741">INDEX(Alloc,$E278,AZ$1)*$G278</f>
        <v>404.63142967317293</v>
      </c>
      <c r="BA278" s="47">
        <f t="shared" si="741"/>
        <v>622.46712153795409</v>
      </c>
      <c r="BB278" s="47">
        <f t="shared" si="741"/>
        <v>22.755513508121386</v>
      </c>
      <c r="BD278" s="47">
        <f t="shared" ref="BD278:BF280" si="742">INDEX(Alloc,$E278,BD$1)*$G278</f>
        <v>245.61884372700845</v>
      </c>
      <c r="BE278" s="47">
        <f t="shared" si="742"/>
        <v>583.31417578689047</v>
      </c>
      <c r="BF278" s="47">
        <f t="shared" si="742"/>
        <v>125.94994910259547</v>
      </c>
      <c r="BH278" s="44">
        <f t="shared" ref="BH278:BH280" si="743">+L278+P278+T278+X278+AB278+AF278+AJ278+AN278+AR278+AV278+AZ278+BD278-H278</f>
        <v>0</v>
      </c>
      <c r="BI278" s="44">
        <f t="shared" ref="BI278:BI280" si="744">+M278+Q278+U278+Y278+AC278+AG278+AK278+AO278+AS278+AW278+BA278+BE278-I278</f>
        <v>0</v>
      </c>
      <c r="BJ278" s="44">
        <f t="shared" ref="BJ278:BJ280" si="745">+N278+R278+V278+Z278+AD278+AH278+AL278+AP278+AT278+AX278+BB278+BF278-J278</f>
        <v>0</v>
      </c>
      <c r="BK278" s="44">
        <f t="shared" ref="BK278:BK280" si="746">SUM(L278:BF278)-G278</f>
        <v>0</v>
      </c>
      <c r="BM278" s="44">
        <f t="shared" si="702"/>
        <v>4610558</v>
      </c>
      <c r="BN278" s="44">
        <f t="shared" si="703"/>
        <v>2017250.7367840158</v>
      </c>
      <c r="BO278" s="44">
        <f t="shared" si="704"/>
        <v>569628.07468109182</v>
      </c>
      <c r="BP278" s="44">
        <f t="shared" si="705"/>
        <v>52874.03357033588</v>
      </c>
      <c r="BQ278" s="44">
        <f t="shared" si="706"/>
        <v>630896.81158625591</v>
      </c>
      <c r="BR278" s="44">
        <f t="shared" si="707"/>
        <v>566375.40849431313</v>
      </c>
      <c r="BS278" s="44">
        <f t="shared" si="708"/>
        <v>294674.69034031563</v>
      </c>
      <c r="BT278" s="44">
        <f t="shared" si="709"/>
        <v>265530.8019655142</v>
      </c>
      <c r="BU278" s="44">
        <f t="shared" si="710"/>
        <v>34692.95793811867</v>
      </c>
      <c r="BV278" s="44">
        <f t="shared" si="711"/>
        <v>17632.689103782217</v>
      </c>
      <c r="BW278" s="44">
        <f t="shared" si="712"/>
        <v>158997.05850292079</v>
      </c>
      <c r="BX278" s="44">
        <f t="shared" si="713"/>
        <v>1049.8540647192483</v>
      </c>
      <c r="BY278" s="44">
        <f t="shared" si="714"/>
        <v>954.8829686164944</v>
      </c>
      <c r="CA278" s="44">
        <f t="shared" si="715"/>
        <v>0</v>
      </c>
    </row>
    <row r="279" spans="2:79" x14ac:dyDescent="0.25">
      <c r="B279" s="6">
        <v>925</v>
      </c>
      <c r="C279" s="6" t="s">
        <v>186</v>
      </c>
      <c r="D279" s="47" t="str">
        <f t="shared" si="716"/>
        <v>LBSUB7</v>
      </c>
      <c r="E279" s="93">
        <v>35</v>
      </c>
      <c r="F279" s="93"/>
      <c r="G279" s="105">
        <f>+'Function-Classif'!F279</f>
        <v>2835056</v>
      </c>
      <c r="H279" s="21">
        <f>+'Function-Classif'!S279</f>
        <v>728418.38105419558</v>
      </c>
      <c r="I279" s="21">
        <f>+'Function-Classif'!T279</f>
        <v>1518529.3167687501</v>
      </c>
      <c r="J279" s="21">
        <f>+'Function-Classif'!U279</f>
        <v>588108.30217705457</v>
      </c>
      <c r="K279" s="47"/>
      <c r="L279" s="47">
        <f t="shared" si="732"/>
        <v>352206.79710976634</v>
      </c>
      <c r="M279" s="47">
        <f t="shared" si="732"/>
        <v>549370.54732986796</v>
      </c>
      <c r="N279" s="47">
        <f t="shared" si="732"/>
        <v>429259.04538345645</v>
      </c>
      <c r="O279" s="47"/>
      <c r="P279" s="47">
        <f t="shared" si="733"/>
        <v>99379.455171842812</v>
      </c>
      <c r="Q279" s="47">
        <f t="shared" si="733"/>
        <v>178525.76014342075</v>
      </c>
      <c r="R279" s="47">
        <f t="shared" si="733"/>
        <v>107944.59228516786</v>
      </c>
      <c r="S279" s="47"/>
      <c r="T279" s="47">
        <f t="shared" si="733"/>
        <v>8253.654741353761</v>
      </c>
      <c r="U279" s="47">
        <f t="shared" si="733"/>
        <v>21262.717061592484</v>
      </c>
      <c r="V279" s="47">
        <f t="shared" si="733"/>
        <v>2031.9794324693041</v>
      </c>
      <c r="W279" s="24"/>
      <c r="X279" s="47">
        <f t="shared" si="734"/>
        <v>98770.186165106294</v>
      </c>
      <c r="Y279" s="47">
        <f t="shared" si="734"/>
        <v>246356.21098585156</v>
      </c>
      <c r="Z279" s="47">
        <f t="shared" si="734"/>
        <v>21232.581768093958</v>
      </c>
      <c r="AB279" s="47">
        <f t="shared" si="735"/>
        <v>84313.289708932309</v>
      </c>
      <c r="AC279" s="47">
        <f t="shared" si="735"/>
        <v>237802.13485802524</v>
      </c>
      <c r="AD279" s="47">
        <f t="shared" si="735"/>
        <v>4442.3444503296705</v>
      </c>
      <c r="AF279" s="47">
        <f t="shared" si="736"/>
        <v>51988.000976149524</v>
      </c>
      <c r="AG279" s="47">
        <f t="shared" si="736"/>
        <v>104588.61587332068</v>
      </c>
      <c r="AH279" s="47">
        <f t="shared" si="736"/>
        <v>5527.2176061106038</v>
      </c>
      <c r="AJ279" s="47">
        <f t="shared" si="737"/>
        <v>20713.411149794472</v>
      </c>
      <c r="AK279" s="47">
        <f t="shared" si="737"/>
        <v>144803.2915062785</v>
      </c>
      <c r="AL279" s="47">
        <f t="shared" si="737"/>
        <v>2519.9725452577782</v>
      </c>
      <c r="AN279" s="47">
        <f t="shared" si="738"/>
        <v>5404.3883182914051</v>
      </c>
      <c r="AO279" s="47">
        <f t="shared" si="738"/>
        <v>14133.535988750955</v>
      </c>
      <c r="AP279" s="47">
        <f t="shared" si="738"/>
        <v>29.972921280676299</v>
      </c>
      <c r="AR279" s="47">
        <f t="shared" si="739"/>
        <v>2596.7245698449615</v>
      </c>
      <c r="AS279" s="47">
        <f t="shared" si="739"/>
        <v>7466.6943178233323</v>
      </c>
      <c r="AT279" s="47">
        <f t="shared" si="739"/>
        <v>29.972921280676299</v>
      </c>
      <c r="AV279" s="47">
        <f t="shared" si="740"/>
        <v>4557.59398035513</v>
      </c>
      <c r="AW279" s="47">
        <f t="shared" si="740"/>
        <v>13375.25652861615</v>
      </c>
      <c r="AX279" s="47">
        <f t="shared" si="740"/>
        <v>14499.632921176864</v>
      </c>
      <c r="AZ279" s="47">
        <f t="shared" si="741"/>
        <v>145.79017748126637</v>
      </c>
      <c r="BA279" s="47">
        <f t="shared" si="741"/>
        <v>435.98782188195418</v>
      </c>
      <c r="BB279" s="47">
        <f t="shared" si="741"/>
        <v>91.117335736037305</v>
      </c>
      <c r="BD279" s="47">
        <f t="shared" si="742"/>
        <v>89.088985277137226</v>
      </c>
      <c r="BE279" s="47">
        <f t="shared" si="742"/>
        <v>408.56435332012461</v>
      </c>
      <c r="BF279" s="47">
        <f t="shared" si="742"/>
        <v>499.87260669463598</v>
      </c>
      <c r="BH279" s="44">
        <f t="shared" si="743"/>
        <v>0</v>
      </c>
      <c r="BI279" s="44">
        <f t="shared" si="744"/>
        <v>0</v>
      </c>
      <c r="BJ279" s="44">
        <f t="shared" si="745"/>
        <v>0</v>
      </c>
      <c r="BK279" s="44">
        <f t="shared" si="746"/>
        <v>0</v>
      </c>
      <c r="BM279" s="44">
        <f t="shared" si="702"/>
        <v>2835056</v>
      </c>
      <c r="BN279" s="44">
        <f t="shared" si="703"/>
        <v>1330836.3898230908</v>
      </c>
      <c r="BO279" s="44">
        <f t="shared" si="704"/>
        <v>385849.80760043138</v>
      </c>
      <c r="BP279" s="44">
        <f t="shared" si="705"/>
        <v>31548.35123541555</v>
      </c>
      <c r="BQ279" s="44">
        <f t="shared" si="706"/>
        <v>366358.97891905182</v>
      </c>
      <c r="BR279" s="44">
        <f t="shared" si="707"/>
        <v>326557.76901728718</v>
      </c>
      <c r="BS279" s="44">
        <f t="shared" si="708"/>
        <v>162103.83445558083</v>
      </c>
      <c r="BT279" s="44">
        <f t="shared" si="709"/>
        <v>168036.67520133074</v>
      </c>
      <c r="BU279" s="44">
        <f t="shared" si="710"/>
        <v>19567.89722832304</v>
      </c>
      <c r="BV279" s="44">
        <f t="shared" si="711"/>
        <v>10093.391808948969</v>
      </c>
      <c r="BW279" s="44">
        <f t="shared" si="712"/>
        <v>32432.483430148142</v>
      </c>
      <c r="BX279" s="44">
        <f t="shared" si="713"/>
        <v>672.89533509925775</v>
      </c>
      <c r="BY279" s="44">
        <f t="shared" si="714"/>
        <v>997.52594529189787</v>
      </c>
      <c r="CA279" s="44">
        <f t="shared" si="715"/>
        <v>0</v>
      </c>
    </row>
    <row r="280" spans="2:79" x14ac:dyDescent="0.25">
      <c r="B280" s="6">
        <v>926</v>
      </c>
      <c r="C280" s="6" t="s">
        <v>187</v>
      </c>
      <c r="D280" s="47" t="str">
        <f t="shared" si="716"/>
        <v>LBSUB7</v>
      </c>
      <c r="E280" s="93">
        <v>35</v>
      </c>
      <c r="F280" s="93"/>
      <c r="G280" s="105">
        <f>+'Function-Classif'!F280</f>
        <v>29197096</v>
      </c>
      <c r="H280" s="21">
        <f>+'Function-Classif'!S280</f>
        <v>7501686.5274632778</v>
      </c>
      <c r="I280" s="21">
        <f>+'Function-Classif'!T280</f>
        <v>15638719.743282534</v>
      </c>
      <c r="J280" s="21">
        <f>+'Function-Classif'!U280</f>
        <v>6056689.7292541917</v>
      </c>
      <c r="K280" s="47"/>
      <c r="L280" s="47">
        <f t="shared" si="732"/>
        <v>3627235.4645080627</v>
      </c>
      <c r="M280" s="47">
        <f t="shared" si="732"/>
        <v>5657745.2473470354</v>
      </c>
      <c r="N280" s="47">
        <f t="shared" si="732"/>
        <v>4420765.4300053101</v>
      </c>
      <c r="O280" s="47"/>
      <c r="P280" s="47">
        <f t="shared" si="733"/>
        <v>1023468.8461462458</v>
      </c>
      <c r="Q280" s="47">
        <f t="shared" si="733"/>
        <v>1838564.6552944384</v>
      </c>
      <c r="R280" s="47">
        <f t="shared" si="733"/>
        <v>1111677.7318087916</v>
      </c>
      <c r="S280" s="47"/>
      <c r="T280" s="47">
        <f t="shared" si="733"/>
        <v>85001.05459439283</v>
      </c>
      <c r="U280" s="47">
        <f t="shared" si="733"/>
        <v>218976.13001935542</v>
      </c>
      <c r="V280" s="47">
        <f t="shared" si="733"/>
        <v>20926.534981965713</v>
      </c>
      <c r="W280" s="24"/>
      <c r="X280" s="47">
        <f t="shared" si="734"/>
        <v>1017194.2308725049</v>
      </c>
      <c r="Y280" s="47">
        <f t="shared" si="734"/>
        <v>2537123.0558938389</v>
      </c>
      <c r="Z280" s="47">
        <f t="shared" si="734"/>
        <v>218665.77881032653</v>
      </c>
      <c r="AB280" s="47">
        <f t="shared" si="735"/>
        <v>868308.49680130079</v>
      </c>
      <c r="AC280" s="47">
        <f t="shared" si="735"/>
        <v>2449028.0828508185</v>
      </c>
      <c r="AD280" s="47">
        <f t="shared" si="735"/>
        <v>45749.910189196482</v>
      </c>
      <c r="AF280" s="47">
        <f t="shared" si="736"/>
        <v>535403.41190746543</v>
      </c>
      <c r="AG280" s="47">
        <f t="shared" si="736"/>
        <v>1077115.8870090989</v>
      </c>
      <c r="AH280" s="47">
        <f t="shared" si="736"/>
        <v>56922.580385890607</v>
      </c>
      <c r="AJ280" s="47">
        <f t="shared" si="737"/>
        <v>213319.05042722949</v>
      </c>
      <c r="AK280" s="47">
        <f t="shared" si="737"/>
        <v>1491270.5792142372</v>
      </c>
      <c r="AL280" s="47">
        <f t="shared" si="737"/>
        <v>25952.178835711074</v>
      </c>
      <c r="AN280" s="47">
        <f t="shared" si="738"/>
        <v>55657.611190196134</v>
      </c>
      <c r="AO280" s="47">
        <f t="shared" si="738"/>
        <v>145555.5752983421</v>
      </c>
      <c r="AP280" s="47">
        <f t="shared" si="738"/>
        <v>308.67900317748536</v>
      </c>
      <c r="AR280" s="47">
        <f t="shared" si="739"/>
        <v>26742.616918791744</v>
      </c>
      <c r="AS280" s="47">
        <f t="shared" si="739"/>
        <v>76896.467230327136</v>
      </c>
      <c r="AT280" s="47">
        <f t="shared" si="739"/>
        <v>308.67900317748536</v>
      </c>
      <c r="AV280" s="47">
        <f t="shared" si="740"/>
        <v>46936.818522615016</v>
      </c>
      <c r="AW280" s="47">
        <f t="shared" si="740"/>
        <v>137746.36158532053</v>
      </c>
      <c r="AX280" s="47">
        <f t="shared" si="740"/>
        <v>149325.85965298794</v>
      </c>
      <c r="AZ280" s="47">
        <f t="shared" si="741"/>
        <v>1501.4341190359457</v>
      </c>
      <c r="BA280" s="47">
        <f t="shared" si="741"/>
        <v>4490.0623798324677</v>
      </c>
      <c r="BB280" s="47">
        <f t="shared" si="741"/>
        <v>938.38061708456974</v>
      </c>
      <c r="BD280" s="47">
        <f t="shared" si="742"/>
        <v>917.49145543479983</v>
      </c>
      <c r="BE280" s="47">
        <f t="shared" si="742"/>
        <v>4207.6391598845303</v>
      </c>
      <c r="BF280" s="47">
        <f t="shared" si="742"/>
        <v>5147.9859605713364</v>
      </c>
      <c r="BH280" s="44">
        <f t="shared" si="743"/>
        <v>0</v>
      </c>
      <c r="BI280" s="44">
        <f t="shared" si="744"/>
        <v>0</v>
      </c>
      <c r="BJ280" s="44">
        <f t="shared" si="745"/>
        <v>0</v>
      </c>
      <c r="BK280" s="44">
        <f t="shared" si="746"/>
        <v>0</v>
      </c>
      <c r="BM280" s="44">
        <f t="shared" si="702"/>
        <v>29197096</v>
      </c>
      <c r="BN280" s="44">
        <f t="shared" si="703"/>
        <v>13705746.141860409</v>
      </c>
      <c r="BO280" s="44">
        <f t="shared" si="704"/>
        <v>3973711.2332494762</v>
      </c>
      <c r="BP280" s="44">
        <f t="shared" si="705"/>
        <v>324903.71959571395</v>
      </c>
      <c r="BQ280" s="44">
        <f t="shared" si="706"/>
        <v>3772983.0655766702</v>
      </c>
      <c r="BR280" s="44">
        <f t="shared" si="707"/>
        <v>3363086.4898413159</v>
      </c>
      <c r="BS280" s="44">
        <f t="shared" si="708"/>
        <v>1669441.8793024549</v>
      </c>
      <c r="BT280" s="44">
        <f t="shared" si="709"/>
        <v>1730541.8084771778</v>
      </c>
      <c r="BU280" s="44">
        <f t="shared" si="710"/>
        <v>201521.8654917157</v>
      </c>
      <c r="BV280" s="44">
        <f t="shared" si="711"/>
        <v>103947.76315229636</v>
      </c>
      <c r="BW280" s="44">
        <f t="shared" si="712"/>
        <v>334009.03976092348</v>
      </c>
      <c r="BX280" s="44">
        <f t="shared" si="713"/>
        <v>6929.8771159529833</v>
      </c>
      <c r="BY280" s="44">
        <f t="shared" si="714"/>
        <v>10273.116575890666</v>
      </c>
      <c r="CA280" s="44">
        <f t="shared" si="715"/>
        <v>0</v>
      </c>
    </row>
    <row r="281" spans="2:79" x14ac:dyDescent="0.25">
      <c r="B281" s="6">
        <v>928</v>
      </c>
      <c r="C281" s="6" t="s">
        <v>188</v>
      </c>
      <c r="D281" s="47" t="str">
        <f t="shared" si="716"/>
        <v>TUP</v>
      </c>
      <c r="E281" s="93">
        <v>34</v>
      </c>
      <c r="F281" s="93"/>
      <c r="G281" s="105">
        <f>+'Function-Classif'!F281</f>
        <v>1404080</v>
      </c>
      <c r="H281" s="21">
        <f>+'Function-Classif'!S281</f>
        <v>620206.22219689004</v>
      </c>
      <c r="I281" s="21">
        <f>+'Function-Classif'!T281</f>
        <v>660242.69193343853</v>
      </c>
      <c r="J281" s="21">
        <f>+'Function-Classif'!U281</f>
        <v>123631.0858696715</v>
      </c>
      <c r="K281" s="47"/>
      <c r="L281" s="47">
        <f t="shared" ref="L281:N282" si="747">INDEX(Alloc,$E281,L$1)*$G281</f>
        <v>304140.97781588178</v>
      </c>
      <c r="M281" s="47">
        <f t="shared" si="747"/>
        <v>238861.30154526033</v>
      </c>
      <c r="N281" s="47">
        <f t="shared" si="747"/>
        <v>71322.801139678166</v>
      </c>
      <c r="O281" s="47"/>
      <c r="P281" s="47">
        <f t="shared" ref="P281:V282" si="748">INDEX(Alloc,$E281,P$1)*$G281</f>
        <v>84218.11203365009</v>
      </c>
      <c r="Q281" s="47">
        <f t="shared" si="748"/>
        <v>77621.371648832937</v>
      </c>
      <c r="R281" s="47">
        <f t="shared" si="748"/>
        <v>11632.66157590596</v>
      </c>
      <c r="S281" s="47"/>
      <c r="T281" s="47">
        <f t="shared" si="748"/>
        <v>6747.9677535557921</v>
      </c>
      <c r="U281" s="47">
        <f t="shared" si="748"/>
        <v>9244.8353782442937</v>
      </c>
      <c r="V281" s="47">
        <f t="shared" si="748"/>
        <v>109.23333654869181</v>
      </c>
      <c r="W281" s="24"/>
      <c r="X281" s="47">
        <f t="shared" ref="X281:Z282" si="749">INDEX(Alloc,$E281,X$1)*$G281</f>
        <v>83707.401919963231</v>
      </c>
      <c r="Y281" s="47">
        <f t="shared" si="749"/>
        <v>107113.43279294146</v>
      </c>
      <c r="Z281" s="47">
        <f t="shared" si="749"/>
        <v>1309.8347661541072</v>
      </c>
      <c r="AB281" s="47">
        <f t="shared" ref="AB281:AD282" si="750">INDEX(Alloc,$E281,AB$1)*$G281</f>
        <v>68916.350709573118</v>
      </c>
      <c r="AC281" s="47">
        <f t="shared" si="750"/>
        <v>103394.19853959336</v>
      </c>
      <c r="AD281" s="47">
        <f t="shared" si="750"/>
        <v>171.04268801233178</v>
      </c>
      <c r="AF281" s="47">
        <f t="shared" ref="AF281:AH282" si="751">INDEX(Alloc,$E281,AF$1)*$G281</f>
        <v>44120.439516392558</v>
      </c>
      <c r="AG281" s="47">
        <f t="shared" si="751"/>
        <v>45474.175919587811</v>
      </c>
      <c r="AH281" s="47">
        <f t="shared" si="751"/>
        <v>144.37910937191316</v>
      </c>
      <c r="AJ281" s="47">
        <f t="shared" ref="AJ281:AL282" si="752">INDEX(Alloc,$E281,AJ$1)*$G281</f>
        <v>17764.573992251211</v>
      </c>
      <c r="AK281" s="47">
        <f t="shared" si="752"/>
        <v>62959.149967788893</v>
      </c>
      <c r="AL281" s="47">
        <f t="shared" si="752"/>
        <v>139.91302787743433</v>
      </c>
      <c r="AN281" s="47">
        <f t="shared" ref="AN281:AP282" si="753">INDEX(Alloc,$E281,AN$1)*$G281</f>
        <v>4418.4928245870087</v>
      </c>
      <c r="AO281" s="47">
        <f t="shared" si="753"/>
        <v>6145.1324941210369</v>
      </c>
      <c r="AP281" s="47">
        <f t="shared" si="753"/>
        <v>1.6226147858312718</v>
      </c>
      <c r="AR281" s="47">
        <f t="shared" ref="AR281:AT282" si="754">INDEX(Alloc,$E281,AR$1)*$G281</f>
        <v>2121.7120226482098</v>
      </c>
      <c r="AS281" s="47">
        <f t="shared" si="754"/>
        <v>3246.4505635846945</v>
      </c>
      <c r="AT281" s="47">
        <f t="shared" si="754"/>
        <v>1.6226147858312718</v>
      </c>
      <c r="AV281" s="47">
        <f t="shared" ref="AV281:AX282" si="755">INDEX(Alloc,$E281,AV$1)*$G281</f>
        <v>3852.1691168014418</v>
      </c>
      <c r="AW281" s="47">
        <f t="shared" si="755"/>
        <v>5815.4395033643241</v>
      </c>
      <c r="AX281" s="47">
        <f t="shared" si="755"/>
        <v>38752.688858530091</v>
      </c>
      <c r="AZ281" s="47">
        <f t="shared" ref="AZ281:BB282" si="756">INDEX(Alloc,$E281,AZ$1)*$G281</f>
        <v>123.22475886335421</v>
      </c>
      <c r="BA281" s="47">
        <f t="shared" si="756"/>
        <v>189.56352701972529</v>
      </c>
      <c r="BB281" s="47">
        <f t="shared" si="756"/>
        <v>6.9298686637242328</v>
      </c>
      <c r="BD281" s="47">
        <f t="shared" ref="BD281:BF282" si="757">INDEX(Alloc,$E281,BD$1)*$G281</f>
        <v>74.7997327222037</v>
      </c>
      <c r="BE281" s="47">
        <f t="shared" si="757"/>
        <v>177.64005309961553</v>
      </c>
      <c r="BF281" s="47">
        <f t="shared" si="757"/>
        <v>38.356269357412323</v>
      </c>
      <c r="BH281" s="44">
        <f t="shared" ref="BH281" si="758">+L281+P281+T281+X281+AB281+AF281+AJ281+AN281+AR281+AV281+AZ281+BD281-H281</f>
        <v>0</v>
      </c>
      <c r="BI281" s="44">
        <f t="shared" ref="BI281" si="759">+M281+Q281+U281+Y281+AC281+AG281+AK281+AO281+AS281+AW281+BA281+BE281-I281</f>
        <v>0</v>
      </c>
      <c r="BJ281" s="44">
        <f t="shared" ref="BJ281" si="760">+N281+R281+V281+Z281+AD281+AH281+AL281+AP281+AT281+AX281+BB281+BF281-J281</f>
        <v>0</v>
      </c>
      <c r="BK281" s="44">
        <f t="shared" ref="BK281" si="761">SUM(L281:BF281)-G281</f>
        <v>0</v>
      </c>
      <c r="BM281" s="44">
        <f t="shared" si="702"/>
        <v>1404080</v>
      </c>
      <c r="BN281" s="44">
        <f t="shared" si="703"/>
        <v>614325.08050082019</v>
      </c>
      <c r="BO281" s="44">
        <f t="shared" si="704"/>
        <v>173472.14525838898</v>
      </c>
      <c r="BP281" s="44">
        <f t="shared" si="705"/>
        <v>16102.036468348779</v>
      </c>
      <c r="BQ281" s="44">
        <f t="shared" si="706"/>
        <v>192130.66947905882</v>
      </c>
      <c r="BR281" s="44">
        <f t="shared" si="707"/>
        <v>172481.5919371788</v>
      </c>
      <c r="BS281" s="44">
        <f t="shared" si="708"/>
        <v>89738.994545352296</v>
      </c>
      <c r="BT281" s="44">
        <f t="shared" si="709"/>
        <v>80863.636987917547</v>
      </c>
      <c r="BU281" s="44">
        <f t="shared" si="710"/>
        <v>10565.247933493876</v>
      </c>
      <c r="BV281" s="44">
        <f t="shared" si="711"/>
        <v>5369.7852010187353</v>
      </c>
      <c r="BW281" s="44">
        <f t="shared" si="712"/>
        <v>48420.297478695858</v>
      </c>
      <c r="BX281" s="44">
        <f t="shared" si="713"/>
        <v>319.7181545468037</v>
      </c>
      <c r="BY281" s="44">
        <f t="shared" si="714"/>
        <v>290.79605517923153</v>
      </c>
      <c r="CA281" s="44">
        <f t="shared" si="715"/>
        <v>0</v>
      </c>
    </row>
    <row r="282" spans="2:79" x14ac:dyDescent="0.25">
      <c r="B282" s="6">
        <v>929</v>
      </c>
      <c r="C282" s="6" t="s">
        <v>189</v>
      </c>
      <c r="D282" s="47" t="str">
        <f t="shared" si="716"/>
        <v>LBSUB7</v>
      </c>
      <c r="E282" s="93">
        <v>35</v>
      </c>
      <c r="F282" s="93"/>
      <c r="G282" s="105">
        <f>+'Function-Classif'!F282</f>
        <v>-229428</v>
      </c>
      <c r="H282" s="21">
        <f>+'Function-Classif'!S282</f>
        <v>-58947.538365556793</v>
      </c>
      <c r="I282" s="21">
        <f>+'Function-Classif'!T282</f>
        <v>-122887.57050570459</v>
      </c>
      <c r="J282" s="21">
        <f>+'Function-Classif'!U282</f>
        <v>-47592.891128738651</v>
      </c>
      <c r="K282" s="24"/>
      <c r="L282" s="47">
        <f t="shared" si="747"/>
        <v>-28502.470867347762</v>
      </c>
      <c r="M282" s="47">
        <f t="shared" si="747"/>
        <v>-44458.023380418919</v>
      </c>
      <c r="N282" s="47">
        <f t="shared" si="747"/>
        <v>-34737.953770308472</v>
      </c>
      <c r="O282" s="47"/>
      <c r="P282" s="47">
        <f t="shared" si="748"/>
        <v>-8042.3207305836477</v>
      </c>
      <c r="Q282" s="47">
        <f t="shared" si="748"/>
        <v>-14447.265979290967</v>
      </c>
      <c r="R282" s="47">
        <f t="shared" si="748"/>
        <v>-8735.4577542036186</v>
      </c>
      <c r="S282" s="47"/>
      <c r="T282" s="47">
        <f t="shared" si="748"/>
        <v>-667.9301925603271</v>
      </c>
      <c r="U282" s="47">
        <f t="shared" si="748"/>
        <v>-1720.6935771311187</v>
      </c>
      <c r="V282" s="47">
        <f t="shared" si="748"/>
        <v>-164.43871910557235</v>
      </c>
      <c r="W282" s="24"/>
      <c r="X282" s="47">
        <f t="shared" si="749"/>
        <v>-7993.015401278848</v>
      </c>
      <c r="Y282" s="47">
        <f t="shared" si="749"/>
        <v>-19936.471369194103</v>
      </c>
      <c r="Z282" s="47">
        <f t="shared" si="749"/>
        <v>-1718.2548668845557</v>
      </c>
      <c r="AB282" s="47">
        <f t="shared" si="750"/>
        <v>-6823.0854809714247</v>
      </c>
      <c r="AC282" s="47">
        <f t="shared" si="750"/>
        <v>-19244.229460090741</v>
      </c>
      <c r="AD282" s="47">
        <f t="shared" si="750"/>
        <v>-359.49843761471925</v>
      </c>
      <c r="AF282" s="47">
        <f t="shared" si="751"/>
        <v>-4207.1490256122042</v>
      </c>
      <c r="AG282" s="47">
        <f t="shared" si="751"/>
        <v>-8463.8740690075319</v>
      </c>
      <c r="AH282" s="47">
        <f t="shared" si="751"/>
        <v>-447.29221607430105</v>
      </c>
      <c r="AJ282" s="47">
        <f t="shared" si="752"/>
        <v>-1676.2407844060385</v>
      </c>
      <c r="AK282" s="47">
        <f t="shared" si="752"/>
        <v>-11718.262201417703</v>
      </c>
      <c r="AL282" s="47">
        <f t="shared" si="752"/>
        <v>-203.92974992853812</v>
      </c>
      <c r="AN282" s="47">
        <f t="shared" si="753"/>
        <v>-437.35220859445474</v>
      </c>
      <c r="AO282" s="47">
        <f t="shared" si="753"/>
        <v>-1143.7618497931448</v>
      </c>
      <c r="AP282" s="47">
        <f t="shared" si="753"/>
        <v>-2.4255702122226164</v>
      </c>
      <c r="AR282" s="47">
        <f t="shared" si="754"/>
        <v>-210.14093711390174</v>
      </c>
      <c r="AS282" s="47">
        <f t="shared" si="754"/>
        <v>-604.24511683351989</v>
      </c>
      <c r="AT282" s="47">
        <f t="shared" si="754"/>
        <v>-2.4255702122226164</v>
      </c>
      <c r="AV282" s="47">
        <f t="shared" si="755"/>
        <v>-368.82505027234618</v>
      </c>
      <c r="AW282" s="47">
        <f t="shared" si="755"/>
        <v>-1082.3977920885322</v>
      </c>
      <c r="AX282" s="47">
        <f t="shared" si="755"/>
        <v>-1173.3883852169995</v>
      </c>
      <c r="AZ282" s="47">
        <f t="shared" si="756"/>
        <v>-11.798126329487665</v>
      </c>
      <c r="BA282" s="47">
        <f t="shared" si="756"/>
        <v>-35.282482603071323</v>
      </c>
      <c r="BB282" s="47">
        <f t="shared" si="756"/>
        <v>-7.3737055293608194</v>
      </c>
      <c r="BD282" s="47">
        <f t="shared" si="757"/>
        <v>-7.2095604863406715</v>
      </c>
      <c r="BE282" s="47">
        <f t="shared" si="757"/>
        <v>-33.063227835192514</v>
      </c>
      <c r="BF282" s="47">
        <f t="shared" si="757"/>
        <v>-40.45238344806485</v>
      </c>
      <c r="BH282" s="44">
        <f t="shared" ref="BH282" si="762">+L282+P282+T282+X282+AB282+AF282+AJ282+AN282+AR282+AV282+AZ282+BD282-H282</f>
        <v>0</v>
      </c>
      <c r="BI282" s="44">
        <f t="shared" ref="BI282" si="763">+M282+Q282+U282+Y282+AC282+AG282+AK282+AO282+AS282+AW282+BA282+BE282-I282</f>
        <v>0</v>
      </c>
      <c r="BJ282" s="44">
        <f t="shared" ref="BJ282" si="764">+N282+R282+V282+Z282+AD282+AH282+AL282+AP282+AT282+AX282+BB282+BF282-J282</f>
        <v>0</v>
      </c>
      <c r="BK282" s="44">
        <f t="shared" ref="BK282" si="765">SUM(L282:BF282)-G282</f>
        <v>0</v>
      </c>
      <c r="BM282" s="44">
        <f t="shared" si="702"/>
        <v>-229428</v>
      </c>
      <c r="BN282" s="44">
        <f t="shared" si="703"/>
        <v>-107698.44801807514</v>
      </c>
      <c r="BO282" s="44">
        <f t="shared" si="704"/>
        <v>-31225.044464078237</v>
      </c>
      <c r="BP282" s="44">
        <f t="shared" si="705"/>
        <v>-2553.0624887970184</v>
      </c>
      <c r="BQ282" s="44">
        <f t="shared" si="706"/>
        <v>-29647.741637357507</v>
      </c>
      <c r="BR282" s="44">
        <f t="shared" si="707"/>
        <v>-26426.813378676885</v>
      </c>
      <c r="BS282" s="44">
        <f t="shared" si="708"/>
        <v>-13118.315310694039</v>
      </c>
      <c r="BT282" s="44">
        <f t="shared" si="709"/>
        <v>-13598.43273575228</v>
      </c>
      <c r="BU282" s="44">
        <f t="shared" si="710"/>
        <v>-1583.539628599822</v>
      </c>
      <c r="BV282" s="44">
        <f t="shared" si="711"/>
        <v>-816.81162415964423</v>
      </c>
      <c r="BW282" s="44">
        <f t="shared" si="712"/>
        <v>-2624.6112275778778</v>
      </c>
      <c r="BX282" s="44">
        <f t="shared" si="713"/>
        <v>-54.454314461919807</v>
      </c>
      <c r="BY282" s="44">
        <f t="shared" si="714"/>
        <v>-80.725171769598035</v>
      </c>
      <c r="CA282" s="44">
        <f t="shared" si="715"/>
        <v>0</v>
      </c>
    </row>
    <row r="283" spans="2:79" x14ac:dyDescent="0.25">
      <c r="B283" s="6">
        <v>930</v>
      </c>
      <c r="C283" s="6" t="s">
        <v>190</v>
      </c>
      <c r="D283" s="47" t="str">
        <f>INDEX(Alloc,$E283,D$1)</f>
        <v>LBSUB7</v>
      </c>
      <c r="E283" s="93">
        <v>35</v>
      </c>
      <c r="F283" s="93"/>
      <c r="G283" s="105">
        <f>+'Function-Classif'!F283</f>
        <v>3716685</v>
      </c>
      <c r="H283" s="21">
        <f>+'Function-Classif'!S283</f>
        <v>954937.63459642883</v>
      </c>
      <c r="I283" s="21">
        <f>+'Function-Classif'!T283</f>
        <v>1990752.6107754705</v>
      </c>
      <c r="J283" s="21">
        <f>+'Function-Classif'!U283</f>
        <v>770994.75462810125</v>
      </c>
      <c r="K283" s="47"/>
      <c r="L283" s="47">
        <f t="shared" ref="L283:N283" si="766">INDEX(Alloc,$E283,L$1)*$G283</f>
        <v>461733.9903394896</v>
      </c>
      <c r="M283" s="47">
        <f t="shared" si="766"/>
        <v>720210.56116800173</v>
      </c>
      <c r="N283" s="47">
        <f t="shared" si="766"/>
        <v>562747.49249785964</v>
      </c>
      <c r="O283" s="47"/>
      <c r="P283" s="47">
        <f t="shared" ref="P283:V283" si="767">INDEX(Alloc,$E283,P$1)*$G283</f>
        <v>130283.89222130379</v>
      </c>
      <c r="Q283" s="47">
        <f t="shared" si="767"/>
        <v>234042.64848336318</v>
      </c>
      <c r="R283" s="47">
        <f t="shared" si="767"/>
        <v>141512.56517592567</v>
      </c>
      <c r="S283" s="47"/>
      <c r="T283" s="47">
        <f t="shared" si="767"/>
        <v>10820.327631047994</v>
      </c>
      <c r="U283" s="47">
        <f t="shared" si="767"/>
        <v>27874.871453002997</v>
      </c>
      <c r="V283" s="47">
        <f t="shared" si="767"/>
        <v>2663.8724162652079</v>
      </c>
      <c r="W283" s="24"/>
      <c r="X283" s="47">
        <f t="shared" ref="X283:Z283" si="768">INDEX(Alloc,$E283,X$1)*$G283</f>
        <v>129485.15633097127</v>
      </c>
      <c r="Y283" s="47">
        <f t="shared" si="768"/>
        <v>322966.61301503383</v>
      </c>
      <c r="Z283" s="47">
        <f t="shared" si="768"/>
        <v>27835.364863603507</v>
      </c>
      <c r="AB283" s="47">
        <f t="shared" ref="AB283:AD283" si="769">INDEX(Alloc,$E283,AB$1)*$G283</f>
        <v>110532.53944960632</v>
      </c>
      <c r="AC283" s="47">
        <f t="shared" si="769"/>
        <v>311752.44072596787</v>
      </c>
      <c r="AD283" s="47">
        <f t="shared" si="769"/>
        <v>5823.7985363864173</v>
      </c>
      <c r="AF283" s="47">
        <f t="shared" ref="AF283:AH283" si="770">INDEX(Alloc,$E283,AF$1)*$G283</f>
        <v>68154.923009647886</v>
      </c>
      <c r="AG283" s="47">
        <f t="shared" si="770"/>
        <v>137112.96700563689</v>
      </c>
      <c r="AH283" s="47">
        <f t="shared" si="770"/>
        <v>7246.0391499734715</v>
      </c>
      <c r="AJ283" s="47">
        <f t="shared" ref="AJ283:AL283" si="771">INDEX(Alloc,$E283,AJ$1)*$G283</f>
        <v>27154.745627343469</v>
      </c>
      <c r="AK283" s="47">
        <f t="shared" si="771"/>
        <v>189833.36536985962</v>
      </c>
      <c r="AL283" s="47">
        <f t="shared" si="771"/>
        <v>3303.6187501662776</v>
      </c>
      <c r="AN283" s="47">
        <f t="shared" ref="AN283:AP283" si="772">INDEX(Alloc,$E283,AN$1)*$G283</f>
        <v>7085.0131344033025</v>
      </c>
      <c r="AO283" s="47">
        <f t="shared" si="772"/>
        <v>18528.699682246432</v>
      </c>
      <c r="AP283" s="47">
        <f t="shared" si="772"/>
        <v>39.293723626648081</v>
      </c>
      <c r="AR283" s="47">
        <f t="shared" ref="AR283:AT283" si="773">INDEX(Alloc,$E283,AR$1)*$G283</f>
        <v>3404.238666846165</v>
      </c>
      <c r="AS283" s="47">
        <f t="shared" si="773"/>
        <v>9788.6428947573568</v>
      </c>
      <c r="AT283" s="47">
        <f t="shared" si="773"/>
        <v>39.293723626648081</v>
      </c>
      <c r="AV283" s="47">
        <f t="shared" ref="AV283:AX283" si="774">INDEX(Alloc,$E283,AV$1)*$G283</f>
        <v>5974.8876857727701</v>
      </c>
      <c r="AW283" s="47">
        <f t="shared" si="774"/>
        <v>17534.6149462514</v>
      </c>
      <c r="AX283" s="47">
        <f t="shared" si="774"/>
        <v>19008.643280289434</v>
      </c>
      <c r="AZ283" s="47">
        <f t="shared" ref="AZ283:BB283" si="775">INDEX(Alloc,$E283,AZ$1)*$G283</f>
        <v>191.1271473268819</v>
      </c>
      <c r="BA283" s="47">
        <f t="shared" si="775"/>
        <v>571.56874424044213</v>
      </c>
      <c r="BB283" s="47">
        <f t="shared" si="775"/>
        <v>119.45246759502946</v>
      </c>
      <c r="BD283" s="47">
        <f t="shared" ref="BD283:BF283" si="776">INDEX(Alloc,$E283,BD$1)*$G283</f>
        <v>116.79335266913837</v>
      </c>
      <c r="BE283" s="47">
        <f t="shared" si="776"/>
        <v>535.61728710812326</v>
      </c>
      <c r="BF283" s="47">
        <f t="shared" si="776"/>
        <v>655.32004278323006</v>
      </c>
      <c r="BH283" s="44">
        <f t="shared" ref="BH283" si="777">+L283+P283+T283+X283+AB283+AF283+AJ283+AN283+AR283+AV283+AZ283+BD283-H283</f>
        <v>0</v>
      </c>
      <c r="BI283" s="44">
        <f t="shared" ref="BI283" si="778">+M283+Q283+U283+Y283+AC283+AG283+AK283+AO283+AS283+AW283+BA283+BE283-I283</f>
        <v>0</v>
      </c>
      <c r="BJ283" s="44">
        <f t="shared" ref="BJ283" si="779">+N283+R283+V283+Z283+AD283+AH283+AL283+AP283+AT283+AX283+BB283+BF283-J283</f>
        <v>0</v>
      </c>
      <c r="BK283" s="44">
        <f t="shared" ref="BK283" si="780">SUM(L283:BF283)-G283</f>
        <v>0</v>
      </c>
      <c r="BM283" s="44">
        <f t="shared" si="702"/>
        <v>3716685</v>
      </c>
      <c r="BN283" s="44">
        <f t="shared" si="703"/>
        <v>1744692.0440053511</v>
      </c>
      <c r="BO283" s="44">
        <f t="shared" si="704"/>
        <v>505839.10588059266</v>
      </c>
      <c r="BP283" s="44">
        <f t="shared" si="705"/>
        <v>41359.071500316197</v>
      </c>
      <c r="BQ283" s="44">
        <f t="shared" si="706"/>
        <v>480287.1342096086</v>
      </c>
      <c r="BR283" s="44">
        <f t="shared" si="707"/>
        <v>428108.77871196059</v>
      </c>
      <c r="BS283" s="44">
        <f t="shared" si="708"/>
        <v>212513.92916525825</v>
      </c>
      <c r="BT283" s="44">
        <f t="shared" si="709"/>
        <v>220291.72974736936</v>
      </c>
      <c r="BU283" s="44">
        <f t="shared" si="710"/>
        <v>25653.006540276383</v>
      </c>
      <c r="BV283" s="44">
        <f t="shared" si="711"/>
        <v>13232.175285230169</v>
      </c>
      <c r="BW283" s="44">
        <f t="shared" si="712"/>
        <v>42518.145912313601</v>
      </c>
      <c r="BX283" s="44">
        <f t="shared" si="713"/>
        <v>882.14835916235347</v>
      </c>
      <c r="BY283" s="44">
        <f t="shared" si="714"/>
        <v>1307.7306825604917</v>
      </c>
      <c r="CA283" s="44">
        <f t="shared" si="715"/>
        <v>0</v>
      </c>
    </row>
    <row r="284" spans="2:79" x14ac:dyDescent="0.25">
      <c r="B284" s="6">
        <v>931</v>
      </c>
      <c r="C284" s="6" t="s">
        <v>191</v>
      </c>
      <c r="D284" s="47" t="str">
        <f>INDEX(Alloc,$E284,D$1)</f>
        <v>PT&amp;D</v>
      </c>
      <c r="E284" s="93">
        <v>23</v>
      </c>
      <c r="F284" s="93"/>
      <c r="G284" s="105">
        <f>+'Function-Classif'!F284</f>
        <v>1123825</v>
      </c>
      <c r="H284" s="21">
        <f>+'Function-Classif'!S284</f>
        <v>497698.21520380909</v>
      </c>
      <c r="I284" s="21">
        <f>+'Function-Classif'!T284</f>
        <v>527041.0078240463</v>
      </c>
      <c r="J284" s="21">
        <f>+'Function-Classif'!U284</f>
        <v>99085.77697214458</v>
      </c>
      <c r="K284" s="47"/>
      <c r="L284" s="47">
        <f t="shared" ref="L284:N285" si="781">INDEX(Alloc,$E284,L$1)*$G284</f>
        <v>244034.58689907385</v>
      </c>
      <c r="M284" s="47">
        <f t="shared" si="781"/>
        <v>190671.85844636179</v>
      </c>
      <c r="N284" s="47">
        <f t="shared" si="781"/>
        <v>57162.606936937264</v>
      </c>
      <c r="O284" s="47"/>
      <c r="P284" s="47">
        <f t="shared" ref="P284:V285" si="782">INDEX(Alloc,$E284,P$1)*$G284</f>
        <v>67573.253019157259</v>
      </c>
      <c r="Q284" s="47">
        <f t="shared" si="782"/>
        <v>61961.527847717574</v>
      </c>
      <c r="R284" s="47">
        <f t="shared" si="782"/>
        <v>9323.1512317033776</v>
      </c>
      <c r="S284" s="47"/>
      <c r="T284" s="47">
        <f t="shared" si="782"/>
        <v>5415.0204116333343</v>
      </c>
      <c r="U284" s="47">
        <f t="shared" si="782"/>
        <v>7379.7217514805534</v>
      </c>
      <c r="V284" s="47">
        <f t="shared" si="782"/>
        <v>87.546509415897958</v>
      </c>
      <c r="W284" s="24"/>
      <c r="X284" s="47">
        <f t="shared" ref="X284:Z285" si="783">INDEX(Alloc,$E284,X$1)*$G284</f>
        <v>67161.864391619354</v>
      </c>
      <c r="Y284" s="47">
        <f t="shared" si="783"/>
        <v>85503.667455021772</v>
      </c>
      <c r="Z284" s="47">
        <f t="shared" si="783"/>
        <v>1049.7844825719951</v>
      </c>
      <c r="AB284" s="47">
        <f t="shared" ref="AB284:AD285" si="784">INDEX(Alloc,$E284,AB$1)*$G284</f>
        <v>55312.908367033822</v>
      </c>
      <c r="AC284" s="47">
        <f t="shared" si="784"/>
        <v>82534.775874445346</v>
      </c>
      <c r="AD284" s="47">
        <f t="shared" si="784"/>
        <v>137.08443566508848</v>
      </c>
      <c r="AF284" s="47">
        <f t="shared" ref="AF284:AH285" si="785">INDEX(Alloc,$E284,AF$1)*$G284</f>
        <v>35404.208582414889</v>
      </c>
      <c r="AG284" s="47">
        <f t="shared" si="785"/>
        <v>36299.917892985504</v>
      </c>
      <c r="AH284" s="47">
        <f t="shared" si="785"/>
        <v>115.7145561735433</v>
      </c>
      <c r="AJ284" s="47">
        <f t="shared" ref="AJ284:AL285" si="786">INDEX(Alloc,$E284,AJ$1)*$G284</f>
        <v>14292.900722652515</v>
      </c>
      <c r="AK284" s="47">
        <f t="shared" si="786"/>
        <v>50257.358780601142</v>
      </c>
      <c r="AL284" s="47">
        <f t="shared" si="786"/>
        <v>112.13515580034061</v>
      </c>
      <c r="AN284" s="47">
        <f t="shared" ref="AN284:AP285" si="787">INDEX(Alloc,$E284,AN$1)*$G284</f>
        <v>3545.6883249592593</v>
      </c>
      <c r="AO284" s="47">
        <f t="shared" si="787"/>
        <v>4905.373224851015</v>
      </c>
      <c r="AP284" s="47">
        <f t="shared" si="787"/>
        <v>1.3004661865549689</v>
      </c>
      <c r="AR284" s="47">
        <f t="shared" ref="AR284:AT285" si="788">INDEX(Alloc,$E284,AR$1)*$G284</f>
        <v>1703.4047808049309</v>
      </c>
      <c r="AS284" s="47">
        <f t="shared" si="788"/>
        <v>2591.4903682949262</v>
      </c>
      <c r="AT284" s="47">
        <f t="shared" si="788"/>
        <v>1.3004661865549689</v>
      </c>
      <c r="AV284" s="47">
        <f t="shared" ref="AV284:AX285" si="789">INDEX(Alloc,$E284,AV$1)*$G284</f>
        <v>3095.3585729767665</v>
      </c>
      <c r="AW284" s="47">
        <f t="shared" si="789"/>
        <v>4642.1946569639513</v>
      </c>
      <c r="AX284" s="47">
        <f t="shared" si="789"/>
        <v>31058.857554281123</v>
      </c>
      <c r="AZ284" s="47">
        <f t="shared" ref="AZ284:BB285" si="790">INDEX(Alloc,$E284,AZ$1)*$G284</f>
        <v>99.015594119965684</v>
      </c>
      <c r="BA284" s="47">
        <f t="shared" si="790"/>
        <v>151.31973976809869</v>
      </c>
      <c r="BB284" s="47">
        <f t="shared" si="790"/>
        <v>5.5540353466108208</v>
      </c>
      <c r="BD284" s="47">
        <f t="shared" ref="BD284:BF285" si="791">INDEX(Alloc,$E284,BD$1)*$G284</f>
        <v>60.005537363063432</v>
      </c>
      <c r="BE284" s="47">
        <f t="shared" si="791"/>
        <v>141.80178555460176</v>
      </c>
      <c r="BF284" s="47">
        <f t="shared" si="791"/>
        <v>30.741141876230927</v>
      </c>
      <c r="BH284" s="44">
        <f t="shared" si="554"/>
        <v>0</v>
      </c>
      <c r="BI284" s="44">
        <f t="shared" si="555"/>
        <v>0</v>
      </c>
      <c r="BJ284" s="44">
        <f t="shared" si="556"/>
        <v>0</v>
      </c>
      <c r="BK284" s="44">
        <f t="shared" si="557"/>
        <v>0</v>
      </c>
      <c r="BM284" s="44">
        <f t="shared" si="702"/>
        <v>1123825</v>
      </c>
      <c r="BN284" s="44">
        <f t="shared" si="703"/>
        <v>491869.0522823729</v>
      </c>
      <c r="BO284" s="44">
        <f t="shared" si="704"/>
        <v>138857.9320985782</v>
      </c>
      <c r="BP284" s="44">
        <f t="shared" si="705"/>
        <v>12882.288672529785</v>
      </c>
      <c r="BQ284" s="44">
        <f t="shared" si="706"/>
        <v>153715.31632921312</v>
      </c>
      <c r="BR284" s="44">
        <f t="shared" si="707"/>
        <v>137984.76867714425</v>
      </c>
      <c r="BS284" s="44">
        <f t="shared" si="708"/>
        <v>71819.841031573931</v>
      </c>
      <c r="BT284" s="44">
        <f t="shared" si="709"/>
        <v>64662.394659053993</v>
      </c>
      <c r="BU284" s="44">
        <f t="shared" si="710"/>
        <v>8452.3620159968286</v>
      </c>
      <c r="BV284" s="44">
        <f t="shared" si="711"/>
        <v>4296.1956152864122</v>
      </c>
      <c r="BW284" s="44">
        <f t="shared" si="712"/>
        <v>38796.410784221844</v>
      </c>
      <c r="BX284" s="44">
        <f t="shared" si="713"/>
        <v>255.8893692346752</v>
      </c>
      <c r="BY284" s="44">
        <f t="shared" si="714"/>
        <v>232.54846479389613</v>
      </c>
      <c r="CA284" s="44">
        <f t="shared" si="715"/>
        <v>0</v>
      </c>
    </row>
    <row r="285" spans="2:79" x14ac:dyDescent="0.25">
      <c r="B285" s="30">
        <v>935</v>
      </c>
      <c r="C285" s="30" t="s">
        <v>192</v>
      </c>
      <c r="D285" s="47" t="str">
        <f>INDEX(Alloc,$E285,D$1)</f>
        <v>PT&amp;D</v>
      </c>
      <c r="E285" s="94">
        <v>23</v>
      </c>
      <c r="F285" s="94"/>
      <c r="G285" s="105">
        <f>+'Function-Classif'!F285</f>
        <v>617459</v>
      </c>
      <c r="H285" s="31">
        <f>+'Function-Classif'!S285</f>
        <v>273448.48375995265</v>
      </c>
      <c r="I285" s="31">
        <f>+'Function-Classif'!T285</f>
        <v>289570.18543814903</v>
      </c>
      <c r="J285" s="31">
        <f>+'Function-Classif'!U285</f>
        <v>54440.330801898359</v>
      </c>
      <c r="K285" s="65"/>
      <c r="L285" s="47">
        <f t="shared" si="781"/>
        <v>134079.01763363089</v>
      </c>
      <c r="M285" s="47">
        <f t="shared" si="781"/>
        <v>104760.13173263818</v>
      </c>
      <c r="N285" s="47">
        <f t="shared" si="781"/>
        <v>31406.639037816691</v>
      </c>
      <c r="O285" s="47"/>
      <c r="P285" s="47">
        <f t="shared" si="782"/>
        <v>37126.521687945919</v>
      </c>
      <c r="Q285" s="47">
        <f t="shared" si="782"/>
        <v>34043.292348296083</v>
      </c>
      <c r="R285" s="47">
        <f t="shared" si="782"/>
        <v>5122.3843893634112</v>
      </c>
      <c r="S285" s="47"/>
      <c r="T285" s="47">
        <f t="shared" si="782"/>
        <v>2975.1545733069715</v>
      </c>
      <c r="U285" s="47">
        <f t="shared" si="782"/>
        <v>4054.6131407892076</v>
      </c>
      <c r="V285" s="47">
        <f t="shared" si="782"/>
        <v>48.10035384284113</v>
      </c>
      <c r="W285" s="24"/>
      <c r="X285" s="47">
        <f t="shared" si="783"/>
        <v>36900.493960701082</v>
      </c>
      <c r="Y285" s="47">
        <f t="shared" si="783"/>
        <v>46977.962763873642</v>
      </c>
      <c r="Z285" s="47">
        <f t="shared" si="783"/>
        <v>576.77919322351931</v>
      </c>
      <c r="AB285" s="47">
        <f t="shared" si="784"/>
        <v>30390.366015527627</v>
      </c>
      <c r="AC285" s="47">
        <f t="shared" si="784"/>
        <v>45346.775678294354</v>
      </c>
      <c r="AD285" s="47">
        <f t="shared" si="784"/>
        <v>75.317792860391847</v>
      </c>
      <c r="AF285" s="47">
        <f t="shared" si="785"/>
        <v>19452.002960504808</v>
      </c>
      <c r="AG285" s="47">
        <f t="shared" si="785"/>
        <v>19944.129203643748</v>
      </c>
      <c r="AH285" s="47">
        <f t="shared" si="785"/>
        <v>63.576619260436338</v>
      </c>
      <c r="AJ285" s="47">
        <f t="shared" si="786"/>
        <v>7852.8954128163186</v>
      </c>
      <c r="AK285" s="47">
        <f t="shared" si="786"/>
        <v>27612.714163958979</v>
      </c>
      <c r="AL285" s="47">
        <f t="shared" si="786"/>
        <v>61.610002594107193</v>
      </c>
      <c r="AN285" s="47">
        <f t="shared" si="787"/>
        <v>1948.09438074524</v>
      </c>
      <c r="AO285" s="47">
        <f t="shared" si="787"/>
        <v>2695.1410104271422</v>
      </c>
      <c r="AP285" s="47">
        <f t="shared" si="787"/>
        <v>0.714510311733628</v>
      </c>
      <c r="AR285" s="47">
        <f t="shared" si="788"/>
        <v>935.89536854139374</v>
      </c>
      <c r="AS285" s="47">
        <f t="shared" si="788"/>
        <v>1423.8329377946004</v>
      </c>
      <c r="AT285" s="47">
        <f t="shared" si="788"/>
        <v>0.714510311733628</v>
      </c>
      <c r="AV285" s="47">
        <f t="shared" si="789"/>
        <v>1700.6713759808345</v>
      </c>
      <c r="AW285" s="47">
        <f t="shared" si="789"/>
        <v>2550.543786349569</v>
      </c>
      <c r="AX285" s="47">
        <f t="shared" si="789"/>
        <v>17064.552867758652</v>
      </c>
      <c r="AZ285" s="47">
        <f t="shared" si="790"/>
        <v>54.401770497826519</v>
      </c>
      <c r="BA285" s="47">
        <f t="shared" si="790"/>
        <v>83.139043176179953</v>
      </c>
      <c r="BB285" s="47">
        <f t="shared" si="790"/>
        <v>3.0515330332418045</v>
      </c>
      <c r="BD285" s="47">
        <f t="shared" si="791"/>
        <v>32.968619753662523</v>
      </c>
      <c r="BE285" s="47">
        <f t="shared" si="791"/>
        <v>77.90962890731106</v>
      </c>
      <c r="BF285" s="47">
        <f t="shared" si="791"/>
        <v>16.889991521594261</v>
      </c>
      <c r="BH285" s="44">
        <f t="shared" si="554"/>
        <v>0</v>
      </c>
      <c r="BI285" s="44">
        <f t="shared" si="555"/>
        <v>0</v>
      </c>
      <c r="BJ285" s="44">
        <f t="shared" si="556"/>
        <v>0</v>
      </c>
      <c r="BK285" s="44">
        <f t="shared" si="557"/>
        <v>0</v>
      </c>
      <c r="BM285" s="44">
        <f t="shared" si="702"/>
        <v>617459</v>
      </c>
      <c r="BN285" s="44">
        <f t="shared" si="703"/>
        <v>270245.78840408573</v>
      </c>
      <c r="BO285" s="44">
        <f t="shared" si="704"/>
        <v>76292.198425605398</v>
      </c>
      <c r="BP285" s="44">
        <f t="shared" si="705"/>
        <v>7077.86806793902</v>
      </c>
      <c r="BQ285" s="44">
        <f t="shared" si="706"/>
        <v>84455.235917798243</v>
      </c>
      <c r="BR285" s="44">
        <f t="shared" si="707"/>
        <v>75812.459486682375</v>
      </c>
      <c r="BS285" s="44">
        <f t="shared" si="708"/>
        <v>39459.708783408991</v>
      </c>
      <c r="BT285" s="44">
        <f t="shared" si="709"/>
        <v>35527.219579369405</v>
      </c>
      <c r="BU285" s="44">
        <f t="shared" si="710"/>
        <v>4643.9499014841158</v>
      </c>
      <c r="BV285" s="44">
        <f t="shared" si="711"/>
        <v>2360.4428166477278</v>
      </c>
      <c r="BW285" s="44">
        <f t="shared" si="712"/>
        <v>21315.768030089057</v>
      </c>
      <c r="BX285" s="44">
        <f t="shared" si="713"/>
        <v>140.59234670724828</v>
      </c>
      <c r="BY285" s="44">
        <f t="shared" si="714"/>
        <v>127.76824018256784</v>
      </c>
      <c r="CA285" s="44">
        <f t="shared" si="715"/>
        <v>0</v>
      </c>
    </row>
    <row r="286" spans="2:79" x14ac:dyDescent="0.25">
      <c r="B286" s="6" t="s">
        <v>193</v>
      </c>
      <c r="C286" s="6"/>
      <c r="D286" s="6"/>
      <c r="E286" s="93"/>
      <c r="F286" s="93"/>
      <c r="G286" s="105">
        <f>+'Function-Classif'!F286</f>
        <v>88069225</v>
      </c>
      <c r="H286" s="24">
        <f>SUM(H274:H285)</f>
        <v>24063023.270455725</v>
      </c>
      <c r="I286" s="24">
        <f t="shared" ref="I286:J286" si="792">SUM(I274:I285)</f>
        <v>46662765.878088728</v>
      </c>
      <c r="J286" s="24">
        <f t="shared" si="792"/>
        <v>17343435.851455554</v>
      </c>
      <c r="K286" s="24"/>
      <c r="L286" s="24">
        <f t="shared" ref="L286:BF286" si="793">SUM(L274:L285)</f>
        <v>11658500.406495038</v>
      </c>
      <c r="M286" s="24">
        <f t="shared" si="793"/>
        <v>16881563.593990821</v>
      </c>
      <c r="N286" s="24">
        <f t="shared" si="793"/>
        <v>12554422.063039329</v>
      </c>
      <c r="O286" s="24"/>
      <c r="P286" s="24">
        <f t="shared" si="793"/>
        <v>3280749.3188550044</v>
      </c>
      <c r="Q286" s="24">
        <f t="shared" si="793"/>
        <v>5485903.799675459</v>
      </c>
      <c r="R286" s="24">
        <f t="shared" si="793"/>
        <v>3122200.546402175</v>
      </c>
      <c r="S286" s="24"/>
      <c r="T286" s="24">
        <f t="shared" ref="T286:V286" si="794">SUM(T274:T285)</f>
        <v>271111.22922507836</v>
      </c>
      <c r="U286" s="24">
        <f t="shared" si="794"/>
        <v>653380.33136453899</v>
      </c>
      <c r="V286" s="24">
        <f t="shared" si="794"/>
        <v>58166.79792885761</v>
      </c>
      <c r="W286" s="24"/>
      <c r="X286" s="24">
        <f t="shared" si="793"/>
        <v>3260664.4135524854</v>
      </c>
      <c r="Y286" s="24">
        <f t="shared" si="793"/>
        <v>7570260.2965263948</v>
      </c>
      <c r="Z286" s="24">
        <f t="shared" si="793"/>
        <v>608727.81608876225</v>
      </c>
      <c r="AA286" s="24"/>
      <c r="AB286" s="24">
        <f t="shared" si="793"/>
        <v>2769400.7804803494</v>
      </c>
      <c r="AC286" s="24">
        <f t="shared" si="793"/>
        <v>7307402.7756024897</v>
      </c>
      <c r="AD286" s="24">
        <f t="shared" si="793"/>
        <v>126790.70688548924</v>
      </c>
      <c r="AE286" s="24"/>
      <c r="AF286" s="24">
        <f t="shared" si="793"/>
        <v>1716604.0966723519</v>
      </c>
      <c r="AG286" s="24">
        <f t="shared" si="793"/>
        <v>3213895.2090796744</v>
      </c>
      <c r="AH286" s="24">
        <f t="shared" si="793"/>
        <v>157376.36700025399</v>
      </c>
      <c r="AI286" s="24"/>
      <c r="AJ286" s="24">
        <f t="shared" si="793"/>
        <v>685026.58488405787</v>
      </c>
      <c r="AK286" s="24">
        <f t="shared" si="793"/>
        <v>4449648.7590453858</v>
      </c>
      <c r="AL286" s="24">
        <f t="shared" si="793"/>
        <v>72160.50342699248</v>
      </c>
      <c r="AM286" s="24"/>
      <c r="AN286" s="24">
        <f t="shared" si="793"/>
        <v>177520.23246752052</v>
      </c>
      <c r="AO286" s="24">
        <f t="shared" si="793"/>
        <v>434308.29657999997</v>
      </c>
      <c r="AP286" s="24">
        <f t="shared" si="793"/>
        <v>858.05808029791842</v>
      </c>
      <c r="AQ286" s="24"/>
      <c r="AR286" s="24">
        <f t="shared" si="793"/>
        <v>85289.744328778761</v>
      </c>
      <c r="AS286" s="24">
        <f t="shared" si="793"/>
        <v>229443.45228529055</v>
      </c>
      <c r="AT286" s="24">
        <f t="shared" si="793"/>
        <v>858.05808029791842</v>
      </c>
      <c r="AU286" s="24"/>
      <c r="AV286" s="24">
        <f t="shared" si="793"/>
        <v>150407.98812413888</v>
      </c>
      <c r="AW286" s="24">
        <f t="shared" si="793"/>
        <v>411007.18771914137</v>
      </c>
      <c r="AX286" s="24">
        <f t="shared" si="793"/>
        <v>624882.76027098717</v>
      </c>
      <c r="AY286" s="24"/>
      <c r="AZ286" s="24">
        <f t="shared" si="793"/>
        <v>4811.3121479745705</v>
      </c>
      <c r="BA286" s="24">
        <f t="shared" si="793"/>
        <v>13397.434895406519</v>
      </c>
      <c r="BB286" s="24">
        <f t="shared" si="793"/>
        <v>2619.5218657509367</v>
      </c>
      <c r="BC286" s="24"/>
      <c r="BD286" s="24">
        <f t="shared" si="793"/>
        <v>2937.1632229408433</v>
      </c>
      <c r="BE286" s="24">
        <f t="shared" si="793"/>
        <v>12554.74132411036</v>
      </c>
      <c r="BF286" s="24">
        <f t="shared" si="793"/>
        <v>14372.652386363725</v>
      </c>
      <c r="BH286" s="44">
        <f t="shared" ref="BH286:BH349" si="795">+L286+P286+T286+X286+AB286+AF286+AJ286+AN286+AR286+AV286+AZ286+BD286-H286</f>
        <v>0</v>
      </c>
      <c r="BI286" s="44">
        <f t="shared" ref="BI286:BI349" si="796">+M286+Q286+U286+Y286+AC286+AG286+AK286+AO286+AS286+AW286+BA286+BE286-I286</f>
        <v>0</v>
      </c>
      <c r="BJ286" s="44">
        <f t="shared" ref="BJ286:BJ349" si="797">+N286+R286+V286+Z286+AD286+AH286+AL286+AP286+AT286+AX286+BB286+BF286-J286</f>
        <v>0</v>
      </c>
      <c r="BK286" s="44">
        <f t="shared" ref="BK286:BK349" si="798">SUM(L286:BF286)-G286</f>
        <v>0</v>
      </c>
      <c r="BM286" s="44">
        <f t="shared" si="702"/>
        <v>88069225</v>
      </c>
      <c r="BN286" s="44">
        <f t="shared" si="703"/>
        <v>41094486.063525185</v>
      </c>
      <c r="BO286" s="44">
        <f t="shared" si="704"/>
        <v>11888853.664932638</v>
      </c>
      <c r="BP286" s="44">
        <f t="shared" si="705"/>
        <v>982658.35851847497</v>
      </c>
      <c r="BQ286" s="44">
        <f t="shared" si="706"/>
        <v>11439652.526167642</v>
      </c>
      <c r="BR286" s="44">
        <f t="shared" si="707"/>
        <v>10203594.262968328</v>
      </c>
      <c r="BS286" s="44">
        <f t="shared" si="708"/>
        <v>5087875.6727522798</v>
      </c>
      <c r="BT286" s="44">
        <f t="shared" si="709"/>
        <v>5206835.8473564358</v>
      </c>
      <c r="BU286" s="44">
        <f t="shared" si="710"/>
        <v>612686.58712781838</v>
      </c>
      <c r="BV286" s="44">
        <f t="shared" si="711"/>
        <v>315591.25469436718</v>
      </c>
      <c r="BW286" s="44">
        <f t="shared" si="712"/>
        <v>1186297.9361142674</v>
      </c>
      <c r="BX286" s="44">
        <f t="shared" si="713"/>
        <v>20828.268909132024</v>
      </c>
      <c r="BY286" s="44">
        <f t="shared" si="714"/>
        <v>29864.556933414926</v>
      </c>
      <c r="CA286" s="44">
        <f t="shared" si="715"/>
        <v>0</v>
      </c>
    </row>
    <row r="287" spans="2:79" ht="15.75" thickBot="1" x14ac:dyDescent="0.3">
      <c r="B287" s="33"/>
      <c r="C287" s="33"/>
      <c r="D287" s="33"/>
      <c r="E287" s="96"/>
      <c r="F287" s="96"/>
      <c r="G287" s="10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  <c r="BE287" s="35"/>
      <c r="BF287" s="35"/>
      <c r="BH287" s="44">
        <f t="shared" si="795"/>
        <v>0</v>
      </c>
      <c r="BI287" s="44">
        <f t="shared" si="796"/>
        <v>0</v>
      </c>
      <c r="BJ287" s="44">
        <f t="shared" si="797"/>
        <v>0</v>
      </c>
      <c r="BK287" s="44">
        <f t="shared" si="798"/>
        <v>0</v>
      </c>
      <c r="BM287" s="44">
        <f t="shared" si="702"/>
        <v>0</v>
      </c>
      <c r="BN287" s="44">
        <f t="shared" si="703"/>
        <v>0</v>
      </c>
      <c r="BO287" s="44">
        <f t="shared" si="704"/>
        <v>0</v>
      </c>
      <c r="BP287" s="44">
        <f t="shared" si="705"/>
        <v>0</v>
      </c>
      <c r="BQ287" s="44">
        <f t="shared" si="706"/>
        <v>0</v>
      </c>
      <c r="BR287" s="44">
        <f t="shared" si="707"/>
        <v>0</v>
      </c>
      <c r="BS287" s="44">
        <f t="shared" si="708"/>
        <v>0</v>
      </c>
      <c r="BT287" s="44">
        <f t="shared" si="709"/>
        <v>0</v>
      </c>
      <c r="BU287" s="44">
        <f t="shared" si="710"/>
        <v>0</v>
      </c>
      <c r="BV287" s="44">
        <f t="shared" si="711"/>
        <v>0</v>
      </c>
      <c r="BW287" s="44">
        <f t="shared" si="712"/>
        <v>0</v>
      </c>
      <c r="BX287" s="44">
        <f t="shared" si="713"/>
        <v>0</v>
      </c>
      <c r="BY287" s="44">
        <f t="shared" si="714"/>
        <v>0</v>
      </c>
      <c r="CA287" s="44">
        <f t="shared" si="715"/>
        <v>0</v>
      </c>
    </row>
    <row r="288" spans="2:79" ht="15.75" thickTop="1" x14ac:dyDescent="0.25">
      <c r="B288" s="6" t="s">
        <v>194</v>
      </c>
      <c r="C288" s="6"/>
      <c r="D288" s="6"/>
      <c r="E288" s="93"/>
      <c r="F288" s="93"/>
      <c r="G288" s="105">
        <f>+'Function-Classif'!F288</f>
        <v>685621902</v>
      </c>
      <c r="H288" s="24">
        <f>H286+H271+H258+H248+H236+H221+H204</f>
        <v>101174729.07811697</v>
      </c>
      <c r="I288" s="24">
        <f t="shared" ref="I288:J288" si="799">I286+I271+I258+I248+I236+I221+I204</f>
        <v>532779045.91846061</v>
      </c>
      <c r="J288" s="24">
        <f t="shared" si="799"/>
        <v>51668127.003422365</v>
      </c>
      <c r="K288" s="24"/>
      <c r="L288" s="24">
        <f t="shared" ref="L288:BF288" si="800">L286+L271+L258+L248+L236+L221+L204</f>
        <v>48769246.606884666</v>
      </c>
      <c r="M288" s="24">
        <f t="shared" si="800"/>
        <v>192747754.57409397</v>
      </c>
      <c r="N288" s="24">
        <f t="shared" si="800"/>
        <v>37759531.583750762</v>
      </c>
      <c r="O288" s="24"/>
      <c r="P288" s="24">
        <f t="shared" si="800"/>
        <v>13828216.701637916</v>
      </c>
      <c r="Q288" s="24">
        <f t="shared" si="800"/>
        <v>62636119.771116845</v>
      </c>
      <c r="R288" s="24">
        <f t="shared" si="800"/>
        <v>9087551.0488618277</v>
      </c>
      <c r="S288" s="24"/>
      <c r="T288" s="24">
        <f t="shared" ref="T288:V288" si="801">T286+T271+T258+T248+T236+T221+T204</f>
        <v>1146400.1602163054</v>
      </c>
      <c r="U288" s="24">
        <f t="shared" si="801"/>
        <v>7460066.7794908043</v>
      </c>
      <c r="V288" s="24">
        <f t="shared" si="801"/>
        <v>156077.11179348163</v>
      </c>
      <c r="W288" s="24"/>
      <c r="X288" s="24">
        <f t="shared" si="800"/>
        <v>13794939.736855766</v>
      </c>
      <c r="Y288" s="24">
        <f t="shared" si="800"/>
        <v>86434569.023942679</v>
      </c>
      <c r="Z288" s="24">
        <f t="shared" si="800"/>
        <v>1692159.0035193267</v>
      </c>
      <c r="AA288" s="24"/>
      <c r="AB288" s="24">
        <f t="shared" si="800"/>
        <v>11574629.207335096</v>
      </c>
      <c r="AC288" s="24">
        <f t="shared" si="800"/>
        <v>83433354.317205966</v>
      </c>
      <c r="AD288" s="24">
        <f t="shared" si="800"/>
        <v>351095.52805458457</v>
      </c>
      <c r="AE288" s="24"/>
      <c r="AF288" s="24">
        <f t="shared" si="800"/>
        <v>7196004.2200344894</v>
      </c>
      <c r="AG288" s="24">
        <f t="shared" si="800"/>
        <v>36695124.923561767</v>
      </c>
      <c r="AH288" s="24">
        <f t="shared" si="800"/>
        <v>456836.31427806779</v>
      </c>
      <c r="AI288" s="24"/>
      <c r="AJ288" s="24">
        <f t="shared" si="800"/>
        <v>3162724.7648583846</v>
      </c>
      <c r="AK288" s="24">
        <f t="shared" si="800"/>
        <v>50804524.247664787</v>
      </c>
      <c r="AL288" s="24">
        <f t="shared" si="800"/>
        <v>192911.91580498236</v>
      </c>
      <c r="AM288" s="24"/>
      <c r="AN288" s="24">
        <f t="shared" si="800"/>
        <v>750727.05801023659</v>
      </c>
      <c r="AO288" s="24">
        <f t="shared" si="800"/>
        <v>4958779.3507760633</v>
      </c>
      <c r="AP288" s="24">
        <f t="shared" si="800"/>
        <v>2300.5760419196417</v>
      </c>
      <c r="AQ288" s="24"/>
      <c r="AR288" s="24">
        <f t="shared" si="800"/>
        <v>349567.70185153204</v>
      </c>
      <c r="AS288" s="24">
        <f t="shared" si="800"/>
        <v>2619704.6253144643</v>
      </c>
      <c r="AT288" s="24">
        <f t="shared" si="800"/>
        <v>2300.5760419196417</v>
      </c>
      <c r="AU288" s="24"/>
      <c r="AV288" s="24">
        <f t="shared" si="800"/>
        <v>571424.96882597462</v>
      </c>
      <c r="AW288" s="24">
        <f t="shared" si="800"/>
        <v>4692735.4865918402</v>
      </c>
      <c r="AX288" s="24">
        <f t="shared" si="800"/>
        <v>1917464.6555439073</v>
      </c>
      <c r="AY288" s="24"/>
      <c r="AZ288" s="24">
        <f t="shared" si="800"/>
        <v>18278.97526226646</v>
      </c>
      <c r="BA288" s="24">
        <f t="shared" si="800"/>
        <v>152967.19872923533</v>
      </c>
      <c r="BB288" s="24">
        <f t="shared" si="800"/>
        <v>7714.5628960141366</v>
      </c>
      <c r="BC288" s="24"/>
      <c r="BD288" s="24">
        <f t="shared" si="800"/>
        <v>12568.976344326345</v>
      </c>
      <c r="BE288" s="24">
        <f t="shared" si="800"/>
        <v>143345.61997220732</v>
      </c>
      <c r="BF288" s="24">
        <f t="shared" si="800"/>
        <v>42184.126835575393</v>
      </c>
      <c r="BH288" s="44">
        <f t="shared" si="795"/>
        <v>0</v>
      </c>
      <c r="BI288" s="44">
        <f t="shared" si="796"/>
        <v>0</v>
      </c>
      <c r="BJ288" s="44">
        <f t="shared" si="797"/>
        <v>0</v>
      </c>
      <c r="BK288" s="44">
        <f t="shared" si="798"/>
        <v>0</v>
      </c>
      <c r="BM288" s="44">
        <f t="shared" si="702"/>
        <v>685621902</v>
      </c>
      <c r="BN288" s="44">
        <f t="shared" si="703"/>
        <v>279276532.76472938</v>
      </c>
      <c r="BO288" s="44">
        <f t="shared" si="704"/>
        <v>85551887.521616593</v>
      </c>
      <c r="BP288" s="44">
        <f t="shared" si="705"/>
        <v>8762544.0515005905</v>
      </c>
      <c r="BQ288" s="44">
        <f t="shared" si="706"/>
        <v>101921667.76431777</v>
      </c>
      <c r="BR288" s="44">
        <f t="shared" si="707"/>
        <v>95359079.052595645</v>
      </c>
      <c r="BS288" s="44">
        <f t="shared" si="708"/>
        <v>44347965.45787432</v>
      </c>
      <c r="BT288" s="44">
        <f t="shared" si="709"/>
        <v>54160160.928328156</v>
      </c>
      <c r="BU288" s="44">
        <f t="shared" si="710"/>
        <v>5711806.9848282188</v>
      </c>
      <c r="BV288" s="44">
        <f t="shared" si="711"/>
        <v>2971572.9032079158</v>
      </c>
      <c r="BW288" s="44">
        <f t="shared" si="712"/>
        <v>7181625.1109617222</v>
      </c>
      <c r="BX288" s="44">
        <f t="shared" si="713"/>
        <v>178960.73688751593</v>
      </c>
      <c r="BY288" s="44">
        <f t="shared" si="714"/>
        <v>198098.72315210904</v>
      </c>
      <c r="CA288" s="44">
        <f t="shared" si="715"/>
        <v>0</v>
      </c>
    </row>
    <row r="289" spans="1:79" x14ac:dyDescent="0.25">
      <c r="B289" s="6"/>
      <c r="C289" s="6"/>
      <c r="D289" s="6"/>
      <c r="E289" s="93"/>
      <c r="F289" s="93"/>
      <c r="G289" s="105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H289" s="44">
        <f t="shared" si="795"/>
        <v>0</v>
      </c>
      <c r="BI289" s="44">
        <f t="shared" si="796"/>
        <v>0</v>
      </c>
      <c r="BJ289" s="44">
        <f t="shared" si="797"/>
        <v>0</v>
      </c>
      <c r="BK289" s="44">
        <f t="shared" si="798"/>
        <v>0</v>
      </c>
      <c r="BM289" s="44">
        <f t="shared" si="702"/>
        <v>0</v>
      </c>
      <c r="BN289" s="44">
        <f t="shared" si="703"/>
        <v>0</v>
      </c>
      <c r="BO289" s="44">
        <f t="shared" si="704"/>
        <v>0</v>
      </c>
      <c r="BP289" s="44">
        <f t="shared" si="705"/>
        <v>0</v>
      </c>
      <c r="BQ289" s="44">
        <f t="shared" si="706"/>
        <v>0</v>
      </c>
      <c r="BR289" s="44">
        <f t="shared" si="707"/>
        <v>0</v>
      </c>
      <c r="BS289" s="44">
        <f t="shared" si="708"/>
        <v>0</v>
      </c>
      <c r="BT289" s="44">
        <f t="shared" si="709"/>
        <v>0</v>
      </c>
      <c r="BU289" s="44">
        <f t="shared" si="710"/>
        <v>0</v>
      </c>
      <c r="BV289" s="44">
        <f t="shared" si="711"/>
        <v>0</v>
      </c>
      <c r="BW289" s="44">
        <f t="shared" si="712"/>
        <v>0</v>
      </c>
      <c r="BX289" s="44">
        <f t="shared" si="713"/>
        <v>0</v>
      </c>
      <c r="BY289" s="44">
        <f t="shared" si="714"/>
        <v>0</v>
      </c>
      <c r="CA289" s="44">
        <f t="shared" si="715"/>
        <v>0</v>
      </c>
    </row>
    <row r="290" spans="1:79" x14ac:dyDescent="0.25">
      <c r="B290" s="6" t="s">
        <v>271</v>
      </c>
      <c r="C290" s="6"/>
      <c r="D290" s="6"/>
      <c r="E290" s="93"/>
      <c r="F290" s="93"/>
      <c r="G290" s="105">
        <f>+'Function-Classif'!F290</f>
        <v>631684224</v>
      </c>
      <c r="H290" s="24">
        <f>H288-SUM(H196:H199)</f>
        <v>84957941.153372377</v>
      </c>
      <c r="I290" s="24">
        <f t="shared" ref="I290:J290" si="802">I288-SUM(I196:I199)</f>
        <v>495058155.84320521</v>
      </c>
      <c r="J290" s="24">
        <f t="shared" si="802"/>
        <v>51668127.003422365</v>
      </c>
      <c r="K290" s="24"/>
      <c r="L290" s="24">
        <f t="shared" ref="L290:BF290" si="803">L288-SUM(L196:L199)</f>
        <v>41512211.179958172</v>
      </c>
      <c r="M290" s="24">
        <f t="shared" si="803"/>
        <v>179101165.20793778</v>
      </c>
      <c r="N290" s="24">
        <f t="shared" si="803"/>
        <v>37759531.583750762</v>
      </c>
      <c r="O290" s="24"/>
      <c r="P290" s="24">
        <f t="shared" si="803"/>
        <v>11577841.505650548</v>
      </c>
      <c r="Q290" s="24">
        <f t="shared" si="803"/>
        <v>58201466.781801589</v>
      </c>
      <c r="R290" s="24">
        <f t="shared" si="803"/>
        <v>9087551.0488618277</v>
      </c>
      <c r="S290" s="24"/>
      <c r="T290" s="24">
        <f t="shared" ref="T290:V290" si="804">T288-SUM(T196:T199)</f>
        <v>948838.50228603929</v>
      </c>
      <c r="U290" s="24">
        <f t="shared" si="804"/>
        <v>6931892.1804726887</v>
      </c>
      <c r="V290" s="24">
        <f t="shared" si="804"/>
        <v>156077.11179348163</v>
      </c>
      <c r="W290" s="24"/>
      <c r="X290" s="24">
        <f t="shared" si="803"/>
        <v>11301134.410903011</v>
      </c>
      <c r="Y290" s="24">
        <f t="shared" si="803"/>
        <v>80314979.858731389</v>
      </c>
      <c r="Z290" s="24">
        <f t="shared" si="803"/>
        <v>1692159.0035193267</v>
      </c>
      <c r="AA290" s="24"/>
      <c r="AB290" s="24">
        <f t="shared" si="803"/>
        <v>9780778.1464079507</v>
      </c>
      <c r="AC290" s="24">
        <f t="shared" si="803"/>
        <v>77526251.905954555</v>
      </c>
      <c r="AD290" s="24">
        <f t="shared" si="803"/>
        <v>351095.52805458457</v>
      </c>
      <c r="AE290" s="24"/>
      <c r="AF290" s="24">
        <f t="shared" si="803"/>
        <v>5990372.50457869</v>
      </c>
      <c r="AG290" s="24">
        <f t="shared" si="803"/>
        <v>34097100.875612855</v>
      </c>
      <c r="AH290" s="24">
        <f t="shared" si="803"/>
        <v>456836.31427806779</v>
      </c>
      <c r="AI290" s="24"/>
      <c r="AJ290" s="24">
        <f t="shared" si="803"/>
        <v>2319889.2359238365</v>
      </c>
      <c r="AK290" s="24">
        <f t="shared" si="803"/>
        <v>47207551.188846126</v>
      </c>
      <c r="AL290" s="24">
        <f t="shared" si="803"/>
        <v>192911.91580498236</v>
      </c>
      <c r="AM290" s="24"/>
      <c r="AN290" s="24">
        <f t="shared" si="803"/>
        <v>621236.39828846592</v>
      </c>
      <c r="AO290" s="24">
        <f t="shared" si="803"/>
        <v>4607696.5290490668</v>
      </c>
      <c r="AP290" s="24">
        <f t="shared" si="803"/>
        <v>2300.5760419196417</v>
      </c>
      <c r="AQ290" s="24"/>
      <c r="AR290" s="24">
        <f t="shared" si="803"/>
        <v>305709.07659872487</v>
      </c>
      <c r="AS290" s="24">
        <f t="shared" si="803"/>
        <v>2434228.880804331</v>
      </c>
      <c r="AT290" s="24">
        <f t="shared" si="803"/>
        <v>2300.5760419196417</v>
      </c>
      <c r="AU290" s="24"/>
      <c r="AV290" s="24">
        <f t="shared" si="803"/>
        <v>571424.96882597462</v>
      </c>
      <c r="AW290" s="24">
        <f t="shared" si="803"/>
        <v>4360488.6371745076</v>
      </c>
      <c r="AX290" s="24">
        <f t="shared" si="803"/>
        <v>1917464.6555439073</v>
      </c>
      <c r="AY290" s="24"/>
      <c r="AZ290" s="24">
        <f t="shared" si="803"/>
        <v>18278.97526226646</v>
      </c>
      <c r="BA290" s="24">
        <f t="shared" si="803"/>
        <v>142137.08269410074</v>
      </c>
      <c r="BB290" s="24">
        <f t="shared" si="803"/>
        <v>7714.5628960141366</v>
      </c>
      <c r="BC290" s="24"/>
      <c r="BD290" s="24">
        <f t="shared" si="803"/>
        <v>10226.248688691652</v>
      </c>
      <c r="BE290" s="24">
        <f t="shared" si="803"/>
        <v>133196.71412622085</v>
      </c>
      <c r="BF290" s="24">
        <f t="shared" si="803"/>
        <v>42184.126835575393</v>
      </c>
      <c r="BH290" s="44">
        <f t="shared" si="795"/>
        <v>0</v>
      </c>
      <c r="BI290" s="44">
        <f t="shared" si="796"/>
        <v>0</v>
      </c>
      <c r="BJ290" s="44">
        <f t="shared" si="797"/>
        <v>0</v>
      </c>
      <c r="BK290" s="44">
        <f t="shared" si="798"/>
        <v>0</v>
      </c>
      <c r="BM290" s="44">
        <f t="shared" si="702"/>
        <v>631684224</v>
      </c>
      <c r="BN290" s="44">
        <f t="shared" si="703"/>
        <v>258372907.9716467</v>
      </c>
      <c r="BO290" s="44">
        <f t="shared" si="704"/>
        <v>78866859.336313963</v>
      </c>
      <c r="BP290" s="44">
        <f t="shared" si="705"/>
        <v>8036807.7945522098</v>
      </c>
      <c r="BQ290" s="44">
        <f t="shared" si="706"/>
        <v>93308273.273153722</v>
      </c>
      <c r="BR290" s="44">
        <f t="shared" si="707"/>
        <v>87658125.580417082</v>
      </c>
      <c r="BS290" s="44">
        <f t="shared" si="708"/>
        <v>40544309.694469608</v>
      </c>
      <c r="BT290" s="44">
        <f t="shared" si="709"/>
        <v>49720352.340574943</v>
      </c>
      <c r="BU290" s="44">
        <f t="shared" si="710"/>
        <v>5231233.503379452</v>
      </c>
      <c r="BV290" s="44">
        <f t="shared" si="711"/>
        <v>2742238.5334449755</v>
      </c>
      <c r="BW290" s="44">
        <f t="shared" si="712"/>
        <v>6849378.2615443897</v>
      </c>
      <c r="BX290" s="44">
        <f t="shared" si="713"/>
        <v>168130.62085238134</v>
      </c>
      <c r="BY290" s="44">
        <f t="shared" si="714"/>
        <v>185607.08965048788</v>
      </c>
      <c r="CA290" s="44">
        <f t="shared" si="715"/>
        <v>0</v>
      </c>
    </row>
    <row r="291" spans="1:79" x14ac:dyDescent="0.25">
      <c r="B291" s="6"/>
      <c r="C291" s="6"/>
      <c r="D291" s="6"/>
      <c r="E291" s="93"/>
      <c r="F291" s="93"/>
      <c r="G291" s="105"/>
      <c r="H291" s="24"/>
      <c r="I291" s="24"/>
      <c r="J291" s="24"/>
      <c r="K291" s="24"/>
      <c r="L291" s="40"/>
      <c r="M291" s="24"/>
      <c r="N291" s="24"/>
      <c r="O291" s="24"/>
      <c r="P291" s="40"/>
      <c r="Q291" s="24"/>
      <c r="R291" s="24"/>
      <c r="S291" s="24"/>
      <c r="T291" s="24"/>
      <c r="U291" s="24"/>
      <c r="V291" s="24"/>
      <c r="W291" s="24"/>
      <c r="Y291" s="44"/>
      <c r="Z291" s="44"/>
      <c r="BH291" s="44">
        <f t="shared" si="795"/>
        <v>0</v>
      </c>
      <c r="BI291" s="44">
        <f t="shared" si="796"/>
        <v>0</v>
      </c>
      <c r="BJ291" s="44">
        <f t="shared" si="797"/>
        <v>0</v>
      </c>
      <c r="BK291" s="44">
        <f t="shared" si="798"/>
        <v>0</v>
      </c>
      <c r="BM291" s="44">
        <f t="shared" si="702"/>
        <v>0</v>
      </c>
      <c r="BN291" s="44">
        <f t="shared" si="703"/>
        <v>0</v>
      </c>
      <c r="BO291" s="44">
        <f t="shared" si="704"/>
        <v>0</v>
      </c>
      <c r="BP291" s="44">
        <f t="shared" si="705"/>
        <v>0</v>
      </c>
      <c r="BQ291" s="44">
        <f t="shared" si="706"/>
        <v>0</v>
      </c>
      <c r="BR291" s="44">
        <f t="shared" si="707"/>
        <v>0</v>
      </c>
      <c r="BS291" s="44">
        <f t="shared" si="708"/>
        <v>0</v>
      </c>
      <c r="BT291" s="44">
        <f t="shared" si="709"/>
        <v>0</v>
      </c>
      <c r="BU291" s="44">
        <f t="shared" si="710"/>
        <v>0</v>
      </c>
      <c r="BV291" s="44">
        <f t="shared" si="711"/>
        <v>0</v>
      </c>
      <c r="BW291" s="44">
        <f t="shared" si="712"/>
        <v>0</v>
      </c>
      <c r="BX291" s="44">
        <f t="shared" si="713"/>
        <v>0</v>
      </c>
      <c r="BY291" s="44">
        <f t="shared" si="714"/>
        <v>0</v>
      </c>
      <c r="CA291" s="44">
        <f t="shared" si="715"/>
        <v>0</v>
      </c>
    </row>
    <row r="292" spans="1:79" x14ac:dyDescent="0.25">
      <c r="A292" s="7" t="s">
        <v>195</v>
      </c>
      <c r="C292" s="6"/>
      <c r="D292" s="6"/>
      <c r="E292" s="93"/>
      <c r="F292" s="93"/>
      <c r="G292" s="105"/>
      <c r="H292" s="24"/>
      <c r="I292" s="24"/>
      <c r="J292" s="24"/>
      <c r="K292" s="24"/>
      <c r="L292" s="40"/>
      <c r="M292" s="24"/>
      <c r="N292" s="24"/>
      <c r="O292" s="24"/>
      <c r="P292" s="40"/>
      <c r="Q292" s="24"/>
      <c r="R292" s="24"/>
      <c r="S292" s="24"/>
      <c r="T292" s="24"/>
      <c r="U292" s="24"/>
      <c r="V292" s="24"/>
      <c r="W292" s="24"/>
      <c r="Y292" s="44"/>
      <c r="Z292" s="44"/>
      <c r="BH292" s="44">
        <f t="shared" si="795"/>
        <v>0</v>
      </c>
      <c r="BI292" s="44">
        <f t="shared" si="796"/>
        <v>0</v>
      </c>
      <c r="BJ292" s="44">
        <f t="shared" si="797"/>
        <v>0</v>
      </c>
      <c r="BK292" s="44">
        <f t="shared" si="798"/>
        <v>0</v>
      </c>
      <c r="BM292" s="44">
        <f t="shared" si="702"/>
        <v>0</v>
      </c>
      <c r="BN292" s="44">
        <f t="shared" si="703"/>
        <v>0</v>
      </c>
      <c r="BO292" s="44">
        <f t="shared" si="704"/>
        <v>0</v>
      </c>
      <c r="BP292" s="44">
        <f t="shared" si="705"/>
        <v>0</v>
      </c>
      <c r="BQ292" s="44">
        <f t="shared" si="706"/>
        <v>0</v>
      </c>
      <c r="BR292" s="44">
        <f t="shared" si="707"/>
        <v>0</v>
      </c>
      <c r="BS292" s="44">
        <f t="shared" si="708"/>
        <v>0</v>
      </c>
      <c r="BT292" s="44">
        <f t="shared" si="709"/>
        <v>0</v>
      </c>
      <c r="BU292" s="44">
        <f t="shared" si="710"/>
        <v>0</v>
      </c>
      <c r="BV292" s="44">
        <f t="shared" si="711"/>
        <v>0</v>
      </c>
      <c r="BW292" s="44">
        <f t="shared" si="712"/>
        <v>0</v>
      </c>
      <c r="BX292" s="44">
        <f t="shared" si="713"/>
        <v>0</v>
      </c>
      <c r="BY292" s="44">
        <f t="shared" si="714"/>
        <v>0</v>
      </c>
      <c r="CA292" s="44">
        <f t="shared" si="715"/>
        <v>0</v>
      </c>
    </row>
    <row r="293" spans="1:79" x14ac:dyDescent="0.25">
      <c r="B293" s="7"/>
      <c r="C293" s="6"/>
      <c r="D293" s="6"/>
      <c r="E293" s="93"/>
      <c r="F293" s="93"/>
      <c r="G293" s="105"/>
      <c r="H293" s="24"/>
      <c r="I293" s="24"/>
      <c r="J293" s="24"/>
      <c r="K293" s="24"/>
      <c r="L293" s="40"/>
      <c r="M293" s="24"/>
      <c r="N293" s="24"/>
      <c r="O293" s="24"/>
      <c r="P293" s="40"/>
      <c r="Q293" s="24"/>
      <c r="R293" s="24"/>
      <c r="S293" s="24"/>
      <c r="T293" s="24"/>
      <c r="U293" s="24"/>
      <c r="V293" s="24"/>
      <c r="W293" s="24"/>
      <c r="Y293" s="44"/>
      <c r="Z293" s="44"/>
      <c r="BH293" s="44">
        <f t="shared" si="795"/>
        <v>0</v>
      </c>
      <c r="BI293" s="44">
        <f t="shared" si="796"/>
        <v>0</v>
      </c>
      <c r="BJ293" s="44">
        <f t="shared" si="797"/>
        <v>0</v>
      </c>
      <c r="BK293" s="44">
        <f t="shared" si="798"/>
        <v>0</v>
      </c>
      <c r="BM293" s="44">
        <f t="shared" si="702"/>
        <v>0</v>
      </c>
      <c r="BN293" s="44">
        <f t="shared" si="703"/>
        <v>0</v>
      </c>
      <c r="BO293" s="44">
        <f t="shared" si="704"/>
        <v>0</v>
      </c>
      <c r="BP293" s="44">
        <f t="shared" si="705"/>
        <v>0</v>
      </c>
      <c r="BQ293" s="44">
        <f t="shared" si="706"/>
        <v>0</v>
      </c>
      <c r="BR293" s="44">
        <f t="shared" si="707"/>
        <v>0</v>
      </c>
      <c r="BS293" s="44">
        <f t="shared" si="708"/>
        <v>0</v>
      </c>
      <c r="BT293" s="44">
        <f t="shared" si="709"/>
        <v>0</v>
      </c>
      <c r="BU293" s="44">
        <f t="shared" si="710"/>
        <v>0</v>
      </c>
      <c r="BV293" s="44">
        <f t="shared" si="711"/>
        <v>0</v>
      </c>
      <c r="BW293" s="44">
        <f t="shared" si="712"/>
        <v>0</v>
      </c>
      <c r="BX293" s="44">
        <f t="shared" si="713"/>
        <v>0</v>
      </c>
      <c r="BY293" s="44">
        <f t="shared" si="714"/>
        <v>0</v>
      </c>
      <c r="CA293" s="44">
        <f t="shared" si="715"/>
        <v>0</v>
      </c>
    </row>
    <row r="294" spans="1:79" x14ac:dyDescent="0.25">
      <c r="B294" s="9" t="s">
        <v>236</v>
      </c>
      <c r="C294" s="6"/>
      <c r="D294" s="6"/>
      <c r="E294" s="93"/>
      <c r="F294" s="93"/>
      <c r="G294" s="105"/>
      <c r="H294" s="24"/>
      <c r="I294" s="24"/>
      <c r="J294" s="24"/>
      <c r="K294" s="24"/>
      <c r="L294" s="40"/>
      <c r="M294" s="24"/>
      <c r="N294" s="24"/>
      <c r="O294" s="24"/>
      <c r="P294" s="40"/>
      <c r="Q294" s="24"/>
      <c r="R294" s="24"/>
      <c r="S294" s="24"/>
      <c r="T294" s="24"/>
      <c r="U294" s="24"/>
      <c r="V294" s="24"/>
      <c r="W294" s="24"/>
      <c r="Y294" s="44"/>
      <c r="Z294" s="44"/>
      <c r="BH294" s="44">
        <f t="shared" si="795"/>
        <v>0</v>
      </c>
      <c r="BI294" s="44">
        <f t="shared" si="796"/>
        <v>0</v>
      </c>
      <c r="BJ294" s="44">
        <f t="shared" si="797"/>
        <v>0</v>
      </c>
      <c r="BK294" s="44">
        <f t="shared" si="798"/>
        <v>0</v>
      </c>
      <c r="BM294" s="44">
        <f t="shared" si="702"/>
        <v>0</v>
      </c>
      <c r="BN294" s="44">
        <f t="shared" si="703"/>
        <v>0</v>
      </c>
      <c r="BO294" s="44">
        <f t="shared" si="704"/>
        <v>0</v>
      </c>
      <c r="BP294" s="44">
        <f t="shared" si="705"/>
        <v>0</v>
      </c>
      <c r="BQ294" s="44">
        <f t="shared" si="706"/>
        <v>0</v>
      </c>
      <c r="BR294" s="44">
        <f t="shared" si="707"/>
        <v>0</v>
      </c>
      <c r="BS294" s="44">
        <f t="shared" si="708"/>
        <v>0</v>
      </c>
      <c r="BT294" s="44">
        <f t="shared" si="709"/>
        <v>0</v>
      </c>
      <c r="BU294" s="44">
        <f t="shared" si="710"/>
        <v>0</v>
      </c>
      <c r="BV294" s="44">
        <f t="shared" si="711"/>
        <v>0</v>
      </c>
      <c r="BW294" s="44">
        <f t="shared" si="712"/>
        <v>0</v>
      </c>
      <c r="BX294" s="44">
        <f t="shared" si="713"/>
        <v>0</v>
      </c>
      <c r="BY294" s="44">
        <f t="shared" si="714"/>
        <v>0</v>
      </c>
      <c r="CA294" s="44">
        <f t="shared" si="715"/>
        <v>0</v>
      </c>
    </row>
    <row r="295" spans="1:79" x14ac:dyDescent="0.25">
      <c r="B295" s="6">
        <v>500</v>
      </c>
      <c r="C295" s="6" t="s">
        <v>82</v>
      </c>
      <c r="D295" s="47" t="str">
        <f>INDEX(Alloc,$E295,D$1)</f>
        <v>FO19</v>
      </c>
      <c r="E295" s="93">
        <v>42</v>
      </c>
      <c r="F295" s="93"/>
      <c r="G295" s="105">
        <f>+'Function-Classif'!F295</f>
        <v>3138068</v>
      </c>
      <c r="H295" s="21">
        <f>+'Function-Classif'!S295</f>
        <v>435001.65214490565</v>
      </c>
      <c r="I295" s="21">
        <f>+'Function-Classif'!T295</f>
        <v>2703066.3478550948</v>
      </c>
      <c r="J295" s="21">
        <f>+'Function-Classif'!U295</f>
        <v>0</v>
      </c>
      <c r="K295" s="47"/>
      <c r="L295" s="47">
        <f t="shared" ref="L295:N299" si="805">INDEX(Alloc,$E295,L$1)*$G295</f>
        <v>194663.8517465138</v>
      </c>
      <c r="M295" s="47">
        <f t="shared" si="805"/>
        <v>977910.02293585776</v>
      </c>
      <c r="N295" s="47">
        <f t="shared" si="805"/>
        <v>0</v>
      </c>
      <c r="O295" s="47"/>
      <c r="P295" s="47">
        <f t="shared" ref="P295:V299" si="806">INDEX(Alloc,$E295,P$1)*$G295</f>
        <v>60364.415736529925</v>
      </c>
      <c r="Q295" s="47">
        <f t="shared" si="806"/>
        <v>317785.74778903584</v>
      </c>
      <c r="R295" s="47">
        <f t="shared" si="806"/>
        <v>0</v>
      </c>
      <c r="S295" s="47"/>
      <c r="T295" s="47">
        <f t="shared" si="806"/>
        <v>5299.4247688853584</v>
      </c>
      <c r="U295" s="47">
        <f t="shared" si="806"/>
        <v>37848.814848997441</v>
      </c>
      <c r="V295" s="47">
        <f t="shared" si="806"/>
        <v>0</v>
      </c>
      <c r="W295" s="24"/>
      <c r="X295" s="47">
        <f t="shared" ref="X295:Z299" si="807">INDEX(Alloc,$E295,X$1)*$G295</f>
        <v>66894.223563344683</v>
      </c>
      <c r="Y295" s="47">
        <f t="shared" si="807"/>
        <v>438527.70976983028</v>
      </c>
      <c r="Z295" s="47">
        <f t="shared" si="807"/>
        <v>0</v>
      </c>
      <c r="AB295" s="47">
        <f t="shared" ref="AB295:AD299" si="808">INDEX(Alloc,$E295,AB$1)*$G295</f>
        <v>48118.54103453656</v>
      </c>
      <c r="AC295" s="47">
        <f t="shared" si="808"/>
        <v>423300.9801553376</v>
      </c>
      <c r="AD295" s="47">
        <f t="shared" si="808"/>
        <v>0</v>
      </c>
      <c r="AF295" s="47">
        <f t="shared" ref="AF295:AH299" si="809">INDEX(Alloc,$E295,AF$1)*$G295</f>
        <v>32340.053439394625</v>
      </c>
      <c r="AG295" s="47">
        <f t="shared" si="809"/>
        <v>186173.53304544004</v>
      </c>
      <c r="AH295" s="47">
        <f t="shared" si="809"/>
        <v>0</v>
      </c>
      <c r="AJ295" s="47">
        <f t="shared" ref="AJ295:AL299" si="810">INDEX(Alloc,$E295,AJ$1)*$G295</f>
        <v>22608.351868098329</v>
      </c>
      <c r="AK295" s="47">
        <f t="shared" si="810"/>
        <v>257757.88455777269</v>
      </c>
      <c r="AL295" s="47">
        <f t="shared" si="810"/>
        <v>0</v>
      </c>
      <c r="AN295" s="47">
        <f t="shared" ref="AN295:AP299" si="811">INDEX(Alloc,$E295,AN$1)*$G295</f>
        <v>3473.4776811352554</v>
      </c>
      <c r="AO295" s="47">
        <f t="shared" si="811"/>
        <v>25158.477406735165</v>
      </c>
      <c r="AP295" s="47">
        <f t="shared" si="811"/>
        <v>0</v>
      </c>
      <c r="AR295" s="47">
        <f t="shared" ref="AR295:AT299" si="812">INDEX(Alloc,$E295,AR$1)*$G295</f>
        <v>1176.4706139286748</v>
      </c>
      <c r="AS295" s="47">
        <f t="shared" si="812"/>
        <v>13291.129724894658</v>
      </c>
      <c r="AT295" s="47">
        <f t="shared" si="812"/>
        <v>0</v>
      </c>
      <c r="AV295" s="47">
        <f t="shared" ref="AV295:AX299" si="813">INDEX(Alloc,$E295,AV$1)*$G295</f>
        <v>0</v>
      </c>
      <c r="AW295" s="47">
        <f t="shared" si="813"/>
        <v>23808.697940296155</v>
      </c>
      <c r="AX295" s="47">
        <f t="shared" si="813"/>
        <v>0</v>
      </c>
      <c r="AZ295" s="47">
        <f t="shared" ref="AZ295:BB299" si="814">INDEX(Alloc,$E295,AZ$1)*$G295</f>
        <v>0</v>
      </c>
      <c r="BA295" s="47">
        <f t="shared" si="814"/>
        <v>776.0824874369024</v>
      </c>
      <c r="BB295" s="47">
        <f t="shared" si="814"/>
        <v>0</v>
      </c>
      <c r="BD295" s="47">
        <f t="shared" ref="BD295:BF299" si="815">INDEX(Alloc,$E295,BD$1)*$G295</f>
        <v>62.841692538363979</v>
      </c>
      <c r="BE295" s="47">
        <f t="shared" si="815"/>
        <v>727.26719345978108</v>
      </c>
      <c r="BF295" s="47">
        <f t="shared" si="815"/>
        <v>0</v>
      </c>
      <c r="BH295" s="44">
        <f t="shared" ref="BH295" si="816">+L295+P295+T295+X295+AB295+AF295+AJ295+AN295+AR295+AV295+AZ295+BD295-H295</f>
        <v>0</v>
      </c>
      <c r="BI295" s="44">
        <f t="shared" ref="BI295" si="817">+M295+Q295+U295+Y295+AC295+AG295+AK295+AO295+AS295+AW295+BA295+BE295-I295</f>
        <v>0</v>
      </c>
      <c r="BJ295" s="44">
        <f t="shared" ref="BJ295" si="818">+N295+R295+V295+Z295+AD295+AH295+AL295+AP295+AT295+AX295+BB295+BF295-J295</f>
        <v>0</v>
      </c>
      <c r="BK295" s="44">
        <f t="shared" ref="BK295" si="819">SUM(L295:BF295)-G295</f>
        <v>0</v>
      </c>
      <c r="BM295" s="44">
        <f t="shared" si="702"/>
        <v>3138068</v>
      </c>
      <c r="BN295" s="44">
        <f t="shared" si="703"/>
        <v>1172573.8746823715</v>
      </c>
      <c r="BO295" s="44">
        <f t="shared" si="704"/>
        <v>378150.16352556576</v>
      </c>
      <c r="BP295" s="44">
        <f t="shared" si="705"/>
        <v>43148.239617882798</v>
      </c>
      <c r="BQ295" s="44">
        <f t="shared" si="706"/>
        <v>505421.93333317497</v>
      </c>
      <c r="BR295" s="44">
        <f t="shared" si="707"/>
        <v>471419.52118987415</v>
      </c>
      <c r="BS295" s="44">
        <f t="shared" si="708"/>
        <v>218513.58648483467</v>
      </c>
      <c r="BT295" s="44">
        <f t="shared" si="709"/>
        <v>280366.23642587103</v>
      </c>
      <c r="BU295" s="44">
        <f t="shared" si="710"/>
        <v>28631.955087870421</v>
      </c>
      <c r="BV295" s="44">
        <f t="shared" si="711"/>
        <v>14467.600338823333</v>
      </c>
      <c r="BW295" s="44">
        <f t="shared" si="712"/>
        <v>23808.697940296155</v>
      </c>
      <c r="BX295" s="44">
        <f t="shared" si="713"/>
        <v>776.0824874369024</v>
      </c>
      <c r="BY295" s="44">
        <f t="shared" si="714"/>
        <v>790.10888599814507</v>
      </c>
      <c r="CA295" s="44">
        <f t="shared" si="715"/>
        <v>0</v>
      </c>
    </row>
    <row r="296" spans="1:79" x14ac:dyDescent="0.25">
      <c r="B296" s="18">
        <v>501</v>
      </c>
      <c r="C296" s="6" t="s">
        <v>83</v>
      </c>
      <c r="D296" s="47" t="str">
        <f>INDEX(Alloc,$E296,D$1)</f>
        <v>Energy</v>
      </c>
      <c r="E296" s="93">
        <v>2</v>
      </c>
      <c r="F296" s="93"/>
      <c r="G296" s="105">
        <f>+'Function-Classif'!F296</f>
        <v>2187724</v>
      </c>
      <c r="H296" s="21">
        <f>+'Function-Classif'!S296</f>
        <v>0</v>
      </c>
      <c r="I296" s="21">
        <f>+'Function-Classif'!T296</f>
        <v>2187724</v>
      </c>
      <c r="J296" s="21">
        <f>+'Function-Classif'!U296</f>
        <v>0</v>
      </c>
      <c r="K296" s="24"/>
      <c r="L296" s="47">
        <f t="shared" si="805"/>
        <v>0</v>
      </c>
      <c r="M296" s="47">
        <f t="shared" si="805"/>
        <v>791470.48266682611</v>
      </c>
      <c r="N296" s="47">
        <f t="shared" si="805"/>
        <v>0</v>
      </c>
      <c r="O296" s="47"/>
      <c r="P296" s="47">
        <f t="shared" si="806"/>
        <v>0</v>
      </c>
      <c r="Q296" s="47">
        <f t="shared" si="806"/>
        <v>257199.57182985521</v>
      </c>
      <c r="R296" s="47">
        <f t="shared" si="806"/>
        <v>0</v>
      </c>
      <c r="S296" s="47"/>
      <c r="T296" s="47">
        <f t="shared" si="806"/>
        <v>0</v>
      </c>
      <c r="U296" s="47">
        <f t="shared" si="806"/>
        <v>30632.899811139581</v>
      </c>
      <c r="V296" s="47">
        <f t="shared" si="806"/>
        <v>0</v>
      </c>
      <c r="W296" s="24"/>
      <c r="X296" s="47">
        <f t="shared" si="807"/>
        <v>0</v>
      </c>
      <c r="Y296" s="47">
        <f t="shared" si="807"/>
        <v>354921.95598149719</v>
      </c>
      <c r="Z296" s="47">
        <f t="shared" si="807"/>
        <v>0</v>
      </c>
      <c r="AB296" s="47">
        <f t="shared" si="808"/>
        <v>0</v>
      </c>
      <c r="AC296" s="47">
        <f t="shared" si="808"/>
        <v>342598.21785143996</v>
      </c>
      <c r="AD296" s="47">
        <f t="shared" si="808"/>
        <v>0</v>
      </c>
      <c r="AF296" s="47">
        <f t="shared" si="809"/>
        <v>0</v>
      </c>
      <c r="AG296" s="47">
        <f t="shared" si="809"/>
        <v>150679.35965815093</v>
      </c>
      <c r="AH296" s="47">
        <f t="shared" si="809"/>
        <v>0</v>
      </c>
      <c r="AJ296" s="47">
        <f t="shared" si="810"/>
        <v>0</v>
      </c>
      <c r="AK296" s="47">
        <f t="shared" si="810"/>
        <v>208616.08176348705</v>
      </c>
      <c r="AL296" s="47">
        <f t="shared" si="810"/>
        <v>0</v>
      </c>
      <c r="AN296" s="47">
        <f t="shared" si="811"/>
        <v>0</v>
      </c>
      <c r="AO296" s="47">
        <f t="shared" si="811"/>
        <v>20361.988106524586</v>
      </c>
      <c r="AP296" s="47">
        <f t="shared" si="811"/>
        <v>0</v>
      </c>
      <c r="AR296" s="47">
        <f t="shared" si="812"/>
        <v>0</v>
      </c>
      <c r="AS296" s="47">
        <f t="shared" si="812"/>
        <v>10757.162327642654</v>
      </c>
      <c r="AT296" s="47">
        <f t="shared" si="812"/>
        <v>0</v>
      </c>
      <c r="AV296" s="47">
        <f t="shared" si="813"/>
        <v>0</v>
      </c>
      <c r="AW296" s="47">
        <f t="shared" si="813"/>
        <v>19269.545467897162</v>
      </c>
      <c r="AX296" s="47">
        <f t="shared" si="813"/>
        <v>0</v>
      </c>
      <c r="AZ296" s="47">
        <f t="shared" si="814"/>
        <v>0</v>
      </c>
      <c r="BA296" s="47">
        <f t="shared" si="814"/>
        <v>628.1215720408311</v>
      </c>
      <c r="BB296" s="47">
        <f t="shared" si="814"/>
        <v>0</v>
      </c>
      <c r="BD296" s="47">
        <f t="shared" si="815"/>
        <v>0</v>
      </c>
      <c r="BE296" s="47">
        <f t="shared" si="815"/>
        <v>588.61296349870406</v>
      </c>
      <c r="BF296" s="47">
        <f t="shared" si="815"/>
        <v>0</v>
      </c>
      <c r="BH296" s="44">
        <f t="shared" si="795"/>
        <v>0</v>
      </c>
      <c r="BI296" s="44">
        <f t="shared" si="796"/>
        <v>0</v>
      </c>
      <c r="BJ296" s="44">
        <f t="shared" si="797"/>
        <v>0</v>
      </c>
      <c r="BK296" s="44">
        <f t="shared" si="798"/>
        <v>0</v>
      </c>
      <c r="BM296" s="44">
        <f t="shared" si="702"/>
        <v>2187724</v>
      </c>
      <c r="BN296" s="44">
        <f t="shared" si="703"/>
        <v>791470.48266682611</v>
      </c>
      <c r="BO296" s="44">
        <f t="shared" si="704"/>
        <v>257199.57182985521</v>
      </c>
      <c r="BP296" s="44">
        <f t="shared" si="705"/>
        <v>30632.899811139581</v>
      </c>
      <c r="BQ296" s="44">
        <f t="shared" si="706"/>
        <v>354921.95598149719</v>
      </c>
      <c r="BR296" s="44">
        <f t="shared" si="707"/>
        <v>342598.21785143996</v>
      </c>
      <c r="BS296" s="44">
        <f t="shared" si="708"/>
        <v>150679.35965815093</v>
      </c>
      <c r="BT296" s="44">
        <f t="shared" si="709"/>
        <v>208616.08176348705</v>
      </c>
      <c r="BU296" s="44">
        <f t="shared" si="710"/>
        <v>20361.988106524586</v>
      </c>
      <c r="BV296" s="44">
        <f t="shared" si="711"/>
        <v>10757.162327642654</v>
      </c>
      <c r="BW296" s="44">
        <f t="shared" si="712"/>
        <v>19269.545467897162</v>
      </c>
      <c r="BX296" s="44">
        <f t="shared" si="713"/>
        <v>628.1215720408311</v>
      </c>
      <c r="BY296" s="44">
        <f t="shared" si="714"/>
        <v>588.61296349870406</v>
      </c>
      <c r="CA296" s="44">
        <f t="shared" si="715"/>
        <v>0</v>
      </c>
    </row>
    <row r="297" spans="1:79" x14ac:dyDescent="0.25">
      <c r="B297" s="6">
        <v>502</v>
      </c>
      <c r="C297" s="6" t="s">
        <v>84</v>
      </c>
      <c r="D297" s="47" t="str">
        <f>INDEX(Alloc,$E297,D$1)</f>
        <v>Prod</v>
      </c>
      <c r="E297" s="93">
        <v>24</v>
      </c>
      <c r="F297" s="93"/>
      <c r="G297" s="105">
        <f>+'Function-Classif'!F297</f>
        <v>8374877</v>
      </c>
      <c r="H297" s="21">
        <f>+'Function-Classif'!S297</f>
        <v>1372642.3402999998</v>
      </c>
      <c r="I297" s="21">
        <f>+'Function-Classif'!T297</f>
        <v>7002234.6597000007</v>
      </c>
      <c r="J297" s="21">
        <f>+'Function-Classif'!U297</f>
        <v>0</v>
      </c>
      <c r="K297" s="47"/>
      <c r="L297" s="47">
        <f t="shared" si="805"/>
        <v>614259.3797417056</v>
      </c>
      <c r="M297" s="47">
        <f t="shared" si="805"/>
        <v>2533254.6728285365</v>
      </c>
      <c r="N297" s="47">
        <f t="shared" si="805"/>
        <v>0</v>
      </c>
      <c r="O297" s="47"/>
      <c r="P297" s="47">
        <f t="shared" si="806"/>
        <v>190479.16824883933</v>
      </c>
      <c r="Q297" s="47">
        <f t="shared" si="806"/>
        <v>823217.07689224579</v>
      </c>
      <c r="R297" s="47">
        <f t="shared" si="806"/>
        <v>0</v>
      </c>
      <c r="S297" s="47"/>
      <c r="T297" s="47">
        <f t="shared" si="806"/>
        <v>16722.269400906625</v>
      </c>
      <c r="U297" s="47">
        <f t="shared" si="806"/>
        <v>98046.532736615365</v>
      </c>
      <c r="V297" s="47">
        <f t="shared" si="806"/>
        <v>0</v>
      </c>
      <c r="W297" s="24"/>
      <c r="X297" s="47">
        <f t="shared" si="807"/>
        <v>211083.89619162548</v>
      </c>
      <c r="Y297" s="47">
        <f t="shared" si="807"/>
        <v>1135996.5067175552</v>
      </c>
      <c r="Z297" s="47">
        <f t="shared" si="807"/>
        <v>0</v>
      </c>
      <c r="AB297" s="47">
        <f t="shared" si="808"/>
        <v>151837.4618850085</v>
      </c>
      <c r="AC297" s="47">
        <f t="shared" si="808"/>
        <v>1096551.994397284</v>
      </c>
      <c r="AD297" s="47">
        <f t="shared" si="808"/>
        <v>0</v>
      </c>
      <c r="AF297" s="47">
        <f t="shared" si="809"/>
        <v>102048.63917089278</v>
      </c>
      <c r="AG297" s="47">
        <f t="shared" si="809"/>
        <v>482278.49340214138</v>
      </c>
      <c r="AH297" s="47">
        <f t="shared" si="809"/>
        <v>0</v>
      </c>
      <c r="AJ297" s="47">
        <f t="shared" si="810"/>
        <v>71340.375066471563</v>
      </c>
      <c r="AK297" s="47">
        <f t="shared" si="810"/>
        <v>667716.20108162542</v>
      </c>
      <c r="AL297" s="47">
        <f t="shared" si="810"/>
        <v>0</v>
      </c>
      <c r="AN297" s="47">
        <f t="shared" si="811"/>
        <v>10960.515919201778</v>
      </c>
      <c r="AO297" s="47">
        <f t="shared" si="811"/>
        <v>65172.489244486795</v>
      </c>
      <c r="AP297" s="47">
        <f t="shared" si="811"/>
        <v>0</v>
      </c>
      <c r="AR297" s="47">
        <f t="shared" si="812"/>
        <v>3712.3384907496738</v>
      </c>
      <c r="AS297" s="47">
        <f t="shared" si="812"/>
        <v>34430.38285023089</v>
      </c>
      <c r="AT297" s="47">
        <f t="shared" si="812"/>
        <v>0</v>
      </c>
      <c r="AV297" s="47">
        <f t="shared" si="813"/>
        <v>0</v>
      </c>
      <c r="AW297" s="47">
        <f t="shared" si="813"/>
        <v>61675.914855792835</v>
      </c>
      <c r="AX297" s="47">
        <f t="shared" si="813"/>
        <v>0</v>
      </c>
      <c r="AZ297" s="47">
        <f t="shared" si="814"/>
        <v>0</v>
      </c>
      <c r="BA297" s="47">
        <f t="shared" si="814"/>
        <v>2010.4248260976051</v>
      </c>
      <c r="BB297" s="47">
        <f t="shared" si="814"/>
        <v>0</v>
      </c>
      <c r="BD297" s="47">
        <f t="shared" si="815"/>
        <v>198.29618459825696</v>
      </c>
      <c r="BE297" s="47">
        <f t="shared" si="815"/>
        <v>1883.9698673869998</v>
      </c>
      <c r="BF297" s="47">
        <f t="shared" si="815"/>
        <v>0</v>
      </c>
      <c r="BH297" s="44">
        <f t="shared" si="795"/>
        <v>0</v>
      </c>
      <c r="BI297" s="44">
        <f t="shared" si="796"/>
        <v>0</v>
      </c>
      <c r="BJ297" s="44">
        <f t="shared" si="797"/>
        <v>0</v>
      </c>
      <c r="BK297" s="44">
        <f t="shared" si="798"/>
        <v>0</v>
      </c>
      <c r="BM297" s="44">
        <f t="shared" si="702"/>
        <v>8374877</v>
      </c>
      <c r="BN297" s="44">
        <f t="shared" si="703"/>
        <v>3147514.052570242</v>
      </c>
      <c r="BO297" s="44">
        <f t="shared" si="704"/>
        <v>1013696.2451410851</v>
      </c>
      <c r="BP297" s="44">
        <f t="shared" si="705"/>
        <v>114768.802137522</v>
      </c>
      <c r="BQ297" s="44">
        <f t="shared" si="706"/>
        <v>1347080.4029091806</v>
      </c>
      <c r="BR297" s="44">
        <f t="shared" si="707"/>
        <v>1248389.4562822925</v>
      </c>
      <c r="BS297" s="44">
        <f t="shared" si="708"/>
        <v>584327.13257303415</v>
      </c>
      <c r="BT297" s="44">
        <f t="shared" si="709"/>
        <v>739056.57614809694</v>
      </c>
      <c r="BU297" s="44">
        <f t="shared" si="710"/>
        <v>76133.005163688576</v>
      </c>
      <c r="BV297" s="44">
        <f t="shared" si="711"/>
        <v>38142.721340980563</v>
      </c>
      <c r="BW297" s="44">
        <f t="shared" si="712"/>
        <v>61675.914855792835</v>
      </c>
      <c r="BX297" s="44">
        <f t="shared" si="713"/>
        <v>2010.4248260976051</v>
      </c>
      <c r="BY297" s="44">
        <f t="shared" si="714"/>
        <v>2082.2660519852566</v>
      </c>
      <c r="CA297" s="44">
        <f t="shared" si="715"/>
        <v>0</v>
      </c>
    </row>
    <row r="298" spans="1:79" x14ac:dyDescent="0.25">
      <c r="B298" s="6">
        <v>505</v>
      </c>
      <c r="C298" s="6" t="s">
        <v>85</v>
      </c>
      <c r="D298" s="47" t="str">
        <f>INDEX(Alloc,$E298,D$1)</f>
        <v>Prod</v>
      </c>
      <c r="E298" s="93">
        <v>24</v>
      </c>
      <c r="F298" s="93"/>
      <c r="G298" s="105">
        <f>+'Function-Classif'!F298</f>
        <v>2130001</v>
      </c>
      <c r="H298" s="21">
        <f>+'Function-Classif'!S298</f>
        <v>349107.16389999999</v>
      </c>
      <c r="I298" s="21">
        <f>+'Function-Classif'!T298</f>
        <v>1780893.8361000002</v>
      </c>
      <c r="J298" s="21">
        <f>+'Function-Classif'!U298</f>
        <v>0</v>
      </c>
      <c r="K298" s="47"/>
      <c r="L298" s="47">
        <f t="shared" si="805"/>
        <v>156225.94733143097</v>
      </c>
      <c r="M298" s="47">
        <f t="shared" si="805"/>
        <v>644288.26672671793</v>
      </c>
      <c r="N298" s="47">
        <f t="shared" si="805"/>
        <v>0</v>
      </c>
      <c r="O298" s="47"/>
      <c r="P298" s="47">
        <f t="shared" si="806"/>
        <v>48444.988368091377</v>
      </c>
      <c r="Q298" s="47">
        <f t="shared" si="806"/>
        <v>209370.62084584171</v>
      </c>
      <c r="R298" s="47">
        <f t="shared" si="806"/>
        <v>0</v>
      </c>
      <c r="S298" s="47"/>
      <c r="T298" s="47">
        <f t="shared" si="806"/>
        <v>4253.0117810924885</v>
      </c>
      <c r="U298" s="47">
        <f t="shared" si="806"/>
        <v>24936.391636023251</v>
      </c>
      <c r="V298" s="47">
        <f t="shared" si="806"/>
        <v>0</v>
      </c>
      <c r="W298" s="24"/>
      <c r="X298" s="47">
        <f t="shared" si="807"/>
        <v>53685.434421551327</v>
      </c>
      <c r="Y298" s="47">
        <f t="shared" si="807"/>
        <v>288920.50537636544</v>
      </c>
      <c r="Z298" s="47">
        <f t="shared" si="807"/>
        <v>0</v>
      </c>
      <c r="AB298" s="47">
        <f t="shared" si="808"/>
        <v>38617.157679155163</v>
      </c>
      <c r="AC298" s="47">
        <f t="shared" si="808"/>
        <v>278888.49527201522</v>
      </c>
      <c r="AD298" s="47">
        <f t="shared" si="808"/>
        <v>0</v>
      </c>
      <c r="AF298" s="47">
        <f t="shared" si="809"/>
        <v>25954.256221630574</v>
      </c>
      <c r="AG298" s="47">
        <f t="shared" si="809"/>
        <v>122658.95645094902</v>
      </c>
      <c r="AH298" s="47">
        <f t="shared" si="809"/>
        <v>0</v>
      </c>
      <c r="AJ298" s="47">
        <f t="shared" si="810"/>
        <v>18144.15545827831</v>
      </c>
      <c r="AK298" s="47">
        <f t="shared" si="810"/>
        <v>169821.73899629372</v>
      </c>
      <c r="AL298" s="47">
        <f t="shared" si="810"/>
        <v>0</v>
      </c>
      <c r="AN298" s="47">
        <f t="shared" si="811"/>
        <v>2787.6122680268268</v>
      </c>
      <c r="AO298" s="47">
        <f t="shared" si="811"/>
        <v>16575.463408387503</v>
      </c>
      <c r="AP298" s="47">
        <f t="shared" si="811"/>
        <v>0</v>
      </c>
      <c r="AR298" s="47">
        <f t="shared" si="812"/>
        <v>944.1672633084994</v>
      </c>
      <c r="AS298" s="47">
        <f t="shared" si="812"/>
        <v>8756.7554605726909</v>
      </c>
      <c r="AT298" s="47">
        <f t="shared" si="812"/>
        <v>0</v>
      </c>
      <c r="AV298" s="47">
        <f t="shared" si="813"/>
        <v>0</v>
      </c>
      <c r="AW298" s="47">
        <f t="shared" si="813"/>
        <v>15686.1719066147</v>
      </c>
      <c r="AX298" s="47">
        <f t="shared" si="813"/>
        <v>0</v>
      </c>
      <c r="AZ298" s="47">
        <f t="shared" si="814"/>
        <v>0</v>
      </c>
      <c r="BA298" s="47">
        <f t="shared" si="814"/>
        <v>511.31579484841683</v>
      </c>
      <c r="BB298" s="47">
        <f t="shared" si="814"/>
        <v>0</v>
      </c>
      <c r="BD298" s="47">
        <f t="shared" si="815"/>
        <v>50.433107434350603</v>
      </c>
      <c r="BE298" s="47">
        <f t="shared" si="815"/>
        <v>479.15422537001757</v>
      </c>
      <c r="BF298" s="47">
        <f t="shared" si="815"/>
        <v>0</v>
      </c>
      <c r="BH298" s="44">
        <f t="shared" si="795"/>
        <v>0</v>
      </c>
      <c r="BI298" s="44">
        <f t="shared" si="796"/>
        <v>0</v>
      </c>
      <c r="BJ298" s="44">
        <f t="shared" si="797"/>
        <v>0</v>
      </c>
      <c r="BK298" s="44">
        <f t="shared" si="798"/>
        <v>0</v>
      </c>
      <c r="BM298" s="44">
        <f t="shared" si="702"/>
        <v>2130001</v>
      </c>
      <c r="BN298" s="44">
        <f t="shared" si="703"/>
        <v>800514.21405814891</v>
      </c>
      <c r="BO298" s="44">
        <f t="shared" si="704"/>
        <v>257815.60921393309</v>
      </c>
      <c r="BP298" s="44">
        <f t="shared" si="705"/>
        <v>29189.40341711574</v>
      </c>
      <c r="BQ298" s="44">
        <f t="shared" si="706"/>
        <v>342605.9397979168</v>
      </c>
      <c r="BR298" s="44">
        <f t="shared" si="707"/>
        <v>317505.6529511704</v>
      </c>
      <c r="BS298" s="44">
        <f t="shared" si="708"/>
        <v>148613.2126725796</v>
      </c>
      <c r="BT298" s="44">
        <f t="shared" si="709"/>
        <v>187965.89445457203</v>
      </c>
      <c r="BU298" s="44">
        <f t="shared" si="710"/>
        <v>19363.07567641433</v>
      </c>
      <c r="BV298" s="44">
        <f t="shared" si="711"/>
        <v>9700.9227238811909</v>
      </c>
      <c r="BW298" s="44">
        <f t="shared" si="712"/>
        <v>15686.1719066147</v>
      </c>
      <c r="BX298" s="44">
        <f t="shared" si="713"/>
        <v>511.31579484841683</v>
      </c>
      <c r="BY298" s="44">
        <f t="shared" si="714"/>
        <v>529.5873328043682</v>
      </c>
      <c r="CA298" s="44">
        <f t="shared" si="715"/>
        <v>0</v>
      </c>
    </row>
    <row r="299" spans="1:79" x14ac:dyDescent="0.25">
      <c r="B299" s="6">
        <v>506</v>
      </c>
      <c r="C299" s="6" t="s">
        <v>86</v>
      </c>
      <c r="D299" s="47" t="str">
        <f>INDEX(Alloc,$E299,D$1)</f>
        <v>Prod</v>
      </c>
      <c r="E299" s="93">
        <v>24</v>
      </c>
      <c r="F299" s="93"/>
      <c r="G299" s="105">
        <f>+'Function-Classif'!F299</f>
        <v>1491734</v>
      </c>
      <c r="H299" s="21">
        <f>+'Function-Classif'!S299</f>
        <v>244495.20259999999</v>
      </c>
      <c r="I299" s="21">
        <f>+'Function-Classif'!T299</f>
        <v>1247238.7974</v>
      </c>
      <c r="J299" s="21">
        <f>+'Function-Classif'!U299</f>
        <v>0</v>
      </c>
      <c r="K299" s="47"/>
      <c r="L299" s="47">
        <f t="shared" si="805"/>
        <v>109411.94737303168</v>
      </c>
      <c r="M299" s="47">
        <f t="shared" si="805"/>
        <v>451223.59720831766</v>
      </c>
      <c r="N299" s="47">
        <f t="shared" si="805"/>
        <v>0</v>
      </c>
      <c r="O299" s="47"/>
      <c r="P299" s="47">
        <f t="shared" si="806"/>
        <v>33928.170117425499</v>
      </c>
      <c r="Q299" s="47">
        <f t="shared" si="806"/>
        <v>146631.51506353793</v>
      </c>
      <c r="R299" s="47">
        <f t="shared" si="806"/>
        <v>0</v>
      </c>
      <c r="S299" s="47"/>
      <c r="T299" s="47">
        <f t="shared" si="806"/>
        <v>2978.5724402271276</v>
      </c>
      <c r="U299" s="47">
        <f t="shared" si="806"/>
        <v>17464.059050099746</v>
      </c>
      <c r="V299" s="47">
        <f t="shared" si="806"/>
        <v>0</v>
      </c>
      <c r="W299" s="24"/>
      <c r="X299" s="47">
        <f t="shared" si="807"/>
        <v>37598.286494418753</v>
      </c>
      <c r="Y299" s="47">
        <f t="shared" si="807"/>
        <v>202343.82104379628</v>
      </c>
      <c r="Z299" s="47">
        <f t="shared" si="807"/>
        <v>0</v>
      </c>
      <c r="AB299" s="47">
        <f t="shared" si="808"/>
        <v>27045.305186878715</v>
      </c>
      <c r="AC299" s="47">
        <f t="shared" si="808"/>
        <v>195317.96022917566</v>
      </c>
      <c r="AD299" s="47">
        <f t="shared" si="808"/>
        <v>0</v>
      </c>
      <c r="AF299" s="47">
        <f t="shared" si="809"/>
        <v>18176.91468244281</v>
      </c>
      <c r="AG299" s="47">
        <f t="shared" si="809"/>
        <v>85903.497576949478</v>
      </c>
      <c r="AH299" s="47">
        <f t="shared" si="809"/>
        <v>0</v>
      </c>
      <c r="AJ299" s="47">
        <f t="shared" si="810"/>
        <v>12707.155348001874</v>
      </c>
      <c r="AK299" s="47">
        <f t="shared" si="810"/>
        <v>118933.68219071128</v>
      </c>
      <c r="AL299" s="47">
        <f t="shared" si="810"/>
        <v>0</v>
      </c>
      <c r="AN299" s="47">
        <f t="shared" si="811"/>
        <v>1952.2882848565471</v>
      </c>
      <c r="AO299" s="47">
        <f t="shared" si="811"/>
        <v>11608.530856111112</v>
      </c>
      <c r="AP299" s="47">
        <f t="shared" si="811"/>
        <v>0</v>
      </c>
      <c r="AR299" s="47">
        <f t="shared" si="812"/>
        <v>661.24213479911089</v>
      </c>
      <c r="AS299" s="47">
        <f t="shared" si="812"/>
        <v>6132.7435293325889</v>
      </c>
      <c r="AT299" s="47">
        <f t="shared" si="812"/>
        <v>0</v>
      </c>
      <c r="AV299" s="47">
        <f t="shared" si="813"/>
        <v>0</v>
      </c>
      <c r="AW299" s="47">
        <f t="shared" si="813"/>
        <v>10985.720646582782</v>
      </c>
      <c r="AX299" s="47">
        <f t="shared" si="813"/>
        <v>0</v>
      </c>
      <c r="AZ299" s="47">
        <f t="shared" si="814"/>
        <v>0</v>
      </c>
      <c r="BA299" s="47">
        <f t="shared" si="814"/>
        <v>358.09708817620663</v>
      </c>
      <c r="BB299" s="47">
        <f t="shared" si="814"/>
        <v>0</v>
      </c>
      <c r="BD299" s="47">
        <f t="shared" si="815"/>
        <v>35.320537917810164</v>
      </c>
      <c r="BE299" s="47">
        <f t="shared" si="815"/>
        <v>335.57291720901435</v>
      </c>
      <c r="BF299" s="47">
        <f t="shared" si="815"/>
        <v>0</v>
      </c>
      <c r="BH299" s="44">
        <f t="shared" si="795"/>
        <v>0</v>
      </c>
      <c r="BI299" s="44">
        <f t="shared" si="796"/>
        <v>0</v>
      </c>
      <c r="BJ299" s="44">
        <f t="shared" si="797"/>
        <v>0</v>
      </c>
      <c r="BK299" s="44">
        <f t="shared" si="798"/>
        <v>0</v>
      </c>
      <c r="BM299" s="44">
        <f t="shared" si="702"/>
        <v>1491734</v>
      </c>
      <c r="BN299" s="44">
        <f t="shared" si="703"/>
        <v>560635.54458134936</v>
      </c>
      <c r="BO299" s="44">
        <f t="shared" si="704"/>
        <v>180559.68518096342</v>
      </c>
      <c r="BP299" s="44">
        <f t="shared" si="705"/>
        <v>20442.631490326872</v>
      </c>
      <c r="BQ299" s="44">
        <f t="shared" si="706"/>
        <v>239942.10753821503</v>
      </c>
      <c r="BR299" s="44">
        <f t="shared" si="707"/>
        <v>222363.26541605438</v>
      </c>
      <c r="BS299" s="44">
        <f t="shared" si="708"/>
        <v>104080.41225939229</v>
      </c>
      <c r="BT299" s="44">
        <f t="shared" si="709"/>
        <v>131640.83753871315</v>
      </c>
      <c r="BU299" s="44">
        <f t="shared" si="710"/>
        <v>13560.81914096766</v>
      </c>
      <c r="BV299" s="44">
        <f t="shared" si="711"/>
        <v>6793.9856641317001</v>
      </c>
      <c r="BW299" s="44">
        <f t="shared" si="712"/>
        <v>10985.720646582782</v>
      </c>
      <c r="BX299" s="44">
        <f t="shared" si="713"/>
        <v>358.09708817620663</v>
      </c>
      <c r="BY299" s="44">
        <f t="shared" si="714"/>
        <v>370.89345512682451</v>
      </c>
      <c r="CA299" s="44">
        <f t="shared" si="715"/>
        <v>0</v>
      </c>
    </row>
    <row r="300" spans="1:79" x14ac:dyDescent="0.25">
      <c r="B300" s="30">
        <v>507</v>
      </c>
      <c r="C300" s="30" t="s">
        <v>87</v>
      </c>
      <c r="D300" s="30"/>
      <c r="E300" s="94"/>
      <c r="F300" s="94"/>
      <c r="G300" s="105">
        <f>+'Function-Classif'!F300</f>
        <v>0</v>
      </c>
      <c r="H300" s="31">
        <f>+'Function-Classif'!S300</f>
        <v>0</v>
      </c>
      <c r="I300" s="31">
        <f>+'Function-Classif'!T300</f>
        <v>0</v>
      </c>
      <c r="J300" s="31">
        <f>+'Function-Classif'!U300</f>
        <v>0</v>
      </c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Y300" s="44"/>
      <c r="Z300" s="44"/>
      <c r="BH300" s="44">
        <f t="shared" si="795"/>
        <v>0</v>
      </c>
      <c r="BI300" s="44">
        <f t="shared" si="796"/>
        <v>0</v>
      </c>
      <c r="BJ300" s="44">
        <f t="shared" si="797"/>
        <v>0</v>
      </c>
      <c r="BK300" s="44">
        <f t="shared" si="798"/>
        <v>0</v>
      </c>
      <c r="BM300" s="44">
        <f t="shared" si="702"/>
        <v>0</v>
      </c>
      <c r="BN300" s="44">
        <f t="shared" si="703"/>
        <v>0</v>
      </c>
      <c r="BO300" s="44">
        <f t="shared" si="704"/>
        <v>0</v>
      </c>
      <c r="BP300" s="44">
        <f t="shared" si="705"/>
        <v>0</v>
      </c>
      <c r="BQ300" s="44">
        <f t="shared" si="706"/>
        <v>0</v>
      </c>
      <c r="BR300" s="44">
        <f t="shared" si="707"/>
        <v>0</v>
      </c>
      <c r="BS300" s="44">
        <f t="shared" si="708"/>
        <v>0</v>
      </c>
      <c r="BT300" s="44">
        <f t="shared" si="709"/>
        <v>0</v>
      </c>
      <c r="BU300" s="44">
        <f t="shared" si="710"/>
        <v>0</v>
      </c>
      <c r="BV300" s="44">
        <f t="shared" si="711"/>
        <v>0</v>
      </c>
      <c r="BW300" s="44">
        <f t="shared" si="712"/>
        <v>0</v>
      </c>
      <c r="BX300" s="44">
        <f t="shared" si="713"/>
        <v>0</v>
      </c>
      <c r="BY300" s="44">
        <f t="shared" si="714"/>
        <v>0</v>
      </c>
      <c r="CA300" s="44">
        <f t="shared" si="715"/>
        <v>0</v>
      </c>
    </row>
    <row r="301" spans="1:79" x14ac:dyDescent="0.25">
      <c r="B301" s="6"/>
      <c r="C301" s="6" t="s">
        <v>89</v>
      </c>
      <c r="D301" s="6"/>
      <c r="E301" s="93"/>
      <c r="F301" s="93"/>
      <c r="G301" s="105">
        <f>+'Function-Classif'!F301</f>
        <v>17322404</v>
      </c>
      <c r="H301" s="24">
        <f>SUM(H295:H300)</f>
        <v>2401246.3589449055</v>
      </c>
      <c r="I301" s="24">
        <f t="shared" ref="I301:BF301" si="820">SUM(I295:I300)</f>
        <v>14921157.641055096</v>
      </c>
      <c r="J301" s="24">
        <f t="shared" si="820"/>
        <v>0</v>
      </c>
      <c r="K301" s="24"/>
      <c r="L301" s="24">
        <f t="shared" si="820"/>
        <v>1074561.1261926822</v>
      </c>
      <c r="M301" s="24">
        <f t="shared" si="820"/>
        <v>5398147.042366256</v>
      </c>
      <c r="N301" s="24">
        <f t="shared" si="820"/>
        <v>0</v>
      </c>
      <c r="O301" s="24"/>
      <c r="P301" s="24">
        <f t="shared" si="820"/>
        <v>333216.74247088609</v>
      </c>
      <c r="Q301" s="24">
        <f t="shared" si="820"/>
        <v>1754204.5324205165</v>
      </c>
      <c r="R301" s="24">
        <f t="shared" si="820"/>
        <v>0</v>
      </c>
      <c r="S301" s="24"/>
      <c r="T301" s="24">
        <f t="shared" ref="T301:V301" si="821">SUM(T295:T300)</f>
        <v>29253.278391111598</v>
      </c>
      <c r="U301" s="24">
        <f t="shared" si="821"/>
        <v>208928.69808287537</v>
      </c>
      <c r="V301" s="24">
        <f t="shared" si="821"/>
        <v>0</v>
      </c>
      <c r="W301" s="24"/>
      <c r="X301" s="24">
        <f t="shared" si="820"/>
        <v>369261.84067094023</v>
      </c>
      <c r="Y301" s="24">
        <f t="shared" si="820"/>
        <v>2420710.4988890444</v>
      </c>
      <c r="Z301" s="24">
        <f t="shared" si="820"/>
        <v>0</v>
      </c>
      <c r="AA301" s="24"/>
      <c r="AB301" s="24">
        <f t="shared" si="820"/>
        <v>265618.46578557894</v>
      </c>
      <c r="AC301" s="24">
        <f t="shared" si="820"/>
        <v>2336657.6479052524</v>
      </c>
      <c r="AD301" s="24">
        <f t="shared" si="820"/>
        <v>0</v>
      </c>
      <c r="AE301" s="24"/>
      <c r="AF301" s="24">
        <f t="shared" si="820"/>
        <v>178519.8635143608</v>
      </c>
      <c r="AG301" s="24">
        <f t="shared" si="820"/>
        <v>1027693.8401336307</v>
      </c>
      <c r="AH301" s="24">
        <f t="shared" si="820"/>
        <v>0</v>
      </c>
      <c r="AI301" s="24"/>
      <c r="AJ301" s="24">
        <f t="shared" si="820"/>
        <v>124800.03774085008</v>
      </c>
      <c r="AK301" s="24">
        <f t="shared" si="820"/>
        <v>1422845.5885898902</v>
      </c>
      <c r="AL301" s="24">
        <f t="shared" si="820"/>
        <v>0</v>
      </c>
      <c r="AM301" s="24"/>
      <c r="AN301" s="24">
        <f t="shared" si="820"/>
        <v>19173.894153220404</v>
      </c>
      <c r="AO301" s="24">
        <f t="shared" si="820"/>
        <v>138876.94902224516</v>
      </c>
      <c r="AP301" s="24">
        <f t="shared" si="820"/>
        <v>0</v>
      </c>
      <c r="AQ301" s="24"/>
      <c r="AR301" s="24">
        <f t="shared" si="820"/>
        <v>6494.2185027859587</v>
      </c>
      <c r="AS301" s="24">
        <f t="shared" si="820"/>
        <v>73368.173892673469</v>
      </c>
      <c r="AT301" s="24">
        <f t="shared" si="820"/>
        <v>0</v>
      </c>
      <c r="AU301" s="24"/>
      <c r="AV301" s="24">
        <f t="shared" si="820"/>
        <v>0</v>
      </c>
      <c r="AW301" s="24">
        <f t="shared" si="820"/>
        <v>131426.05081718363</v>
      </c>
      <c r="AX301" s="24">
        <f t="shared" si="820"/>
        <v>0</v>
      </c>
      <c r="AY301" s="24"/>
      <c r="AZ301" s="24">
        <f t="shared" si="820"/>
        <v>0</v>
      </c>
      <c r="BA301" s="24">
        <f t="shared" si="820"/>
        <v>4284.0417685999619</v>
      </c>
      <c r="BB301" s="24">
        <f t="shared" si="820"/>
        <v>0</v>
      </c>
      <c r="BC301" s="24"/>
      <c r="BD301" s="24">
        <f t="shared" si="820"/>
        <v>346.89152248878167</v>
      </c>
      <c r="BE301" s="24">
        <f t="shared" si="820"/>
        <v>4014.5771669245169</v>
      </c>
      <c r="BF301" s="24">
        <f t="shared" si="820"/>
        <v>0</v>
      </c>
      <c r="BH301" s="44">
        <f t="shared" si="795"/>
        <v>0</v>
      </c>
      <c r="BI301" s="44">
        <f t="shared" si="796"/>
        <v>0</v>
      </c>
      <c r="BJ301" s="44">
        <f t="shared" si="797"/>
        <v>0</v>
      </c>
      <c r="BK301" s="44">
        <f t="shared" si="798"/>
        <v>0</v>
      </c>
      <c r="BM301" s="44">
        <f t="shared" si="702"/>
        <v>17322404</v>
      </c>
      <c r="BN301" s="44">
        <f t="shared" si="703"/>
        <v>6472708.1685589384</v>
      </c>
      <c r="BO301" s="44">
        <f t="shared" si="704"/>
        <v>2087421.2748914026</v>
      </c>
      <c r="BP301" s="44">
        <f t="shared" si="705"/>
        <v>238181.97647398699</v>
      </c>
      <c r="BQ301" s="44">
        <f t="shared" si="706"/>
        <v>2789972.3395599844</v>
      </c>
      <c r="BR301" s="44">
        <f t="shared" si="707"/>
        <v>2602276.1136908312</v>
      </c>
      <c r="BS301" s="44">
        <f t="shared" si="708"/>
        <v>1206213.7036479914</v>
      </c>
      <c r="BT301" s="44">
        <f t="shared" si="709"/>
        <v>1547645.6263307403</v>
      </c>
      <c r="BU301" s="44">
        <f t="shared" si="710"/>
        <v>158050.84317546556</v>
      </c>
      <c r="BV301" s="44">
        <f t="shared" si="711"/>
        <v>79862.392395459421</v>
      </c>
      <c r="BW301" s="44">
        <f t="shared" si="712"/>
        <v>131426.05081718363</v>
      </c>
      <c r="BX301" s="44">
        <f t="shared" si="713"/>
        <v>4284.0417685999619</v>
      </c>
      <c r="BY301" s="44">
        <f t="shared" si="714"/>
        <v>4361.4686894132983</v>
      </c>
      <c r="CA301" s="44">
        <f t="shared" si="715"/>
        <v>0</v>
      </c>
    </row>
    <row r="302" spans="1:79" x14ac:dyDescent="0.25">
      <c r="B302" s="6"/>
      <c r="C302" s="6"/>
      <c r="D302" s="6"/>
      <c r="E302" s="93"/>
      <c r="F302" s="93"/>
      <c r="G302" s="105"/>
      <c r="H302" s="24"/>
      <c r="I302" s="24"/>
      <c r="J302" s="24"/>
      <c r="K302" s="24"/>
      <c r="L302" s="40"/>
      <c r="M302" s="24"/>
      <c r="N302" s="24"/>
      <c r="O302" s="24"/>
      <c r="P302" s="40"/>
      <c r="Q302" s="24"/>
      <c r="R302" s="24"/>
      <c r="S302" s="24"/>
      <c r="T302" s="24"/>
      <c r="U302" s="24"/>
      <c r="V302" s="24"/>
      <c r="W302" s="24"/>
      <c r="Y302" s="44"/>
      <c r="Z302" s="44"/>
      <c r="BH302" s="44">
        <f t="shared" si="795"/>
        <v>0</v>
      </c>
      <c r="BI302" s="44">
        <f t="shared" si="796"/>
        <v>0</v>
      </c>
      <c r="BJ302" s="44">
        <f t="shared" si="797"/>
        <v>0</v>
      </c>
      <c r="BK302" s="44">
        <f t="shared" si="798"/>
        <v>0</v>
      </c>
      <c r="BM302" s="44">
        <f t="shared" si="702"/>
        <v>0</v>
      </c>
      <c r="BN302" s="44">
        <f t="shared" si="703"/>
        <v>0</v>
      </c>
      <c r="BO302" s="44">
        <f t="shared" si="704"/>
        <v>0</v>
      </c>
      <c r="BP302" s="44">
        <f t="shared" si="705"/>
        <v>0</v>
      </c>
      <c r="BQ302" s="44">
        <f t="shared" si="706"/>
        <v>0</v>
      </c>
      <c r="BR302" s="44">
        <f t="shared" si="707"/>
        <v>0</v>
      </c>
      <c r="BS302" s="44">
        <f t="shared" si="708"/>
        <v>0</v>
      </c>
      <c r="BT302" s="44">
        <f t="shared" si="709"/>
        <v>0</v>
      </c>
      <c r="BU302" s="44">
        <f t="shared" si="710"/>
        <v>0</v>
      </c>
      <c r="BV302" s="44">
        <f t="shared" si="711"/>
        <v>0</v>
      </c>
      <c r="BW302" s="44">
        <f t="shared" si="712"/>
        <v>0</v>
      </c>
      <c r="BX302" s="44">
        <f t="shared" si="713"/>
        <v>0</v>
      </c>
      <c r="BY302" s="44">
        <f t="shared" si="714"/>
        <v>0</v>
      </c>
      <c r="CA302" s="44">
        <f t="shared" si="715"/>
        <v>0</v>
      </c>
    </row>
    <row r="303" spans="1:79" x14ac:dyDescent="0.25">
      <c r="B303" s="9" t="s">
        <v>237</v>
      </c>
      <c r="C303" s="6"/>
      <c r="D303" s="6"/>
      <c r="E303" s="93"/>
      <c r="F303" s="93"/>
      <c r="G303" s="105"/>
      <c r="H303" s="24"/>
      <c r="I303" s="24"/>
      <c r="J303" s="24"/>
      <c r="K303" s="24"/>
      <c r="L303" s="40"/>
      <c r="M303" s="24"/>
      <c r="N303" s="24"/>
      <c r="O303" s="24"/>
      <c r="P303" s="40"/>
      <c r="Q303" s="24"/>
      <c r="R303" s="24"/>
      <c r="S303" s="24"/>
      <c r="T303" s="24"/>
      <c r="U303" s="24"/>
      <c r="V303" s="24"/>
      <c r="W303" s="24"/>
      <c r="Y303" s="44"/>
      <c r="Z303" s="44"/>
      <c r="BH303" s="44">
        <f t="shared" si="795"/>
        <v>0</v>
      </c>
      <c r="BI303" s="44">
        <f t="shared" si="796"/>
        <v>0</v>
      </c>
      <c r="BJ303" s="44">
        <f t="shared" si="797"/>
        <v>0</v>
      </c>
      <c r="BK303" s="44">
        <f t="shared" si="798"/>
        <v>0</v>
      </c>
      <c r="BM303" s="44">
        <f t="shared" si="702"/>
        <v>0</v>
      </c>
      <c r="BN303" s="44">
        <f t="shared" si="703"/>
        <v>0</v>
      </c>
      <c r="BO303" s="44">
        <f t="shared" si="704"/>
        <v>0</v>
      </c>
      <c r="BP303" s="44">
        <f t="shared" si="705"/>
        <v>0</v>
      </c>
      <c r="BQ303" s="44">
        <f t="shared" si="706"/>
        <v>0</v>
      </c>
      <c r="BR303" s="44">
        <f t="shared" si="707"/>
        <v>0</v>
      </c>
      <c r="BS303" s="44">
        <f t="shared" si="708"/>
        <v>0</v>
      </c>
      <c r="BT303" s="44">
        <f t="shared" si="709"/>
        <v>0</v>
      </c>
      <c r="BU303" s="44">
        <f t="shared" si="710"/>
        <v>0</v>
      </c>
      <c r="BV303" s="44">
        <f t="shared" si="711"/>
        <v>0</v>
      </c>
      <c r="BW303" s="44">
        <f t="shared" si="712"/>
        <v>0</v>
      </c>
      <c r="BX303" s="44">
        <f t="shared" si="713"/>
        <v>0</v>
      </c>
      <c r="BY303" s="44">
        <f t="shared" si="714"/>
        <v>0</v>
      </c>
      <c r="CA303" s="44">
        <f t="shared" si="715"/>
        <v>0</v>
      </c>
    </row>
    <row r="304" spans="1:79" x14ac:dyDescent="0.25">
      <c r="B304" s="6">
        <v>510</v>
      </c>
      <c r="C304" s="6" t="s">
        <v>91</v>
      </c>
      <c r="D304" s="47" t="str">
        <f>INDEX(Alloc,$E304,D$1)</f>
        <v>FO20</v>
      </c>
      <c r="E304" s="93">
        <v>43</v>
      </c>
      <c r="F304" s="93"/>
      <c r="G304" s="105">
        <f>+'Function-Classif'!F304</f>
        <v>3390539</v>
      </c>
      <c r="H304" s="21">
        <f>+'Function-Classif'!S304</f>
        <v>0</v>
      </c>
      <c r="I304" s="21">
        <f>+'Function-Classif'!T304</f>
        <v>3390539</v>
      </c>
      <c r="J304" s="21">
        <f>+'Function-Classif'!U304</f>
        <v>0</v>
      </c>
      <c r="K304" s="47"/>
      <c r="L304" s="47">
        <f t="shared" ref="L304:N308" si="822">INDEX(Alloc,$E304,L$1)*$G304</f>
        <v>0</v>
      </c>
      <c r="M304" s="47">
        <f t="shared" si="822"/>
        <v>1226622.5258902393</v>
      </c>
      <c r="N304" s="47">
        <f t="shared" si="822"/>
        <v>0</v>
      </c>
      <c r="O304" s="47"/>
      <c r="P304" s="47">
        <f t="shared" ref="P304:V308" si="823">INDEX(Alloc,$E304,P$1)*$G304</f>
        <v>0</v>
      </c>
      <c r="Q304" s="47">
        <f t="shared" si="823"/>
        <v>398608.40721792402</v>
      </c>
      <c r="R304" s="47">
        <f t="shared" si="823"/>
        <v>0</v>
      </c>
      <c r="S304" s="47"/>
      <c r="T304" s="47">
        <f t="shared" si="823"/>
        <v>0</v>
      </c>
      <c r="U304" s="47">
        <f t="shared" si="823"/>
        <v>47474.928963965016</v>
      </c>
      <c r="V304" s="47">
        <f t="shared" si="823"/>
        <v>0</v>
      </c>
      <c r="W304" s="24"/>
      <c r="X304" s="47">
        <f t="shared" ref="X304:Z308" si="824">INDEX(Alloc,$E304,X$1)*$G304</f>
        <v>0</v>
      </c>
      <c r="Y304" s="47">
        <f t="shared" si="824"/>
        <v>550058.75225190632</v>
      </c>
      <c r="Z304" s="47">
        <f t="shared" si="824"/>
        <v>0</v>
      </c>
      <c r="AB304" s="47">
        <f t="shared" ref="AB304:AD308" si="825">INDEX(Alloc,$E304,AB$1)*$G304</f>
        <v>0</v>
      </c>
      <c r="AC304" s="47">
        <f t="shared" si="825"/>
        <v>530959.39842311165</v>
      </c>
      <c r="AD304" s="47">
        <f t="shared" si="825"/>
        <v>0</v>
      </c>
      <c r="AF304" s="47">
        <f t="shared" ref="AF304:AH308" si="826">INDEX(Alloc,$E304,AF$1)*$G304</f>
        <v>0</v>
      </c>
      <c r="AG304" s="47">
        <f t="shared" si="826"/>
        <v>233523.17084604251</v>
      </c>
      <c r="AH304" s="47">
        <f t="shared" si="826"/>
        <v>0</v>
      </c>
      <c r="AJ304" s="47">
        <f t="shared" ref="AJ304:AL308" si="827">INDEX(Alloc,$E304,AJ$1)*$G304</f>
        <v>0</v>
      </c>
      <c r="AK304" s="47">
        <f t="shared" si="827"/>
        <v>323313.61782669643</v>
      </c>
      <c r="AL304" s="47">
        <f t="shared" si="827"/>
        <v>0</v>
      </c>
      <c r="AN304" s="47">
        <f t="shared" ref="AN304:AP308" si="828">INDEX(Alloc,$E304,AN$1)*$G304</f>
        <v>0</v>
      </c>
      <c r="AO304" s="47">
        <f t="shared" si="828"/>
        <v>31557.049606215307</v>
      </c>
      <c r="AP304" s="47">
        <f t="shared" si="828"/>
        <v>0</v>
      </c>
      <c r="AR304" s="47">
        <f t="shared" ref="AR304:AT308" si="829">INDEX(Alloc,$E304,AR$1)*$G304</f>
        <v>0</v>
      </c>
      <c r="AS304" s="47">
        <f t="shared" si="829"/>
        <v>16671.4715390073</v>
      </c>
      <c r="AT304" s="47">
        <f t="shared" si="829"/>
        <v>0</v>
      </c>
      <c r="AV304" s="47">
        <f t="shared" ref="AV304:AX308" si="830">INDEX(Alloc,$E304,AV$1)*$G304</f>
        <v>0</v>
      </c>
      <c r="AW304" s="47">
        <f t="shared" si="830"/>
        <v>29863.979835289359</v>
      </c>
      <c r="AX304" s="47">
        <f t="shared" si="830"/>
        <v>0</v>
      </c>
      <c r="AZ304" s="47">
        <f t="shared" ref="AZ304:BB308" si="831">INDEX(Alloc,$E304,AZ$1)*$G304</f>
        <v>0</v>
      </c>
      <c r="BA304" s="47">
        <f t="shared" si="831"/>
        <v>973.46405979261908</v>
      </c>
      <c r="BB304" s="47">
        <f t="shared" si="831"/>
        <v>0</v>
      </c>
      <c r="BD304" s="47">
        <f t="shared" ref="BD304:BF308" si="832">INDEX(Alloc,$E304,BD$1)*$G304</f>
        <v>0</v>
      </c>
      <c r="BE304" s="47">
        <f t="shared" si="832"/>
        <v>912.23353981029288</v>
      </c>
      <c r="BF304" s="47">
        <f t="shared" si="832"/>
        <v>0</v>
      </c>
      <c r="BH304" s="44">
        <f t="shared" si="795"/>
        <v>0</v>
      </c>
      <c r="BI304" s="44">
        <f t="shared" si="796"/>
        <v>0</v>
      </c>
      <c r="BJ304" s="44">
        <f t="shared" si="797"/>
        <v>0</v>
      </c>
      <c r="BK304" s="44">
        <f t="shared" si="798"/>
        <v>0</v>
      </c>
      <c r="BM304" s="44">
        <f t="shared" si="702"/>
        <v>3390539</v>
      </c>
      <c r="BN304" s="44">
        <f t="shared" si="703"/>
        <v>1226622.5258902393</v>
      </c>
      <c r="BO304" s="44">
        <f t="shared" si="704"/>
        <v>398608.40721792402</v>
      </c>
      <c r="BP304" s="44">
        <f t="shared" si="705"/>
        <v>47474.928963965016</v>
      </c>
      <c r="BQ304" s="44">
        <f t="shared" si="706"/>
        <v>550058.75225190632</v>
      </c>
      <c r="BR304" s="44">
        <f t="shared" si="707"/>
        <v>530959.39842311165</v>
      </c>
      <c r="BS304" s="44">
        <f t="shared" si="708"/>
        <v>233523.17084604251</v>
      </c>
      <c r="BT304" s="44">
        <f t="shared" si="709"/>
        <v>323313.61782669643</v>
      </c>
      <c r="BU304" s="44">
        <f t="shared" si="710"/>
        <v>31557.049606215307</v>
      </c>
      <c r="BV304" s="44">
        <f t="shared" si="711"/>
        <v>16671.4715390073</v>
      </c>
      <c r="BW304" s="44">
        <f t="shared" si="712"/>
        <v>29863.979835289359</v>
      </c>
      <c r="BX304" s="44">
        <f t="shared" si="713"/>
        <v>973.46405979261908</v>
      </c>
      <c r="BY304" s="44">
        <f t="shared" si="714"/>
        <v>912.23353981029288</v>
      </c>
      <c r="CA304" s="44">
        <f t="shared" si="715"/>
        <v>0</v>
      </c>
    </row>
    <row r="305" spans="2:79" x14ac:dyDescent="0.25">
      <c r="B305" s="6">
        <v>511</v>
      </c>
      <c r="C305" s="6" t="s">
        <v>92</v>
      </c>
      <c r="D305" s="47" t="str">
        <f>INDEX(Alloc,$E305,D$1)</f>
        <v>Prod</v>
      </c>
      <c r="E305" s="93">
        <v>24</v>
      </c>
      <c r="F305" s="93"/>
      <c r="G305" s="105">
        <f>+'Function-Classif'!F305</f>
        <v>0</v>
      </c>
      <c r="H305" s="21">
        <f>+'Function-Classif'!S305</f>
        <v>0</v>
      </c>
      <c r="I305" s="21">
        <f>+'Function-Classif'!T305</f>
        <v>0</v>
      </c>
      <c r="J305" s="21">
        <f>+'Function-Classif'!U305</f>
        <v>0</v>
      </c>
      <c r="K305" s="47"/>
      <c r="L305" s="47">
        <f t="shared" si="822"/>
        <v>0</v>
      </c>
      <c r="M305" s="47">
        <f t="shared" si="822"/>
        <v>0</v>
      </c>
      <c r="N305" s="47">
        <f t="shared" si="822"/>
        <v>0</v>
      </c>
      <c r="O305" s="47"/>
      <c r="P305" s="47">
        <f t="shared" si="823"/>
        <v>0</v>
      </c>
      <c r="Q305" s="47">
        <f t="shared" si="823"/>
        <v>0</v>
      </c>
      <c r="R305" s="47">
        <f t="shared" si="823"/>
        <v>0</v>
      </c>
      <c r="S305" s="47"/>
      <c r="T305" s="47">
        <f t="shared" si="823"/>
        <v>0</v>
      </c>
      <c r="U305" s="47">
        <f t="shared" si="823"/>
        <v>0</v>
      </c>
      <c r="V305" s="47">
        <f t="shared" si="823"/>
        <v>0</v>
      </c>
      <c r="W305" s="24"/>
      <c r="X305" s="47">
        <f t="shared" si="824"/>
        <v>0</v>
      </c>
      <c r="Y305" s="47">
        <f t="shared" si="824"/>
        <v>0</v>
      </c>
      <c r="Z305" s="47">
        <f t="shared" si="824"/>
        <v>0</v>
      </c>
      <c r="AB305" s="47">
        <f t="shared" si="825"/>
        <v>0</v>
      </c>
      <c r="AC305" s="47">
        <f t="shared" si="825"/>
        <v>0</v>
      </c>
      <c r="AD305" s="47">
        <f t="shared" si="825"/>
        <v>0</v>
      </c>
      <c r="AF305" s="47">
        <f t="shared" si="826"/>
        <v>0</v>
      </c>
      <c r="AG305" s="47">
        <f t="shared" si="826"/>
        <v>0</v>
      </c>
      <c r="AH305" s="47">
        <f t="shared" si="826"/>
        <v>0</v>
      </c>
      <c r="AJ305" s="47">
        <f t="shared" si="827"/>
        <v>0</v>
      </c>
      <c r="AK305" s="47">
        <f t="shared" si="827"/>
        <v>0</v>
      </c>
      <c r="AL305" s="47">
        <f t="shared" si="827"/>
        <v>0</v>
      </c>
      <c r="AN305" s="47">
        <f t="shared" si="828"/>
        <v>0</v>
      </c>
      <c r="AO305" s="47">
        <f t="shared" si="828"/>
        <v>0</v>
      </c>
      <c r="AP305" s="47">
        <f t="shared" si="828"/>
        <v>0</v>
      </c>
      <c r="AR305" s="47">
        <f t="shared" si="829"/>
        <v>0</v>
      </c>
      <c r="AS305" s="47">
        <f t="shared" si="829"/>
        <v>0</v>
      </c>
      <c r="AT305" s="47">
        <f t="shared" si="829"/>
        <v>0</v>
      </c>
      <c r="AV305" s="47">
        <f t="shared" si="830"/>
        <v>0</v>
      </c>
      <c r="AW305" s="47">
        <f t="shared" si="830"/>
        <v>0</v>
      </c>
      <c r="AX305" s="47">
        <f t="shared" si="830"/>
        <v>0</v>
      </c>
      <c r="AZ305" s="47">
        <f t="shared" si="831"/>
        <v>0</v>
      </c>
      <c r="BA305" s="47">
        <f t="shared" si="831"/>
        <v>0</v>
      </c>
      <c r="BB305" s="47">
        <f t="shared" si="831"/>
        <v>0</v>
      </c>
      <c r="BD305" s="47">
        <f t="shared" si="832"/>
        <v>0</v>
      </c>
      <c r="BE305" s="47">
        <f t="shared" si="832"/>
        <v>0</v>
      </c>
      <c r="BF305" s="47">
        <f t="shared" si="832"/>
        <v>0</v>
      </c>
      <c r="BH305" s="44">
        <f t="shared" ref="BH305:BH308" si="833">+L305+P305+T305+X305+AB305+AF305+AJ305+AN305+AR305+AV305+AZ305+BD305-H305</f>
        <v>0</v>
      </c>
      <c r="BI305" s="44">
        <f t="shared" ref="BI305:BI308" si="834">+M305+Q305+U305+Y305+AC305+AG305+AK305+AO305+AS305+AW305+BA305+BE305-I305</f>
        <v>0</v>
      </c>
      <c r="BJ305" s="44">
        <f t="shared" ref="BJ305:BJ308" si="835">+N305+R305+V305+Z305+AD305+AH305+AL305+AP305+AT305+AX305+BB305+BF305-J305</f>
        <v>0</v>
      </c>
      <c r="BK305" s="44">
        <f t="shared" ref="BK305:BK308" si="836">SUM(L305:BF305)-G305</f>
        <v>0</v>
      </c>
      <c r="BM305" s="44">
        <f t="shared" si="702"/>
        <v>0</v>
      </c>
      <c r="BN305" s="44">
        <f t="shared" si="703"/>
        <v>0</v>
      </c>
      <c r="BO305" s="44">
        <f t="shared" si="704"/>
        <v>0</v>
      </c>
      <c r="BP305" s="44">
        <f t="shared" si="705"/>
        <v>0</v>
      </c>
      <c r="BQ305" s="44">
        <f t="shared" si="706"/>
        <v>0</v>
      </c>
      <c r="BR305" s="44">
        <f t="shared" si="707"/>
        <v>0</v>
      </c>
      <c r="BS305" s="44">
        <f t="shared" si="708"/>
        <v>0</v>
      </c>
      <c r="BT305" s="44">
        <f t="shared" si="709"/>
        <v>0</v>
      </c>
      <c r="BU305" s="44">
        <f t="shared" si="710"/>
        <v>0</v>
      </c>
      <c r="BV305" s="44">
        <f t="shared" si="711"/>
        <v>0</v>
      </c>
      <c r="BW305" s="44">
        <f t="shared" si="712"/>
        <v>0</v>
      </c>
      <c r="BX305" s="44">
        <f t="shared" si="713"/>
        <v>0</v>
      </c>
      <c r="BY305" s="44">
        <f t="shared" si="714"/>
        <v>0</v>
      </c>
      <c r="CA305" s="44">
        <f t="shared" si="715"/>
        <v>0</v>
      </c>
    </row>
    <row r="306" spans="2:79" x14ac:dyDescent="0.25">
      <c r="B306" s="6">
        <v>512</v>
      </c>
      <c r="C306" s="6" t="s">
        <v>93</v>
      </c>
      <c r="D306" s="47" t="str">
        <f>INDEX(Alloc,$E306,D$1)</f>
        <v>Energy</v>
      </c>
      <c r="E306" s="93">
        <v>2</v>
      </c>
      <c r="F306" s="93"/>
      <c r="G306" s="105">
        <f>+'Function-Classif'!F306</f>
        <v>4117208</v>
      </c>
      <c r="H306" s="21">
        <f>+'Function-Classif'!S306</f>
        <v>0</v>
      </c>
      <c r="I306" s="21">
        <f>+'Function-Classif'!T306</f>
        <v>4117208</v>
      </c>
      <c r="J306" s="21">
        <f>+'Function-Classif'!U306</f>
        <v>0</v>
      </c>
      <c r="K306" s="24"/>
      <c r="L306" s="47">
        <f t="shared" si="822"/>
        <v>0</v>
      </c>
      <c r="M306" s="47">
        <f t="shared" si="822"/>
        <v>1489515.4064222532</v>
      </c>
      <c r="N306" s="47">
        <f t="shared" si="822"/>
        <v>0</v>
      </c>
      <c r="O306" s="47"/>
      <c r="P306" s="47">
        <f t="shared" si="823"/>
        <v>0</v>
      </c>
      <c r="Q306" s="47">
        <f t="shared" si="823"/>
        <v>484039.18169497361</v>
      </c>
      <c r="R306" s="47">
        <f t="shared" si="823"/>
        <v>0</v>
      </c>
      <c r="S306" s="47"/>
      <c r="T306" s="47">
        <f t="shared" si="823"/>
        <v>0</v>
      </c>
      <c r="U306" s="47">
        <f t="shared" si="823"/>
        <v>57649.877299706168</v>
      </c>
      <c r="V306" s="47">
        <f t="shared" si="823"/>
        <v>0</v>
      </c>
      <c r="W306" s="24"/>
      <c r="X306" s="47">
        <f t="shared" si="824"/>
        <v>0</v>
      </c>
      <c r="Y306" s="47">
        <f t="shared" si="824"/>
        <v>667948.75246725278</v>
      </c>
      <c r="Z306" s="47">
        <f t="shared" si="824"/>
        <v>0</v>
      </c>
      <c r="AB306" s="47">
        <f t="shared" si="825"/>
        <v>0</v>
      </c>
      <c r="AC306" s="47">
        <f t="shared" si="825"/>
        <v>644755.97622172243</v>
      </c>
      <c r="AD306" s="47">
        <f t="shared" si="825"/>
        <v>0</v>
      </c>
      <c r="AF306" s="47">
        <f t="shared" si="826"/>
        <v>0</v>
      </c>
      <c r="AG306" s="47">
        <f t="shared" si="826"/>
        <v>283572.45476093708</v>
      </c>
      <c r="AH306" s="47">
        <f t="shared" si="826"/>
        <v>0</v>
      </c>
      <c r="AJ306" s="47">
        <f t="shared" si="827"/>
        <v>0</v>
      </c>
      <c r="AK306" s="47">
        <f t="shared" si="827"/>
        <v>392607.02024811308</v>
      </c>
      <c r="AL306" s="47">
        <f t="shared" si="827"/>
        <v>0</v>
      </c>
      <c r="AN306" s="47">
        <f t="shared" si="828"/>
        <v>0</v>
      </c>
      <c r="AO306" s="47">
        <f t="shared" si="828"/>
        <v>38320.437280062695</v>
      </c>
      <c r="AP306" s="47">
        <f t="shared" si="828"/>
        <v>0</v>
      </c>
      <c r="AR306" s="47">
        <f t="shared" si="829"/>
        <v>0</v>
      </c>
      <c r="AS306" s="47">
        <f t="shared" si="829"/>
        <v>20244.544006770946</v>
      </c>
      <c r="AT306" s="47">
        <f t="shared" si="829"/>
        <v>0</v>
      </c>
      <c r="AV306" s="47">
        <f t="shared" si="830"/>
        <v>0</v>
      </c>
      <c r="AW306" s="47">
        <f t="shared" si="830"/>
        <v>36264.504460704338</v>
      </c>
      <c r="AX306" s="47">
        <f t="shared" si="830"/>
        <v>0</v>
      </c>
      <c r="AZ306" s="47">
        <f t="shared" si="831"/>
        <v>0</v>
      </c>
      <c r="BA306" s="47">
        <f t="shared" si="831"/>
        <v>1182.0993696549867</v>
      </c>
      <c r="BB306" s="47">
        <f t="shared" si="831"/>
        <v>0</v>
      </c>
      <c r="BD306" s="47">
        <f t="shared" si="832"/>
        <v>0</v>
      </c>
      <c r="BE306" s="47">
        <f t="shared" si="832"/>
        <v>1107.7457678484911</v>
      </c>
      <c r="BF306" s="47">
        <f t="shared" si="832"/>
        <v>0</v>
      </c>
      <c r="BH306" s="44">
        <f t="shared" si="833"/>
        <v>0</v>
      </c>
      <c r="BI306" s="44">
        <f t="shared" si="834"/>
        <v>0</v>
      </c>
      <c r="BJ306" s="44">
        <f t="shared" si="835"/>
        <v>0</v>
      </c>
      <c r="BK306" s="44">
        <f t="shared" si="836"/>
        <v>0</v>
      </c>
      <c r="BM306" s="44">
        <f t="shared" si="702"/>
        <v>4117208</v>
      </c>
      <c r="BN306" s="44">
        <f t="shared" si="703"/>
        <v>1489515.4064222532</v>
      </c>
      <c r="BO306" s="44">
        <f t="shared" si="704"/>
        <v>484039.18169497361</v>
      </c>
      <c r="BP306" s="44">
        <f t="shared" si="705"/>
        <v>57649.877299706168</v>
      </c>
      <c r="BQ306" s="44">
        <f t="shared" si="706"/>
        <v>667948.75246725278</v>
      </c>
      <c r="BR306" s="44">
        <f t="shared" si="707"/>
        <v>644755.97622172243</v>
      </c>
      <c r="BS306" s="44">
        <f t="shared" si="708"/>
        <v>283572.45476093708</v>
      </c>
      <c r="BT306" s="44">
        <f t="shared" si="709"/>
        <v>392607.02024811308</v>
      </c>
      <c r="BU306" s="44">
        <f t="shared" si="710"/>
        <v>38320.437280062695</v>
      </c>
      <c r="BV306" s="44">
        <f t="shared" si="711"/>
        <v>20244.544006770946</v>
      </c>
      <c r="BW306" s="44">
        <f t="shared" si="712"/>
        <v>36264.504460704338</v>
      </c>
      <c r="BX306" s="44">
        <f t="shared" si="713"/>
        <v>1182.0993696549867</v>
      </c>
      <c r="BY306" s="44">
        <f t="shared" si="714"/>
        <v>1107.7457678484911</v>
      </c>
      <c r="CA306" s="44">
        <f t="shared" si="715"/>
        <v>0</v>
      </c>
    </row>
    <row r="307" spans="2:79" x14ac:dyDescent="0.25">
      <c r="B307" s="6">
        <v>513</v>
      </c>
      <c r="C307" s="6" t="s">
        <v>94</v>
      </c>
      <c r="D307" s="47" t="str">
        <f>INDEX(Alloc,$E307,D$1)</f>
        <v>Energy</v>
      </c>
      <c r="E307" s="93">
        <v>2</v>
      </c>
      <c r="F307" s="93"/>
      <c r="G307" s="105">
        <f>+'Function-Classif'!F307</f>
        <v>2830954</v>
      </c>
      <c r="H307" s="21">
        <f>+'Function-Classif'!S307</f>
        <v>0</v>
      </c>
      <c r="I307" s="21">
        <f>+'Function-Classif'!T307</f>
        <v>2830954</v>
      </c>
      <c r="J307" s="21">
        <f>+'Function-Classif'!U307</f>
        <v>0</v>
      </c>
      <c r="K307" s="24"/>
      <c r="L307" s="47">
        <f t="shared" si="822"/>
        <v>0</v>
      </c>
      <c r="M307" s="47">
        <f t="shared" si="822"/>
        <v>1024176.9660101465</v>
      </c>
      <c r="N307" s="47">
        <f t="shared" si="822"/>
        <v>0</v>
      </c>
      <c r="O307" s="47"/>
      <c r="P307" s="47">
        <f t="shared" si="823"/>
        <v>0</v>
      </c>
      <c r="Q307" s="47">
        <f t="shared" si="823"/>
        <v>332820.84790861001</v>
      </c>
      <c r="R307" s="47">
        <f t="shared" si="823"/>
        <v>0</v>
      </c>
      <c r="S307" s="47"/>
      <c r="T307" s="47">
        <f t="shared" si="823"/>
        <v>0</v>
      </c>
      <c r="U307" s="47">
        <f t="shared" si="823"/>
        <v>39639.520456851431</v>
      </c>
      <c r="V307" s="47">
        <f t="shared" si="823"/>
        <v>0</v>
      </c>
      <c r="W307" s="24"/>
      <c r="X307" s="47">
        <f t="shared" si="824"/>
        <v>0</v>
      </c>
      <c r="Y307" s="47">
        <f t="shared" si="824"/>
        <v>459275.3615052189</v>
      </c>
      <c r="Z307" s="47">
        <f t="shared" si="824"/>
        <v>0</v>
      </c>
      <c r="AB307" s="47">
        <f t="shared" si="825"/>
        <v>0</v>
      </c>
      <c r="AC307" s="47">
        <f t="shared" si="825"/>
        <v>443328.22386160475</v>
      </c>
      <c r="AD307" s="47">
        <f t="shared" si="825"/>
        <v>0</v>
      </c>
      <c r="AF307" s="47">
        <f t="shared" si="826"/>
        <v>0</v>
      </c>
      <c r="AG307" s="47">
        <f t="shared" si="826"/>
        <v>194981.78743830623</v>
      </c>
      <c r="AH307" s="47">
        <f t="shared" si="826"/>
        <v>0</v>
      </c>
      <c r="AJ307" s="47">
        <f t="shared" si="827"/>
        <v>0</v>
      </c>
      <c r="AK307" s="47">
        <f t="shared" si="827"/>
        <v>269952.9424793396</v>
      </c>
      <c r="AL307" s="47">
        <f t="shared" si="827"/>
        <v>0</v>
      </c>
      <c r="AN307" s="47">
        <f t="shared" si="828"/>
        <v>0</v>
      </c>
      <c r="AO307" s="47">
        <f t="shared" si="828"/>
        <v>26348.776938095576</v>
      </c>
      <c r="AP307" s="47">
        <f t="shared" si="828"/>
        <v>0</v>
      </c>
      <c r="AR307" s="47">
        <f t="shared" si="829"/>
        <v>0</v>
      </c>
      <c r="AS307" s="47">
        <f t="shared" si="829"/>
        <v>13919.96052522589</v>
      </c>
      <c r="AT307" s="47">
        <f t="shared" si="829"/>
        <v>0</v>
      </c>
      <c r="AV307" s="47">
        <f t="shared" si="830"/>
        <v>0</v>
      </c>
      <c r="AW307" s="47">
        <f t="shared" si="830"/>
        <v>24935.136617107706</v>
      </c>
      <c r="AX307" s="47">
        <f t="shared" si="830"/>
        <v>0</v>
      </c>
      <c r="AZ307" s="47">
        <f t="shared" si="831"/>
        <v>0</v>
      </c>
      <c r="BA307" s="47">
        <f t="shared" si="831"/>
        <v>812.8005529286504</v>
      </c>
      <c r="BB307" s="47">
        <f t="shared" si="831"/>
        <v>0</v>
      </c>
      <c r="BD307" s="47">
        <f t="shared" si="832"/>
        <v>0</v>
      </c>
      <c r="BE307" s="47">
        <f t="shared" si="832"/>
        <v>761.67570656468115</v>
      </c>
      <c r="BF307" s="47">
        <f t="shared" si="832"/>
        <v>0</v>
      </c>
      <c r="BH307" s="44">
        <f t="shared" si="833"/>
        <v>0</v>
      </c>
      <c r="BI307" s="44">
        <f t="shared" si="834"/>
        <v>0</v>
      </c>
      <c r="BJ307" s="44">
        <f t="shared" si="835"/>
        <v>0</v>
      </c>
      <c r="BK307" s="44">
        <f t="shared" si="836"/>
        <v>0</v>
      </c>
      <c r="BM307" s="44">
        <f t="shared" si="702"/>
        <v>2830954</v>
      </c>
      <c r="BN307" s="44">
        <f t="shared" si="703"/>
        <v>1024176.9660101465</v>
      </c>
      <c r="BO307" s="44">
        <f t="shared" si="704"/>
        <v>332820.84790861001</v>
      </c>
      <c r="BP307" s="44">
        <f t="shared" si="705"/>
        <v>39639.520456851431</v>
      </c>
      <c r="BQ307" s="44">
        <f t="shared" si="706"/>
        <v>459275.3615052189</v>
      </c>
      <c r="BR307" s="44">
        <f t="shared" si="707"/>
        <v>443328.22386160475</v>
      </c>
      <c r="BS307" s="44">
        <f t="shared" si="708"/>
        <v>194981.78743830623</v>
      </c>
      <c r="BT307" s="44">
        <f t="shared" si="709"/>
        <v>269952.9424793396</v>
      </c>
      <c r="BU307" s="44">
        <f t="shared" si="710"/>
        <v>26348.776938095576</v>
      </c>
      <c r="BV307" s="44">
        <f t="shared" si="711"/>
        <v>13919.96052522589</v>
      </c>
      <c r="BW307" s="44">
        <f t="shared" si="712"/>
        <v>24935.136617107706</v>
      </c>
      <c r="BX307" s="44">
        <f t="shared" si="713"/>
        <v>812.8005529286504</v>
      </c>
      <c r="BY307" s="44">
        <f t="shared" si="714"/>
        <v>761.67570656468115</v>
      </c>
      <c r="CA307" s="44">
        <f t="shared" si="715"/>
        <v>0</v>
      </c>
    </row>
    <row r="308" spans="2:79" x14ac:dyDescent="0.25">
      <c r="B308" s="30">
        <v>514</v>
      </c>
      <c r="C308" s="30" t="s">
        <v>95</v>
      </c>
      <c r="D308" s="47" t="str">
        <f>INDEX(Alloc,$E308,D$1)</f>
        <v>Energy</v>
      </c>
      <c r="E308" s="94">
        <v>2</v>
      </c>
      <c r="F308" s="94"/>
      <c r="G308" s="105">
        <f>+'Function-Classif'!F308</f>
        <v>57828</v>
      </c>
      <c r="H308" s="31">
        <f>+'Function-Classif'!S308</f>
        <v>0</v>
      </c>
      <c r="I308" s="31">
        <f>+'Function-Classif'!T308</f>
        <v>57828</v>
      </c>
      <c r="J308" s="31">
        <f>+'Function-Classif'!U308</f>
        <v>0</v>
      </c>
      <c r="K308" s="41"/>
      <c r="L308" s="47">
        <f t="shared" si="822"/>
        <v>0</v>
      </c>
      <c r="M308" s="47">
        <f t="shared" si="822"/>
        <v>20920.900018309996</v>
      </c>
      <c r="N308" s="47">
        <f t="shared" si="822"/>
        <v>0</v>
      </c>
      <c r="O308" s="47"/>
      <c r="P308" s="47">
        <f t="shared" si="823"/>
        <v>0</v>
      </c>
      <c r="Q308" s="47">
        <f t="shared" si="823"/>
        <v>6798.543527326512</v>
      </c>
      <c r="R308" s="47">
        <f t="shared" si="823"/>
        <v>0</v>
      </c>
      <c r="S308" s="47"/>
      <c r="T308" s="47">
        <f t="shared" si="823"/>
        <v>0</v>
      </c>
      <c r="U308" s="47">
        <f t="shared" si="823"/>
        <v>809.71792158360915</v>
      </c>
      <c r="V308" s="47">
        <f t="shared" si="823"/>
        <v>0</v>
      </c>
      <c r="W308" s="24"/>
      <c r="X308" s="47">
        <f t="shared" si="824"/>
        <v>0</v>
      </c>
      <c r="Y308" s="47">
        <f t="shared" si="824"/>
        <v>9381.6344614302452</v>
      </c>
      <c r="Z308" s="47">
        <f t="shared" si="824"/>
        <v>0</v>
      </c>
      <c r="AB308" s="47">
        <f t="shared" si="825"/>
        <v>0</v>
      </c>
      <c r="AC308" s="47">
        <f t="shared" si="825"/>
        <v>9055.8817025882017</v>
      </c>
      <c r="AD308" s="47">
        <f t="shared" si="825"/>
        <v>0</v>
      </c>
      <c r="AF308" s="47">
        <f t="shared" si="826"/>
        <v>0</v>
      </c>
      <c r="AG308" s="47">
        <f t="shared" si="826"/>
        <v>3982.9000414638926</v>
      </c>
      <c r="AH308" s="47">
        <f t="shared" si="826"/>
        <v>0</v>
      </c>
      <c r="AJ308" s="47">
        <f t="shared" si="827"/>
        <v>0</v>
      </c>
      <c r="AK308" s="47">
        <f t="shared" si="827"/>
        <v>5514.338543718919</v>
      </c>
      <c r="AL308" s="47">
        <f t="shared" si="827"/>
        <v>0</v>
      </c>
      <c r="AN308" s="47">
        <f t="shared" si="828"/>
        <v>0</v>
      </c>
      <c r="AO308" s="47">
        <f t="shared" si="828"/>
        <v>538.22742184302217</v>
      </c>
      <c r="AP308" s="47">
        <f t="shared" si="828"/>
        <v>0</v>
      </c>
      <c r="AR308" s="47">
        <f t="shared" si="829"/>
        <v>0</v>
      </c>
      <c r="AS308" s="47">
        <f t="shared" si="829"/>
        <v>284.34353834529378</v>
      </c>
      <c r="AT308" s="47">
        <f t="shared" si="829"/>
        <v>0</v>
      </c>
      <c r="AV308" s="47">
        <f t="shared" si="830"/>
        <v>0</v>
      </c>
      <c r="AW308" s="47">
        <f t="shared" si="830"/>
        <v>509.35093975179547</v>
      </c>
      <c r="AX308" s="47">
        <f t="shared" si="830"/>
        <v>0</v>
      </c>
      <c r="AZ308" s="47">
        <f t="shared" si="831"/>
        <v>0</v>
      </c>
      <c r="BA308" s="47">
        <f t="shared" si="831"/>
        <v>16.603106364412138</v>
      </c>
      <c r="BB308" s="47">
        <f t="shared" si="831"/>
        <v>0</v>
      </c>
      <c r="BD308" s="47">
        <f t="shared" si="832"/>
        <v>0</v>
      </c>
      <c r="BE308" s="47">
        <f t="shared" si="832"/>
        <v>15.55877727409996</v>
      </c>
      <c r="BF308" s="47">
        <f t="shared" si="832"/>
        <v>0</v>
      </c>
      <c r="BH308" s="44">
        <f t="shared" si="833"/>
        <v>0</v>
      </c>
      <c r="BI308" s="44">
        <f t="shared" si="834"/>
        <v>0</v>
      </c>
      <c r="BJ308" s="44">
        <f t="shared" si="835"/>
        <v>0</v>
      </c>
      <c r="BK308" s="44">
        <f t="shared" si="836"/>
        <v>0</v>
      </c>
      <c r="BM308" s="44">
        <f t="shared" si="702"/>
        <v>57828</v>
      </c>
      <c r="BN308" s="44">
        <f t="shared" si="703"/>
        <v>20920.900018309996</v>
      </c>
      <c r="BO308" s="44">
        <f t="shared" si="704"/>
        <v>6798.543527326512</v>
      </c>
      <c r="BP308" s="44">
        <f t="shared" si="705"/>
        <v>809.71792158360915</v>
      </c>
      <c r="BQ308" s="44">
        <f t="shared" si="706"/>
        <v>9381.6344614302452</v>
      </c>
      <c r="BR308" s="44">
        <f t="shared" si="707"/>
        <v>9055.8817025882017</v>
      </c>
      <c r="BS308" s="44">
        <f t="shared" si="708"/>
        <v>3982.9000414638926</v>
      </c>
      <c r="BT308" s="44">
        <f t="shared" si="709"/>
        <v>5514.338543718919</v>
      </c>
      <c r="BU308" s="44">
        <f t="shared" si="710"/>
        <v>538.22742184302217</v>
      </c>
      <c r="BV308" s="44">
        <f t="shared" si="711"/>
        <v>284.34353834529378</v>
      </c>
      <c r="BW308" s="44">
        <f t="shared" si="712"/>
        <v>509.35093975179547</v>
      </c>
      <c r="BX308" s="44">
        <f t="shared" si="713"/>
        <v>16.603106364412138</v>
      </c>
      <c r="BY308" s="44">
        <f t="shared" si="714"/>
        <v>15.55877727409996</v>
      </c>
      <c r="CA308" s="44">
        <f t="shared" si="715"/>
        <v>0</v>
      </c>
    </row>
    <row r="309" spans="2:79" x14ac:dyDescent="0.25">
      <c r="B309" s="6"/>
      <c r="C309" s="6" t="s">
        <v>96</v>
      </c>
      <c r="D309" s="6"/>
      <c r="E309" s="93"/>
      <c r="F309" s="93"/>
      <c r="G309" s="105">
        <f>+'Function-Classif'!F309</f>
        <v>10396529</v>
      </c>
      <c r="H309" s="24">
        <f>SUM(H304:H308)</f>
        <v>0</v>
      </c>
      <c r="I309" s="24">
        <f t="shared" ref="I309:J309" si="837">SUM(I304:I308)</f>
        <v>10396529</v>
      </c>
      <c r="J309" s="24">
        <f t="shared" si="837"/>
        <v>0</v>
      </c>
      <c r="K309" s="24"/>
      <c r="L309" s="24">
        <f t="shared" ref="L309:BF309" si="838">SUM(L304:L308)</f>
        <v>0</v>
      </c>
      <c r="M309" s="24">
        <f t="shared" si="838"/>
        <v>3761235.7983409492</v>
      </c>
      <c r="N309" s="24">
        <f t="shared" si="838"/>
        <v>0</v>
      </c>
      <c r="O309" s="24"/>
      <c r="P309" s="24">
        <f t="shared" si="838"/>
        <v>0</v>
      </c>
      <c r="Q309" s="24">
        <f t="shared" si="838"/>
        <v>1222266.9803488343</v>
      </c>
      <c r="R309" s="24">
        <f t="shared" si="838"/>
        <v>0</v>
      </c>
      <c r="S309" s="24"/>
      <c r="T309" s="24">
        <f t="shared" ref="T309:V309" si="839">SUM(T304:T308)</f>
        <v>0</v>
      </c>
      <c r="U309" s="24">
        <f t="shared" si="839"/>
        <v>145574.04464210622</v>
      </c>
      <c r="V309" s="24">
        <f t="shared" si="839"/>
        <v>0</v>
      </c>
      <c r="W309" s="24"/>
      <c r="X309" s="24">
        <f t="shared" si="838"/>
        <v>0</v>
      </c>
      <c r="Y309" s="24">
        <f t="shared" si="838"/>
        <v>1686664.500685808</v>
      </c>
      <c r="Z309" s="24">
        <f t="shared" si="838"/>
        <v>0</v>
      </c>
      <c r="AA309" s="24"/>
      <c r="AB309" s="24">
        <f t="shared" si="838"/>
        <v>0</v>
      </c>
      <c r="AC309" s="24">
        <f t="shared" si="838"/>
        <v>1628099.480209027</v>
      </c>
      <c r="AD309" s="24">
        <f t="shared" si="838"/>
        <v>0</v>
      </c>
      <c r="AE309" s="24"/>
      <c r="AF309" s="24">
        <f t="shared" si="838"/>
        <v>0</v>
      </c>
      <c r="AG309" s="24">
        <f t="shared" si="838"/>
        <v>716060.31308674975</v>
      </c>
      <c r="AH309" s="24">
        <f t="shared" si="838"/>
        <v>0</v>
      </c>
      <c r="AI309" s="24"/>
      <c r="AJ309" s="24">
        <f t="shared" si="838"/>
        <v>0</v>
      </c>
      <c r="AK309" s="24">
        <f t="shared" si="838"/>
        <v>991387.91909786803</v>
      </c>
      <c r="AL309" s="24">
        <f t="shared" si="838"/>
        <v>0</v>
      </c>
      <c r="AM309" s="24"/>
      <c r="AN309" s="24">
        <f t="shared" si="838"/>
        <v>0</v>
      </c>
      <c r="AO309" s="24">
        <f t="shared" si="838"/>
        <v>96764.491246216596</v>
      </c>
      <c r="AP309" s="24">
        <f t="shared" si="838"/>
        <v>0</v>
      </c>
      <c r="AQ309" s="24"/>
      <c r="AR309" s="24">
        <f t="shared" si="838"/>
        <v>0</v>
      </c>
      <c r="AS309" s="24">
        <f t="shared" si="838"/>
        <v>51120.319609349433</v>
      </c>
      <c r="AT309" s="24">
        <f t="shared" si="838"/>
        <v>0</v>
      </c>
      <c r="AU309" s="24"/>
      <c r="AV309" s="24">
        <f t="shared" si="838"/>
        <v>0</v>
      </c>
      <c r="AW309" s="24">
        <f t="shared" si="838"/>
        <v>91572.971852853196</v>
      </c>
      <c r="AX309" s="24">
        <f t="shared" si="838"/>
        <v>0</v>
      </c>
      <c r="AY309" s="24"/>
      <c r="AZ309" s="24">
        <f t="shared" si="838"/>
        <v>0</v>
      </c>
      <c r="BA309" s="24">
        <f t="shared" si="838"/>
        <v>2984.9670887406683</v>
      </c>
      <c r="BB309" s="24">
        <f t="shared" si="838"/>
        <v>0</v>
      </c>
      <c r="BC309" s="24"/>
      <c r="BD309" s="24">
        <f t="shared" si="838"/>
        <v>0</v>
      </c>
      <c r="BE309" s="24">
        <f t="shared" si="838"/>
        <v>2797.2137914975651</v>
      </c>
      <c r="BF309" s="24">
        <f t="shared" si="838"/>
        <v>0</v>
      </c>
      <c r="BH309" s="44">
        <f t="shared" si="795"/>
        <v>0</v>
      </c>
      <c r="BI309" s="44">
        <f t="shared" si="796"/>
        <v>0</v>
      </c>
      <c r="BJ309" s="44">
        <f t="shared" si="797"/>
        <v>0</v>
      </c>
      <c r="BK309" s="44">
        <f t="shared" si="798"/>
        <v>0</v>
      </c>
      <c r="BM309" s="44">
        <f t="shared" si="702"/>
        <v>10396529</v>
      </c>
      <c r="BN309" s="44">
        <f t="shared" si="703"/>
        <v>3761235.7983409492</v>
      </c>
      <c r="BO309" s="44">
        <f t="shared" si="704"/>
        <v>1222266.9803488343</v>
      </c>
      <c r="BP309" s="44">
        <f t="shared" si="705"/>
        <v>145574.04464210622</v>
      </c>
      <c r="BQ309" s="44">
        <f t="shared" si="706"/>
        <v>1686664.500685808</v>
      </c>
      <c r="BR309" s="44">
        <f t="shared" si="707"/>
        <v>1628099.480209027</v>
      </c>
      <c r="BS309" s="44">
        <f t="shared" si="708"/>
        <v>716060.31308674975</v>
      </c>
      <c r="BT309" s="44">
        <f t="shared" si="709"/>
        <v>991387.91909786803</v>
      </c>
      <c r="BU309" s="44">
        <f t="shared" si="710"/>
        <v>96764.491246216596</v>
      </c>
      <c r="BV309" s="44">
        <f t="shared" si="711"/>
        <v>51120.319609349433</v>
      </c>
      <c r="BW309" s="44">
        <f t="shared" si="712"/>
        <v>91572.971852853196</v>
      </c>
      <c r="BX309" s="44">
        <f t="shared" si="713"/>
        <v>2984.9670887406683</v>
      </c>
      <c r="BY309" s="44">
        <f t="shared" si="714"/>
        <v>2797.2137914975651</v>
      </c>
      <c r="CA309" s="44">
        <f t="shared" si="715"/>
        <v>0</v>
      </c>
    </row>
    <row r="310" spans="2:79" x14ac:dyDescent="0.25">
      <c r="B310" s="30"/>
      <c r="C310" s="30"/>
      <c r="D310" s="30"/>
      <c r="E310" s="94"/>
      <c r="F310" s="94"/>
      <c r="G310" s="105"/>
      <c r="H310" s="31"/>
      <c r="I310" s="31"/>
      <c r="J310" s="31"/>
      <c r="K310" s="4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H310" s="44">
        <f t="shared" si="795"/>
        <v>0</v>
      </c>
      <c r="BI310" s="44">
        <f t="shared" si="796"/>
        <v>0</v>
      </c>
      <c r="BJ310" s="44">
        <f t="shared" si="797"/>
        <v>0</v>
      </c>
      <c r="BK310" s="44">
        <f t="shared" si="798"/>
        <v>0</v>
      </c>
      <c r="BM310" s="44">
        <f t="shared" si="702"/>
        <v>0</v>
      </c>
      <c r="BN310" s="44">
        <f t="shared" si="703"/>
        <v>0</v>
      </c>
      <c r="BO310" s="44">
        <f t="shared" si="704"/>
        <v>0</v>
      </c>
      <c r="BP310" s="44">
        <f t="shared" si="705"/>
        <v>0</v>
      </c>
      <c r="BQ310" s="44">
        <f t="shared" si="706"/>
        <v>0</v>
      </c>
      <c r="BR310" s="44">
        <f t="shared" si="707"/>
        <v>0</v>
      </c>
      <c r="BS310" s="44">
        <f t="shared" si="708"/>
        <v>0</v>
      </c>
      <c r="BT310" s="44">
        <f t="shared" si="709"/>
        <v>0</v>
      </c>
      <c r="BU310" s="44">
        <f t="shared" si="710"/>
        <v>0</v>
      </c>
      <c r="BV310" s="44">
        <f t="shared" si="711"/>
        <v>0</v>
      </c>
      <c r="BW310" s="44">
        <f t="shared" si="712"/>
        <v>0</v>
      </c>
      <c r="BX310" s="44">
        <f t="shared" si="713"/>
        <v>0</v>
      </c>
      <c r="BY310" s="44">
        <f t="shared" si="714"/>
        <v>0</v>
      </c>
      <c r="CA310" s="44">
        <f t="shared" si="715"/>
        <v>0</v>
      </c>
    </row>
    <row r="311" spans="2:79" x14ac:dyDescent="0.25">
      <c r="B311" s="6"/>
      <c r="C311" s="6" t="s">
        <v>97</v>
      </c>
      <c r="D311" s="6"/>
      <c r="E311" s="93"/>
      <c r="F311" s="93"/>
      <c r="G311" s="105">
        <f>+'Function-Classif'!F311</f>
        <v>27718933</v>
      </c>
      <c r="H311" s="24">
        <f>H309+H301</f>
        <v>2401246.3589449055</v>
      </c>
      <c r="I311" s="24">
        <f t="shared" ref="I311:J311" si="840">I309+I301</f>
        <v>25317686.641055096</v>
      </c>
      <c r="J311" s="24">
        <f t="shared" si="840"/>
        <v>0</v>
      </c>
      <c r="K311" s="24"/>
      <c r="L311" s="24">
        <f t="shared" ref="L311:BF311" si="841">L309+L301</f>
        <v>1074561.1261926822</v>
      </c>
      <c r="M311" s="24">
        <f t="shared" si="841"/>
        <v>9159382.8407072052</v>
      </c>
      <c r="N311" s="24">
        <f t="shared" si="841"/>
        <v>0</v>
      </c>
      <c r="O311" s="24"/>
      <c r="P311" s="24">
        <f t="shared" si="841"/>
        <v>333216.74247088609</v>
      </c>
      <c r="Q311" s="24">
        <f t="shared" si="841"/>
        <v>2976471.5127693508</v>
      </c>
      <c r="R311" s="24">
        <f t="shared" si="841"/>
        <v>0</v>
      </c>
      <c r="S311" s="24"/>
      <c r="T311" s="24">
        <f t="shared" ref="T311:V311" si="842">T309+T301</f>
        <v>29253.278391111598</v>
      </c>
      <c r="U311" s="24">
        <f t="shared" si="842"/>
        <v>354502.74272498162</v>
      </c>
      <c r="V311" s="24">
        <f t="shared" si="842"/>
        <v>0</v>
      </c>
      <c r="W311" s="24"/>
      <c r="X311" s="24">
        <f t="shared" si="841"/>
        <v>369261.84067094023</v>
      </c>
      <c r="Y311" s="24">
        <f t="shared" si="841"/>
        <v>4107374.9995748522</v>
      </c>
      <c r="Z311" s="24">
        <f t="shared" si="841"/>
        <v>0</v>
      </c>
      <c r="AA311" s="24"/>
      <c r="AB311" s="24">
        <f t="shared" si="841"/>
        <v>265618.46578557894</v>
      </c>
      <c r="AC311" s="24">
        <f t="shared" si="841"/>
        <v>3964757.1281142794</v>
      </c>
      <c r="AD311" s="24">
        <f t="shared" si="841"/>
        <v>0</v>
      </c>
      <c r="AE311" s="24"/>
      <c r="AF311" s="24">
        <f t="shared" si="841"/>
        <v>178519.8635143608</v>
      </c>
      <c r="AG311" s="24">
        <f t="shared" si="841"/>
        <v>1743754.1532203804</v>
      </c>
      <c r="AH311" s="24">
        <f t="shared" si="841"/>
        <v>0</v>
      </c>
      <c r="AI311" s="24"/>
      <c r="AJ311" s="24">
        <f t="shared" si="841"/>
        <v>124800.03774085008</v>
      </c>
      <c r="AK311" s="24">
        <f t="shared" si="841"/>
        <v>2414233.5076877582</v>
      </c>
      <c r="AL311" s="24">
        <f t="shared" si="841"/>
        <v>0</v>
      </c>
      <c r="AM311" s="24"/>
      <c r="AN311" s="24">
        <f t="shared" si="841"/>
        <v>19173.894153220404</v>
      </c>
      <c r="AO311" s="24">
        <f t="shared" si="841"/>
        <v>235641.44026846177</v>
      </c>
      <c r="AP311" s="24">
        <f t="shared" si="841"/>
        <v>0</v>
      </c>
      <c r="AQ311" s="24"/>
      <c r="AR311" s="24">
        <f t="shared" si="841"/>
        <v>6494.2185027859587</v>
      </c>
      <c r="AS311" s="24">
        <f t="shared" si="841"/>
        <v>124488.4935020229</v>
      </c>
      <c r="AT311" s="24">
        <f t="shared" si="841"/>
        <v>0</v>
      </c>
      <c r="AU311" s="24"/>
      <c r="AV311" s="24">
        <f t="shared" si="841"/>
        <v>0</v>
      </c>
      <c r="AW311" s="24">
        <f t="shared" si="841"/>
        <v>222999.02267003682</v>
      </c>
      <c r="AX311" s="24">
        <f t="shared" si="841"/>
        <v>0</v>
      </c>
      <c r="AY311" s="24"/>
      <c r="AZ311" s="24">
        <f t="shared" si="841"/>
        <v>0</v>
      </c>
      <c r="BA311" s="24">
        <f t="shared" si="841"/>
        <v>7269.0088573406301</v>
      </c>
      <c r="BB311" s="24">
        <f t="shared" si="841"/>
        <v>0</v>
      </c>
      <c r="BC311" s="24"/>
      <c r="BD311" s="24">
        <f t="shared" si="841"/>
        <v>346.89152248878167</v>
      </c>
      <c r="BE311" s="24">
        <f t="shared" si="841"/>
        <v>6811.7909584220815</v>
      </c>
      <c r="BF311" s="24">
        <f t="shared" si="841"/>
        <v>0</v>
      </c>
      <c r="BH311" s="44">
        <f t="shared" si="795"/>
        <v>0</v>
      </c>
      <c r="BI311" s="44">
        <f t="shared" si="796"/>
        <v>0</v>
      </c>
      <c r="BJ311" s="44">
        <f t="shared" si="797"/>
        <v>0</v>
      </c>
      <c r="BK311" s="44">
        <f t="shared" si="798"/>
        <v>0</v>
      </c>
      <c r="BM311" s="44">
        <f t="shared" si="702"/>
        <v>27718933</v>
      </c>
      <c r="BN311" s="44">
        <f t="shared" si="703"/>
        <v>10233943.966899887</v>
      </c>
      <c r="BO311" s="44">
        <f t="shared" si="704"/>
        <v>3309688.2552402369</v>
      </c>
      <c r="BP311" s="44">
        <f t="shared" si="705"/>
        <v>383756.02111609321</v>
      </c>
      <c r="BQ311" s="44">
        <f t="shared" si="706"/>
        <v>4476636.8402457926</v>
      </c>
      <c r="BR311" s="44">
        <f t="shared" si="707"/>
        <v>4230375.5938998582</v>
      </c>
      <c r="BS311" s="44">
        <f t="shared" si="708"/>
        <v>1922274.0167347412</v>
      </c>
      <c r="BT311" s="44">
        <f t="shared" si="709"/>
        <v>2539033.5454286081</v>
      </c>
      <c r="BU311" s="44">
        <f t="shared" si="710"/>
        <v>254815.33442168217</v>
      </c>
      <c r="BV311" s="44">
        <f t="shared" si="711"/>
        <v>130982.71200480885</v>
      </c>
      <c r="BW311" s="44">
        <f t="shared" si="712"/>
        <v>222999.02267003682</v>
      </c>
      <c r="BX311" s="44">
        <f t="shared" si="713"/>
        <v>7269.0088573406301</v>
      </c>
      <c r="BY311" s="44">
        <f t="shared" si="714"/>
        <v>7158.682480910863</v>
      </c>
      <c r="CA311" s="44">
        <f t="shared" si="715"/>
        <v>0</v>
      </c>
    </row>
    <row r="312" spans="2:79" x14ac:dyDescent="0.25">
      <c r="B312" s="6"/>
      <c r="C312" s="6"/>
      <c r="D312" s="6"/>
      <c r="E312" s="93"/>
      <c r="F312" s="93"/>
      <c r="G312" s="105"/>
      <c r="H312" s="24"/>
      <c r="I312" s="24"/>
      <c r="J312" s="24"/>
      <c r="K312" s="24"/>
      <c r="L312" s="40"/>
      <c r="M312" s="24"/>
      <c r="N312" s="24"/>
      <c r="O312" s="24"/>
      <c r="P312" s="40"/>
      <c r="Q312" s="24"/>
      <c r="R312" s="24"/>
      <c r="S312" s="24"/>
      <c r="T312" s="24"/>
      <c r="U312" s="24"/>
      <c r="V312" s="24"/>
      <c r="W312" s="24"/>
      <c r="Y312" s="44"/>
      <c r="Z312" s="44"/>
      <c r="BH312" s="44">
        <f t="shared" si="795"/>
        <v>0</v>
      </c>
      <c r="BI312" s="44">
        <f t="shared" si="796"/>
        <v>0</v>
      </c>
      <c r="BJ312" s="44">
        <f t="shared" si="797"/>
        <v>0</v>
      </c>
      <c r="BK312" s="44">
        <f t="shared" si="798"/>
        <v>0</v>
      </c>
      <c r="BM312" s="44">
        <f t="shared" si="702"/>
        <v>0</v>
      </c>
      <c r="BN312" s="44">
        <f t="shared" si="703"/>
        <v>0</v>
      </c>
      <c r="BO312" s="44">
        <f t="shared" si="704"/>
        <v>0</v>
      </c>
      <c r="BP312" s="44">
        <f t="shared" si="705"/>
        <v>0</v>
      </c>
      <c r="BQ312" s="44">
        <f t="shared" si="706"/>
        <v>0</v>
      </c>
      <c r="BR312" s="44">
        <f t="shared" si="707"/>
        <v>0</v>
      </c>
      <c r="BS312" s="44">
        <f t="shared" si="708"/>
        <v>0</v>
      </c>
      <c r="BT312" s="44">
        <f t="shared" si="709"/>
        <v>0</v>
      </c>
      <c r="BU312" s="44">
        <f t="shared" si="710"/>
        <v>0</v>
      </c>
      <c r="BV312" s="44">
        <f t="shared" si="711"/>
        <v>0</v>
      </c>
      <c r="BW312" s="44">
        <f t="shared" si="712"/>
        <v>0</v>
      </c>
      <c r="BX312" s="44">
        <f t="shared" si="713"/>
        <v>0</v>
      </c>
      <c r="BY312" s="44">
        <f t="shared" si="714"/>
        <v>0</v>
      </c>
      <c r="CA312" s="44">
        <f t="shared" si="715"/>
        <v>0</v>
      </c>
    </row>
    <row r="313" spans="2:79" x14ac:dyDescent="0.25">
      <c r="B313" s="9" t="s">
        <v>238</v>
      </c>
      <c r="C313" s="6"/>
      <c r="D313" s="6"/>
      <c r="E313" s="93"/>
      <c r="F313" s="93"/>
      <c r="G313" s="105"/>
      <c r="H313" s="24"/>
      <c r="I313" s="24"/>
      <c r="J313" s="24"/>
      <c r="K313" s="24"/>
      <c r="L313" s="40"/>
      <c r="M313" s="24"/>
      <c r="N313" s="24"/>
      <c r="O313" s="24"/>
      <c r="P313" s="40"/>
      <c r="Q313" s="24"/>
      <c r="R313" s="24"/>
      <c r="S313" s="24"/>
      <c r="T313" s="24"/>
      <c r="U313" s="24"/>
      <c r="V313" s="24"/>
      <c r="W313" s="24"/>
      <c r="Y313" s="44"/>
      <c r="Z313" s="44"/>
      <c r="BH313" s="44">
        <f t="shared" si="795"/>
        <v>0</v>
      </c>
      <c r="BI313" s="44">
        <f t="shared" si="796"/>
        <v>0</v>
      </c>
      <c r="BJ313" s="44">
        <f t="shared" si="797"/>
        <v>0</v>
      </c>
      <c r="BK313" s="44">
        <f t="shared" si="798"/>
        <v>0</v>
      </c>
      <c r="BM313" s="44">
        <f t="shared" si="702"/>
        <v>0</v>
      </c>
      <c r="BN313" s="44">
        <f t="shared" si="703"/>
        <v>0</v>
      </c>
      <c r="BO313" s="44">
        <f t="shared" si="704"/>
        <v>0</v>
      </c>
      <c r="BP313" s="44">
        <f t="shared" si="705"/>
        <v>0</v>
      </c>
      <c r="BQ313" s="44">
        <f t="shared" si="706"/>
        <v>0</v>
      </c>
      <c r="BR313" s="44">
        <f t="shared" si="707"/>
        <v>0</v>
      </c>
      <c r="BS313" s="44">
        <f t="shared" si="708"/>
        <v>0</v>
      </c>
      <c r="BT313" s="44">
        <f t="shared" si="709"/>
        <v>0</v>
      </c>
      <c r="BU313" s="44">
        <f t="shared" si="710"/>
        <v>0</v>
      </c>
      <c r="BV313" s="44">
        <f t="shared" si="711"/>
        <v>0</v>
      </c>
      <c r="BW313" s="44">
        <f t="shared" si="712"/>
        <v>0</v>
      </c>
      <c r="BX313" s="44">
        <f t="shared" si="713"/>
        <v>0</v>
      </c>
      <c r="BY313" s="44">
        <f t="shared" si="714"/>
        <v>0</v>
      </c>
      <c r="CA313" s="44">
        <f t="shared" si="715"/>
        <v>0</v>
      </c>
    </row>
    <row r="314" spans="2:79" x14ac:dyDescent="0.25">
      <c r="B314" s="19">
        <v>535</v>
      </c>
      <c r="C314" s="6" t="s">
        <v>82</v>
      </c>
      <c r="D314" s="47" t="str">
        <f>INDEX(Alloc,$E314,D$1)</f>
        <v>Prod</v>
      </c>
      <c r="E314" s="93">
        <v>24</v>
      </c>
      <c r="F314" s="93"/>
      <c r="G314" s="105">
        <f>+'Function-Classif'!F314</f>
        <v>95870</v>
      </c>
      <c r="H314" s="21">
        <f>+'Function-Classif'!S314</f>
        <v>15713.092999999999</v>
      </c>
      <c r="I314" s="21">
        <f>+'Function-Classif'!T314</f>
        <v>80156.907000000007</v>
      </c>
      <c r="J314" s="21">
        <f>+'Function-Classif'!U314</f>
        <v>0</v>
      </c>
      <c r="K314" s="24"/>
      <c r="L314" s="47">
        <f t="shared" ref="L314:N314" si="843">INDEX(Alloc,$E314,L$1)*$G314</f>
        <v>7031.6312389826517</v>
      </c>
      <c r="M314" s="47">
        <f t="shared" si="843"/>
        <v>28999.008043231177</v>
      </c>
      <c r="N314" s="47">
        <f t="shared" si="843"/>
        <v>0</v>
      </c>
      <c r="O314" s="47"/>
      <c r="P314" s="47">
        <f t="shared" ref="P314:V314" si="844">INDEX(Alloc,$E314,P$1)*$G314</f>
        <v>2180.4783353852513</v>
      </c>
      <c r="Q314" s="47">
        <f t="shared" si="844"/>
        <v>9423.6394351415074</v>
      </c>
      <c r="R314" s="47">
        <f t="shared" si="844"/>
        <v>0</v>
      </c>
      <c r="S314" s="47"/>
      <c r="T314" s="47">
        <f t="shared" si="844"/>
        <v>191.4253746610151</v>
      </c>
      <c r="U314" s="47">
        <f t="shared" si="844"/>
        <v>1122.3712412085952</v>
      </c>
      <c r="V314" s="47">
        <f t="shared" si="844"/>
        <v>0</v>
      </c>
      <c r="W314" s="24"/>
      <c r="X314" s="47">
        <f t="shared" ref="X314:Z314" si="845">INDEX(Alloc,$E314,X$1)*$G314</f>
        <v>2416.3475031204798</v>
      </c>
      <c r="Y314" s="47">
        <f t="shared" si="845"/>
        <v>13004.12950530641</v>
      </c>
      <c r="Z314" s="47">
        <f t="shared" si="845"/>
        <v>0</v>
      </c>
      <c r="AB314" s="47">
        <f t="shared" ref="AB314:AD314" si="846">INDEX(Alloc,$E314,AB$1)*$G314</f>
        <v>1738.1338819562084</v>
      </c>
      <c r="AC314" s="47">
        <f t="shared" si="846"/>
        <v>12552.595065320675</v>
      </c>
      <c r="AD314" s="47">
        <f t="shared" si="846"/>
        <v>0</v>
      </c>
      <c r="AF314" s="47">
        <f t="shared" ref="AF314:AH314" si="847">INDEX(Alloc,$E314,AF$1)*$G314</f>
        <v>1168.1846834662158</v>
      </c>
      <c r="AG314" s="47">
        <f t="shared" si="847"/>
        <v>5520.8021756574208</v>
      </c>
      <c r="AH314" s="47">
        <f t="shared" si="847"/>
        <v>0</v>
      </c>
      <c r="AJ314" s="47">
        <f t="shared" ref="AJ314:AL314" si="848">INDEX(Alloc,$E314,AJ$1)*$G314</f>
        <v>816.65697987237638</v>
      </c>
      <c r="AK314" s="47">
        <f t="shared" si="848"/>
        <v>7643.5692366222729</v>
      </c>
      <c r="AL314" s="47">
        <f t="shared" si="848"/>
        <v>0</v>
      </c>
      <c r="AN314" s="47">
        <f t="shared" ref="AN314:AP314" si="849">INDEX(Alloc,$E314,AN$1)*$G314</f>
        <v>125.46866791880937</v>
      </c>
      <c r="AO314" s="47">
        <f t="shared" si="849"/>
        <v>746.05114127275522</v>
      </c>
      <c r="AP314" s="47">
        <f t="shared" si="849"/>
        <v>0</v>
      </c>
      <c r="AR314" s="47">
        <f t="shared" ref="AR314:AT314" si="850">INDEX(Alloc,$E314,AR$1)*$G314</f>
        <v>42.496372317846721</v>
      </c>
      <c r="AS314" s="47">
        <f t="shared" si="850"/>
        <v>394.13603374134755</v>
      </c>
      <c r="AT314" s="47">
        <f t="shared" si="850"/>
        <v>0</v>
      </c>
      <c r="AV314" s="47">
        <f t="shared" ref="AV314:AX314" si="851">INDEX(Alloc,$E314,AV$1)*$G314</f>
        <v>0</v>
      </c>
      <c r="AW314" s="47">
        <f t="shared" si="851"/>
        <v>706.02469232979297</v>
      </c>
      <c r="AX314" s="47">
        <f t="shared" si="851"/>
        <v>0</v>
      </c>
      <c r="AZ314" s="47">
        <f t="shared" ref="AZ314:BB314" si="852">INDEX(Alloc,$E314,AZ$1)*$G314</f>
        <v>0</v>
      </c>
      <c r="BA314" s="47">
        <f t="shared" si="852"/>
        <v>23.014001050758999</v>
      </c>
      <c r="BB314" s="47">
        <f t="shared" si="852"/>
        <v>0</v>
      </c>
      <c r="BD314" s="47">
        <f t="shared" ref="BD314:BF314" si="853">INDEX(Alloc,$E314,BD$1)*$G314</f>
        <v>2.269962319140316</v>
      </c>
      <c r="BE314" s="47">
        <f t="shared" si="853"/>
        <v>21.566429117274399</v>
      </c>
      <c r="BF314" s="47">
        <f t="shared" si="853"/>
        <v>0</v>
      </c>
      <c r="BH314" s="44">
        <f t="shared" si="795"/>
        <v>0</v>
      </c>
      <c r="BI314" s="44">
        <f t="shared" si="796"/>
        <v>0</v>
      </c>
      <c r="BJ314" s="44">
        <f t="shared" si="797"/>
        <v>0</v>
      </c>
      <c r="BK314" s="44">
        <f t="shared" si="798"/>
        <v>0</v>
      </c>
      <c r="BM314" s="44">
        <f t="shared" si="702"/>
        <v>95870</v>
      </c>
      <c r="BN314" s="44">
        <f t="shared" si="703"/>
        <v>36030.63928221383</v>
      </c>
      <c r="BO314" s="44">
        <f t="shared" si="704"/>
        <v>11604.117770526758</v>
      </c>
      <c r="BP314" s="44">
        <f t="shared" si="705"/>
        <v>1313.7966158696104</v>
      </c>
      <c r="BQ314" s="44">
        <f t="shared" si="706"/>
        <v>15420.477008426889</v>
      </c>
      <c r="BR314" s="44">
        <f t="shared" si="707"/>
        <v>14290.728947276883</v>
      </c>
      <c r="BS314" s="44">
        <f t="shared" si="708"/>
        <v>6688.9868591236363</v>
      </c>
      <c r="BT314" s="44">
        <f t="shared" si="709"/>
        <v>8460.2262164946496</v>
      </c>
      <c r="BU314" s="44">
        <f t="shared" si="710"/>
        <v>871.5198091915646</v>
      </c>
      <c r="BV314" s="44">
        <f t="shared" si="711"/>
        <v>436.6324060591943</v>
      </c>
      <c r="BW314" s="44">
        <f t="shared" si="712"/>
        <v>706.02469232979297</v>
      </c>
      <c r="BX314" s="44">
        <f t="shared" si="713"/>
        <v>23.014001050758999</v>
      </c>
      <c r="BY314" s="44">
        <f t="shared" si="714"/>
        <v>23.836391436414715</v>
      </c>
      <c r="CA314" s="44">
        <f t="shared" si="715"/>
        <v>0</v>
      </c>
    </row>
    <row r="315" spans="2:79" x14ac:dyDescent="0.25">
      <c r="B315" s="20">
        <v>536</v>
      </c>
      <c r="C315" s="6" t="s">
        <v>99</v>
      </c>
      <c r="D315" s="6"/>
      <c r="E315" s="93"/>
      <c r="F315" s="93"/>
      <c r="G315" s="105">
        <f>+'Function-Classif'!F315</f>
        <v>0</v>
      </c>
      <c r="H315" s="21">
        <f>+'Function-Classif'!S315</f>
        <v>0</v>
      </c>
      <c r="I315" s="21">
        <f>+'Function-Classif'!T315</f>
        <v>0</v>
      </c>
      <c r="J315" s="21">
        <f>+'Function-Classif'!U315</f>
        <v>0</v>
      </c>
      <c r="K315" s="24"/>
      <c r="L315" s="40"/>
      <c r="M315" s="24"/>
      <c r="N315" s="24"/>
      <c r="O315" s="24"/>
      <c r="P315" s="40"/>
      <c r="Q315" s="24"/>
      <c r="R315" s="24"/>
      <c r="S315" s="24"/>
      <c r="T315" s="24"/>
      <c r="U315" s="24"/>
      <c r="V315" s="24"/>
      <c r="W315" s="24"/>
      <c r="Y315" s="44"/>
      <c r="Z315" s="44"/>
      <c r="BH315" s="44">
        <f t="shared" si="795"/>
        <v>0</v>
      </c>
      <c r="BI315" s="44">
        <f t="shared" si="796"/>
        <v>0</v>
      </c>
      <c r="BJ315" s="44">
        <f t="shared" si="797"/>
        <v>0</v>
      </c>
      <c r="BK315" s="44">
        <f t="shared" si="798"/>
        <v>0</v>
      </c>
      <c r="BM315" s="44">
        <f t="shared" si="702"/>
        <v>0</v>
      </c>
      <c r="BN315" s="44">
        <f t="shared" si="703"/>
        <v>0</v>
      </c>
      <c r="BO315" s="44">
        <f t="shared" si="704"/>
        <v>0</v>
      </c>
      <c r="BP315" s="44">
        <f t="shared" si="705"/>
        <v>0</v>
      </c>
      <c r="BQ315" s="44">
        <f t="shared" si="706"/>
        <v>0</v>
      </c>
      <c r="BR315" s="44">
        <f t="shared" si="707"/>
        <v>0</v>
      </c>
      <c r="BS315" s="44">
        <f t="shared" si="708"/>
        <v>0</v>
      </c>
      <c r="BT315" s="44">
        <f t="shared" si="709"/>
        <v>0</v>
      </c>
      <c r="BU315" s="44">
        <f t="shared" si="710"/>
        <v>0</v>
      </c>
      <c r="BV315" s="44">
        <f t="shared" si="711"/>
        <v>0</v>
      </c>
      <c r="BW315" s="44">
        <f t="shared" si="712"/>
        <v>0</v>
      </c>
      <c r="BX315" s="44">
        <f t="shared" si="713"/>
        <v>0</v>
      </c>
      <c r="BY315" s="44">
        <f t="shared" si="714"/>
        <v>0</v>
      </c>
      <c r="CA315" s="44">
        <f t="shared" si="715"/>
        <v>0</v>
      </c>
    </row>
    <row r="316" spans="2:79" x14ac:dyDescent="0.25">
      <c r="B316" s="6">
        <v>537</v>
      </c>
      <c r="C316" s="6" t="s">
        <v>100</v>
      </c>
      <c r="D316" s="6"/>
      <c r="E316" s="93"/>
      <c r="F316" s="93"/>
      <c r="G316" s="105">
        <f>+'Function-Classif'!F316</f>
        <v>0</v>
      </c>
      <c r="H316" s="21">
        <f>+'Function-Classif'!S316</f>
        <v>0</v>
      </c>
      <c r="I316" s="21">
        <f>+'Function-Classif'!T316</f>
        <v>0</v>
      </c>
      <c r="J316" s="21">
        <f>+'Function-Classif'!U316</f>
        <v>0</v>
      </c>
      <c r="K316" s="24"/>
      <c r="L316" s="40"/>
      <c r="M316" s="24"/>
      <c r="N316" s="24"/>
      <c r="O316" s="24"/>
      <c r="P316" s="40"/>
      <c r="Q316" s="24"/>
      <c r="R316" s="24"/>
      <c r="S316" s="24"/>
      <c r="T316" s="24"/>
      <c r="U316" s="24"/>
      <c r="V316" s="24"/>
      <c r="W316" s="24"/>
      <c r="Y316" s="44"/>
      <c r="Z316" s="44"/>
      <c r="BH316" s="44">
        <f t="shared" si="795"/>
        <v>0</v>
      </c>
      <c r="BI316" s="44">
        <f t="shared" si="796"/>
        <v>0</v>
      </c>
      <c r="BJ316" s="44">
        <f t="shared" si="797"/>
        <v>0</v>
      </c>
      <c r="BK316" s="44">
        <f t="shared" si="798"/>
        <v>0</v>
      </c>
      <c r="BM316" s="44">
        <f t="shared" si="702"/>
        <v>0</v>
      </c>
      <c r="BN316" s="44">
        <f t="shared" si="703"/>
        <v>0</v>
      </c>
      <c r="BO316" s="44">
        <f t="shared" si="704"/>
        <v>0</v>
      </c>
      <c r="BP316" s="44">
        <f t="shared" si="705"/>
        <v>0</v>
      </c>
      <c r="BQ316" s="44">
        <f t="shared" si="706"/>
        <v>0</v>
      </c>
      <c r="BR316" s="44">
        <f t="shared" si="707"/>
        <v>0</v>
      </c>
      <c r="BS316" s="44">
        <f t="shared" si="708"/>
        <v>0</v>
      </c>
      <c r="BT316" s="44">
        <f t="shared" si="709"/>
        <v>0</v>
      </c>
      <c r="BU316" s="44">
        <f t="shared" si="710"/>
        <v>0</v>
      </c>
      <c r="BV316" s="44">
        <f t="shared" si="711"/>
        <v>0</v>
      </c>
      <c r="BW316" s="44">
        <f t="shared" si="712"/>
        <v>0</v>
      </c>
      <c r="BX316" s="44">
        <f t="shared" si="713"/>
        <v>0</v>
      </c>
      <c r="BY316" s="44">
        <f t="shared" si="714"/>
        <v>0</v>
      </c>
      <c r="CA316" s="44">
        <f t="shared" si="715"/>
        <v>0</v>
      </c>
    </row>
    <row r="317" spans="2:79" x14ac:dyDescent="0.25">
      <c r="B317" s="18">
        <v>538</v>
      </c>
      <c r="C317" s="6" t="s">
        <v>85</v>
      </c>
      <c r="D317" s="47" t="str">
        <f>INDEX(Alloc,$E317,D$1)</f>
        <v>Prod</v>
      </c>
      <c r="E317" s="93">
        <v>24</v>
      </c>
      <c r="F317" s="93"/>
      <c r="G317" s="105">
        <f>+'Function-Classif'!F317</f>
        <v>180161</v>
      </c>
      <c r="H317" s="21">
        <f>+'Function-Classif'!S317</f>
        <v>29528.387899999998</v>
      </c>
      <c r="I317" s="21">
        <f>+'Function-Classif'!T317</f>
        <v>150632.6121</v>
      </c>
      <c r="J317" s="21">
        <f>+'Function-Classif'!U317</f>
        <v>0</v>
      </c>
      <c r="K317" s="24"/>
      <c r="L317" s="47">
        <f t="shared" ref="L317:N318" si="854">INDEX(Alloc,$E317,L$1)*$G317</f>
        <v>13213.99515642384</v>
      </c>
      <c r="M317" s="47">
        <f t="shared" si="854"/>
        <v>54495.569918395449</v>
      </c>
      <c r="N317" s="47">
        <f t="shared" si="854"/>
        <v>0</v>
      </c>
      <c r="O317" s="47"/>
      <c r="P317" s="47">
        <f t="shared" ref="P317:V318" si="855">INDEX(Alloc,$E317,P$1)*$G317</f>
        <v>4097.602559521667</v>
      </c>
      <c r="Q317" s="47">
        <f t="shared" si="855"/>
        <v>17709.109254975792</v>
      </c>
      <c r="R317" s="47">
        <f t="shared" si="855"/>
        <v>0</v>
      </c>
      <c r="S317" s="47"/>
      <c r="T317" s="47">
        <f t="shared" si="855"/>
        <v>359.73074918434486</v>
      </c>
      <c r="U317" s="47">
        <f t="shared" si="855"/>
        <v>2109.1845748136197</v>
      </c>
      <c r="V317" s="47">
        <f t="shared" si="855"/>
        <v>0</v>
      </c>
      <c r="W317" s="24"/>
      <c r="X317" s="47">
        <f t="shared" ref="X317:Z318" si="856">INDEX(Alloc,$E317,X$1)*$G317</f>
        <v>4540.8530563230288</v>
      </c>
      <c r="Y317" s="47">
        <f t="shared" si="856"/>
        <v>24437.644474867091</v>
      </c>
      <c r="Z317" s="47">
        <f t="shared" si="856"/>
        <v>0</v>
      </c>
      <c r="AB317" s="47">
        <f t="shared" ref="AB317:AD318" si="857">INDEX(Alloc,$E317,AB$1)*$G317</f>
        <v>3266.3391916878318</v>
      </c>
      <c r="AC317" s="47">
        <f t="shared" si="857"/>
        <v>23589.111083375799</v>
      </c>
      <c r="AD317" s="47">
        <f t="shared" si="857"/>
        <v>0</v>
      </c>
      <c r="AF317" s="47">
        <f t="shared" ref="AF317:AH318" si="858">INDEX(Alloc,$E317,AF$1)*$G317</f>
        <v>2195.2781971206523</v>
      </c>
      <c r="AG317" s="47">
        <f t="shared" si="858"/>
        <v>10374.812149458814</v>
      </c>
      <c r="AH317" s="47">
        <f t="shared" si="858"/>
        <v>0</v>
      </c>
      <c r="AJ317" s="47">
        <f t="shared" ref="AJ317:AL318" si="859">INDEX(Alloc,$E317,AJ$1)*$G317</f>
        <v>1534.679651098229</v>
      </c>
      <c r="AK317" s="47">
        <f t="shared" si="859"/>
        <v>14363.962420351572</v>
      </c>
      <c r="AL317" s="47">
        <f t="shared" si="859"/>
        <v>0</v>
      </c>
      <c r="AN317" s="47">
        <f t="shared" ref="AN317:AP318" si="860">INDEX(Alloc,$E317,AN$1)*$G317</f>
        <v>235.7834638669095</v>
      </c>
      <c r="AO317" s="47">
        <f t="shared" si="860"/>
        <v>1401.9956155506504</v>
      </c>
      <c r="AP317" s="47">
        <f t="shared" si="860"/>
        <v>0</v>
      </c>
      <c r="AR317" s="47">
        <f t="shared" ref="AR317:AT318" si="861">INDEX(Alloc,$E317,AR$1)*$G317</f>
        <v>79.860111955310146</v>
      </c>
      <c r="AS317" s="47">
        <f t="shared" si="861"/>
        <v>740.66905157896019</v>
      </c>
      <c r="AT317" s="47">
        <f t="shared" si="861"/>
        <v>0</v>
      </c>
      <c r="AV317" s="47">
        <f t="shared" ref="AV317:AX318" si="862">INDEX(Alloc,$E317,AV$1)*$G317</f>
        <v>0</v>
      </c>
      <c r="AW317" s="47">
        <f t="shared" si="862"/>
        <v>1326.7770376012081</v>
      </c>
      <c r="AX317" s="47">
        <f t="shared" si="862"/>
        <v>0</v>
      </c>
      <c r="AZ317" s="47">
        <f t="shared" ref="AZ317:BB318" si="863">INDEX(Alloc,$E317,AZ$1)*$G317</f>
        <v>0</v>
      </c>
      <c r="BA317" s="47">
        <f t="shared" si="863"/>
        <v>43.248413928296571</v>
      </c>
      <c r="BB317" s="47">
        <f t="shared" si="863"/>
        <v>0</v>
      </c>
      <c r="BD317" s="47">
        <f t="shared" ref="BD317:BF318" si="864">INDEX(Alloc,$E317,BD$1)*$G317</f>
        <v>4.265762818177099</v>
      </c>
      <c r="BE317" s="47">
        <f t="shared" si="864"/>
        <v>40.528105102714854</v>
      </c>
      <c r="BF317" s="47">
        <f t="shared" si="864"/>
        <v>0</v>
      </c>
      <c r="BH317" s="44">
        <f t="shared" si="795"/>
        <v>0</v>
      </c>
      <c r="BI317" s="44">
        <f t="shared" si="796"/>
        <v>0</v>
      </c>
      <c r="BJ317" s="44">
        <f t="shared" si="797"/>
        <v>0</v>
      </c>
      <c r="BK317" s="44">
        <f t="shared" si="798"/>
        <v>0</v>
      </c>
      <c r="BM317" s="44">
        <f t="shared" si="702"/>
        <v>180161</v>
      </c>
      <c r="BN317" s="44">
        <f t="shared" si="703"/>
        <v>67709.565074819286</v>
      </c>
      <c r="BO317" s="44">
        <f t="shared" si="704"/>
        <v>21806.711814497459</v>
      </c>
      <c r="BP317" s="44">
        <f t="shared" si="705"/>
        <v>2468.9153239979646</v>
      </c>
      <c r="BQ317" s="44">
        <f t="shared" si="706"/>
        <v>28978.497531190122</v>
      </c>
      <c r="BR317" s="44">
        <f t="shared" si="707"/>
        <v>26855.450275063631</v>
      </c>
      <c r="BS317" s="44">
        <f t="shared" si="708"/>
        <v>12570.090346579465</v>
      </c>
      <c r="BT317" s="44">
        <f t="shared" si="709"/>
        <v>15898.642071449802</v>
      </c>
      <c r="BU317" s="44">
        <f t="shared" si="710"/>
        <v>1637.7790794175598</v>
      </c>
      <c r="BV317" s="44">
        <f t="shared" si="711"/>
        <v>820.52916353427031</v>
      </c>
      <c r="BW317" s="44">
        <f t="shared" si="712"/>
        <v>1326.7770376012081</v>
      </c>
      <c r="BX317" s="44">
        <f t="shared" si="713"/>
        <v>43.248413928296571</v>
      </c>
      <c r="BY317" s="44">
        <f t="shared" si="714"/>
        <v>44.793867920891955</v>
      </c>
      <c r="CA317" s="44">
        <f t="shared" si="715"/>
        <v>0</v>
      </c>
    </row>
    <row r="318" spans="2:79" x14ac:dyDescent="0.25">
      <c r="B318" s="6">
        <v>539</v>
      </c>
      <c r="C318" s="6" t="s">
        <v>101</v>
      </c>
      <c r="D318" s="47" t="str">
        <f>INDEX(Alloc,$E318,D$1)</f>
        <v>Prod</v>
      </c>
      <c r="E318" s="93">
        <v>24</v>
      </c>
      <c r="F318" s="93"/>
      <c r="G318" s="105">
        <f>+'Function-Classif'!F318</f>
        <v>60427</v>
      </c>
      <c r="H318" s="21">
        <f>+'Function-Classif'!S318</f>
        <v>9903.9853000000003</v>
      </c>
      <c r="I318" s="21">
        <f>+'Function-Classif'!T318</f>
        <v>50523.014700000007</v>
      </c>
      <c r="J318" s="21">
        <f>+'Function-Classif'!U318</f>
        <v>0</v>
      </c>
      <c r="K318" s="24"/>
      <c r="L318" s="47">
        <f t="shared" si="854"/>
        <v>4432.0473649525893</v>
      </c>
      <c r="M318" s="47">
        <f t="shared" si="854"/>
        <v>18278.116814731722</v>
      </c>
      <c r="N318" s="47">
        <f t="shared" si="854"/>
        <v>0</v>
      </c>
      <c r="O318" s="47"/>
      <c r="P318" s="47">
        <f t="shared" si="855"/>
        <v>1374.3586562253529</v>
      </c>
      <c r="Q318" s="47">
        <f t="shared" si="855"/>
        <v>5939.7335991164691</v>
      </c>
      <c r="R318" s="47">
        <f t="shared" si="855"/>
        <v>0</v>
      </c>
      <c r="S318" s="47"/>
      <c r="T318" s="47">
        <f t="shared" si="855"/>
        <v>120.65569119266883</v>
      </c>
      <c r="U318" s="47">
        <f t="shared" si="855"/>
        <v>707.43222063744429</v>
      </c>
      <c r="V318" s="47">
        <f t="shared" si="855"/>
        <v>0</v>
      </c>
      <c r="W318" s="24"/>
      <c r="X318" s="47">
        <f t="shared" si="856"/>
        <v>1523.0273346308672</v>
      </c>
      <c r="Y318" s="47">
        <f t="shared" si="856"/>
        <v>8196.5216816225129</v>
      </c>
      <c r="Z318" s="47">
        <f t="shared" si="856"/>
        <v>0</v>
      </c>
      <c r="AB318" s="47">
        <f t="shared" si="857"/>
        <v>1095.5483058826308</v>
      </c>
      <c r="AC318" s="47">
        <f t="shared" si="857"/>
        <v>7911.9188694287304</v>
      </c>
      <c r="AD318" s="47">
        <f t="shared" si="857"/>
        <v>0</v>
      </c>
      <c r="AF318" s="47">
        <f t="shared" si="858"/>
        <v>736.3084997164184</v>
      </c>
      <c r="AG318" s="47">
        <f t="shared" si="858"/>
        <v>3479.7696158177841</v>
      </c>
      <c r="AH318" s="47">
        <f t="shared" si="858"/>
        <v>0</v>
      </c>
      <c r="AJ318" s="47">
        <f t="shared" si="859"/>
        <v>514.74007846821837</v>
      </c>
      <c r="AK318" s="47">
        <f t="shared" si="859"/>
        <v>4817.752772101534</v>
      </c>
      <c r="AL318" s="47">
        <f t="shared" si="859"/>
        <v>0</v>
      </c>
      <c r="AN318" s="47">
        <f t="shared" si="860"/>
        <v>79.08308330374355</v>
      </c>
      <c r="AO318" s="47">
        <f t="shared" si="860"/>
        <v>470.23711602888056</v>
      </c>
      <c r="AP318" s="47">
        <f t="shared" si="860"/>
        <v>0</v>
      </c>
      <c r="AR318" s="47">
        <f t="shared" si="861"/>
        <v>26.785525086581035</v>
      </c>
      <c r="AS318" s="47">
        <f t="shared" si="861"/>
        <v>248.42451351714203</v>
      </c>
      <c r="AT318" s="47">
        <f t="shared" si="861"/>
        <v>0</v>
      </c>
      <c r="AV318" s="47">
        <f t="shared" si="862"/>
        <v>0</v>
      </c>
      <c r="AW318" s="47">
        <f t="shared" si="862"/>
        <v>445.00838722658182</v>
      </c>
      <c r="AX318" s="47">
        <f t="shared" si="862"/>
        <v>0</v>
      </c>
      <c r="AZ318" s="47">
        <f t="shared" si="863"/>
        <v>0</v>
      </c>
      <c r="BA318" s="47">
        <f t="shared" si="863"/>
        <v>14.505758229834298</v>
      </c>
      <c r="BB318" s="47">
        <f t="shared" si="863"/>
        <v>0</v>
      </c>
      <c r="BD318" s="47">
        <f t="shared" si="864"/>
        <v>1.4307605409272126</v>
      </c>
      <c r="BE318" s="47">
        <f t="shared" si="864"/>
        <v>13.593351541353291</v>
      </c>
      <c r="BF318" s="47">
        <f t="shared" si="864"/>
        <v>0</v>
      </c>
      <c r="BH318" s="44">
        <f t="shared" si="795"/>
        <v>0</v>
      </c>
      <c r="BI318" s="44">
        <f t="shared" si="796"/>
        <v>0</v>
      </c>
      <c r="BJ318" s="44">
        <f t="shared" si="797"/>
        <v>0</v>
      </c>
      <c r="BK318" s="44">
        <f t="shared" si="798"/>
        <v>0</v>
      </c>
      <c r="BM318" s="44">
        <f t="shared" si="702"/>
        <v>60427</v>
      </c>
      <c r="BN318" s="44">
        <f t="shared" si="703"/>
        <v>22710.164179684311</v>
      </c>
      <c r="BO318" s="44">
        <f t="shared" si="704"/>
        <v>7314.0922553418222</v>
      </c>
      <c r="BP318" s="44">
        <f t="shared" si="705"/>
        <v>828.08791183011317</v>
      </c>
      <c r="BQ318" s="44">
        <f t="shared" si="706"/>
        <v>9719.5490162533806</v>
      </c>
      <c r="BR318" s="44">
        <f t="shared" si="707"/>
        <v>9007.4671753113616</v>
      </c>
      <c r="BS318" s="44">
        <f t="shared" si="708"/>
        <v>4216.0781155342029</v>
      </c>
      <c r="BT318" s="44">
        <f t="shared" si="709"/>
        <v>5332.4928505697526</v>
      </c>
      <c r="BU318" s="44">
        <f t="shared" si="710"/>
        <v>549.32019933262416</v>
      </c>
      <c r="BV318" s="44">
        <f t="shared" si="711"/>
        <v>275.21003860372309</v>
      </c>
      <c r="BW318" s="44">
        <f t="shared" si="712"/>
        <v>445.00838722658182</v>
      </c>
      <c r="BX318" s="44">
        <f t="shared" si="713"/>
        <v>14.505758229834298</v>
      </c>
      <c r="BY318" s="44">
        <f t="shared" si="714"/>
        <v>15.024112082280503</v>
      </c>
      <c r="CA318" s="44">
        <f t="shared" si="715"/>
        <v>0</v>
      </c>
    </row>
    <row r="319" spans="2:79" x14ac:dyDescent="0.25">
      <c r="B319" s="68">
        <v>540</v>
      </c>
      <c r="C319" s="30" t="s">
        <v>87</v>
      </c>
      <c r="D319" s="30"/>
      <c r="E319" s="94"/>
      <c r="F319" s="94"/>
      <c r="G319" s="105">
        <f>+'Function-Classif'!F319</f>
        <v>0</v>
      </c>
      <c r="H319" s="31">
        <f>+'Function-Classif'!S319</f>
        <v>0</v>
      </c>
      <c r="I319" s="31">
        <f>+'Function-Classif'!T319</f>
        <v>0</v>
      </c>
      <c r="J319" s="31">
        <f>+'Function-Classif'!U319</f>
        <v>0</v>
      </c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Y319" s="44"/>
      <c r="Z319" s="44"/>
      <c r="BH319" s="44">
        <f t="shared" si="795"/>
        <v>0</v>
      </c>
      <c r="BI319" s="44">
        <f t="shared" si="796"/>
        <v>0</v>
      </c>
      <c r="BJ319" s="44">
        <f t="shared" si="797"/>
        <v>0</v>
      </c>
      <c r="BK319" s="44">
        <f t="shared" si="798"/>
        <v>0</v>
      </c>
      <c r="BM319" s="44">
        <f t="shared" si="702"/>
        <v>0</v>
      </c>
      <c r="BN319" s="44">
        <f t="shared" si="703"/>
        <v>0</v>
      </c>
      <c r="BO319" s="44">
        <f t="shared" si="704"/>
        <v>0</v>
      </c>
      <c r="BP319" s="44">
        <f t="shared" si="705"/>
        <v>0</v>
      </c>
      <c r="BQ319" s="44">
        <f t="shared" si="706"/>
        <v>0</v>
      </c>
      <c r="BR319" s="44">
        <f t="shared" si="707"/>
        <v>0</v>
      </c>
      <c r="BS319" s="44">
        <f t="shared" si="708"/>
        <v>0</v>
      </c>
      <c r="BT319" s="44">
        <f t="shared" si="709"/>
        <v>0</v>
      </c>
      <c r="BU319" s="44">
        <f t="shared" si="710"/>
        <v>0</v>
      </c>
      <c r="BV319" s="44">
        <f t="shared" si="711"/>
        <v>0</v>
      </c>
      <c r="BW319" s="44">
        <f t="shared" si="712"/>
        <v>0</v>
      </c>
      <c r="BX319" s="44">
        <f t="shared" si="713"/>
        <v>0</v>
      </c>
      <c r="BY319" s="44">
        <f t="shared" si="714"/>
        <v>0</v>
      </c>
      <c r="CA319" s="44">
        <f t="shared" si="715"/>
        <v>0</v>
      </c>
    </row>
    <row r="320" spans="2:79" x14ac:dyDescent="0.25">
      <c r="B320" s="6"/>
      <c r="C320" s="6" t="s">
        <v>102</v>
      </c>
      <c r="D320" s="6"/>
      <c r="E320" s="93"/>
      <c r="F320" s="93"/>
      <c r="G320" s="105">
        <f>+'Function-Classif'!F320</f>
        <v>336458</v>
      </c>
      <c r="H320" s="24">
        <f>SUM(H314:H319)</f>
        <v>55145.466199999995</v>
      </c>
      <c r="I320" s="24">
        <f t="shared" ref="I320:BF320" si="865">SUM(I314:I319)</f>
        <v>281312.53380000003</v>
      </c>
      <c r="J320" s="24">
        <f t="shared" si="865"/>
        <v>0</v>
      </c>
      <c r="K320" s="24"/>
      <c r="L320" s="24">
        <f t="shared" si="865"/>
        <v>24677.673760359081</v>
      </c>
      <c r="M320" s="24">
        <f t="shared" si="865"/>
        <v>101772.69477635834</v>
      </c>
      <c r="N320" s="24">
        <f t="shared" si="865"/>
        <v>0</v>
      </c>
      <c r="O320" s="24"/>
      <c r="P320" s="24">
        <f t="shared" si="865"/>
        <v>7652.4395511322709</v>
      </c>
      <c r="Q320" s="24">
        <f t="shared" si="865"/>
        <v>33072.482289233769</v>
      </c>
      <c r="R320" s="24">
        <f t="shared" si="865"/>
        <v>0</v>
      </c>
      <c r="S320" s="24"/>
      <c r="T320" s="24">
        <f t="shared" ref="T320:V320" si="866">SUM(T314:T319)</f>
        <v>671.81181503802873</v>
      </c>
      <c r="U320" s="24">
        <f t="shared" si="866"/>
        <v>3938.988036659659</v>
      </c>
      <c r="V320" s="24">
        <f t="shared" si="866"/>
        <v>0</v>
      </c>
      <c r="W320" s="24"/>
      <c r="X320" s="24">
        <f t="shared" si="865"/>
        <v>8480.2278940743763</v>
      </c>
      <c r="Y320" s="24">
        <f t="shared" si="865"/>
        <v>45638.295661796015</v>
      </c>
      <c r="Z320" s="24">
        <f t="shared" si="865"/>
        <v>0</v>
      </c>
      <c r="AA320" s="24"/>
      <c r="AB320" s="24">
        <f t="shared" si="865"/>
        <v>6100.02137952667</v>
      </c>
      <c r="AC320" s="24">
        <f t="shared" si="865"/>
        <v>44053.625018125203</v>
      </c>
      <c r="AD320" s="24">
        <f t="shared" si="865"/>
        <v>0</v>
      </c>
      <c r="AE320" s="24"/>
      <c r="AF320" s="24">
        <f t="shared" si="865"/>
        <v>4099.7713803032866</v>
      </c>
      <c r="AG320" s="24">
        <f t="shared" si="865"/>
        <v>19375.383940934022</v>
      </c>
      <c r="AH320" s="24">
        <f t="shared" si="865"/>
        <v>0</v>
      </c>
      <c r="AI320" s="24"/>
      <c r="AJ320" s="24">
        <f t="shared" si="865"/>
        <v>2866.0767094388239</v>
      </c>
      <c r="AK320" s="24">
        <f t="shared" si="865"/>
        <v>26825.284429075378</v>
      </c>
      <c r="AL320" s="24">
        <f t="shared" si="865"/>
        <v>0</v>
      </c>
      <c r="AM320" s="24"/>
      <c r="AN320" s="24">
        <f t="shared" si="865"/>
        <v>440.33521508946239</v>
      </c>
      <c r="AO320" s="24">
        <f t="shared" si="865"/>
        <v>2618.2838728522865</v>
      </c>
      <c r="AP320" s="24">
        <f t="shared" si="865"/>
        <v>0</v>
      </c>
      <c r="AQ320" s="24"/>
      <c r="AR320" s="24">
        <f t="shared" si="865"/>
        <v>149.1420093597379</v>
      </c>
      <c r="AS320" s="24">
        <f t="shared" si="865"/>
        <v>1383.2295988374497</v>
      </c>
      <c r="AT320" s="24">
        <f t="shared" si="865"/>
        <v>0</v>
      </c>
      <c r="AU320" s="24"/>
      <c r="AV320" s="24">
        <f t="shared" si="865"/>
        <v>0</v>
      </c>
      <c r="AW320" s="24">
        <f t="shared" si="865"/>
        <v>2477.8101171575827</v>
      </c>
      <c r="AX320" s="24">
        <f t="shared" si="865"/>
        <v>0</v>
      </c>
      <c r="AY320" s="24"/>
      <c r="AZ320" s="24">
        <f t="shared" si="865"/>
        <v>0</v>
      </c>
      <c r="BA320" s="24">
        <f t="shared" si="865"/>
        <v>80.768173208889863</v>
      </c>
      <c r="BB320" s="24">
        <f t="shared" si="865"/>
        <v>0</v>
      </c>
      <c r="BC320" s="24"/>
      <c r="BD320" s="24">
        <f t="shared" si="865"/>
        <v>7.9664856782446281</v>
      </c>
      <c r="BE320" s="24">
        <f t="shared" si="865"/>
        <v>75.687885761342542</v>
      </c>
      <c r="BF320" s="24">
        <f t="shared" si="865"/>
        <v>0</v>
      </c>
      <c r="BH320" s="44">
        <f t="shared" si="795"/>
        <v>0</v>
      </c>
      <c r="BI320" s="44">
        <f t="shared" si="796"/>
        <v>0</v>
      </c>
      <c r="BJ320" s="44">
        <f t="shared" si="797"/>
        <v>0</v>
      </c>
      <c r="BK320" s="44">
        <f t="shared" si="798"/>
        <v>0</v>
      </c>
      <c r="BM320" s="44">
        <f t="shared" si="702"/>
        <v>336458</v>
      </c>
      <c r="BN320" s="44">
        <f t="shared" si="703"/>
        <v>126450.36853671743</v>
      </c>
      <c r="BO320" s="44">
        <f t="shared" si="704"/>
        <v>40724.921840366042</v>
      </c>
      <c r="BP320" s="44">
        <f t="shared" si="705"/>
        <v>4610.7998516976877</v>
      </c>
      <c r="BQ320" s="44">
        <f t="shared" si="706"/>
        <v>54118.523555870393</v>
      </c>
      <c r="BR320" s="44">
        <f t="shared" si="707"/>
        <v>50153.646397651872</v>
      </c>
      <c r="BS320" s="44">
        <f t="shared" si="708"/>
        <v>23475.155321237307</v>
      </c>
      <c r="BT320" s="44">
        <f t="shared" si="709"/>
        <v>29691.361138514203</v>
      </c>
      <c r="BU320" s="44">
        <f t="shared" si="710"/>
        <v>3058.6190879417491</v>
      </c>
      <c r="BV320" s="44">
        <f t="shared" si="711"/>
        <v>1532.3716081971875</v>
      </c>
      <c r="BW320" s="44">
        <f t="shared" si="712"/>
        <v>2477.8101171575827</v>
      </c>
      <c r="BX320" s="44">
        <f t="shared" si="713"/>
        <v>80.768173208889863</v>
      </c>
      <c r="BY320" s="44">
        <f t="shared" si="714"/>
        <v>83.654371439587166</v>
      </c>
      <c r="CA320" s="44">
        <f t="shared" si="715"/>
        <v>0</v>
      </c>
    </row>
    <row r="321" spans="2:79" x14ac:dyDescent="0.25">
      <c r="B321" s="6"/>
      <c r="C321" s="6"/>
      <c r="D321" s="6"/>
      <c r="E321" s="93"/>
      <c r="F321" s="93"/>
      <c r="G321" s="105"/>
      <c r="H321" s="24"/>
      <c r="I321" s="24"/>
      <c r="J321" s="24"/>
      <c r="K321" s="24"/>
      <c r="L321" s="40"/>
      <c r="M321" s="24"/>
      <c r="N321" s="24"/>
      <c r="O321" s="24"/>
      <c r="P321" s="40"/>
      <c r="Q321" s="24"/>
      <c r="R321" s="24"/>
      <c r="S321" s="24"/>
      <c r="T321" s="24"/>
      <c r="U321" s="24"/>
      <c r="V321" s="24"/>
      <c r="W321" s="24"/>
      <c r="Y321" s="44"/>
      <c r="Z321" s="44"/>
      <c r="BH321" s="44">
        <f t="shared" si="795"/>
        <v>0</v>
      </c>
      <c r="BI321" s="44">
        <f t="shared" si="796"/>
        <v>0</v>
      </c>
      <c r="BJ321" s="44">
        <f t="shared" si="797"/>
        <v>0</v>
      </c>
      <c r="BK321" s="44">
        <f t="shared" si="798"/>
        <v>0</v>
      </c>
      <c r="BM321" s="44">
        <f t="shared" si="702"/>
        <v>0</v>
      </c>
      <c r="BN321" s="44">
        <f t="shared" si="703"/>
        <v>0</v>
      </c>
      <c r="BO321" s="44">
        <f t="shared" si="704"/>
        <v>0</v>
      </c>
      <c r="BP321" s="44">
        <f t="shared" si="705"/>
        <v>0</v>
      </c>
      <c r="BQ321" s="44">
        <f t="shared" si="706"/>
        <v>0</v>
      </c>
      <c r="BR321" s="44">
        <f t="shared" si="707"/>
        <v>0</v>
      </c>
      <c r="BS321" s="44">
        <f t="shared" si="708"/>
        <v>0</v>
      </c>
      <c r="BT321" s="44">
        <f t="shared" si="709"/>
        <v>0</v>
      </c>
      <c r="BU321" s="44">
        <f t="shared" si="710"/>
        <v>0</v>
      </c>
      <c r="BV321" s="44">
        <f t="shared" si="711"/>
        <v>0</v>
      </c>
      <c r="BW321" s="44">
        <f t="shared" si="712"/>
        <v>0</v>
      </c>
      <c r="BX321" s="44">
        <f t="shared" si="713"/>
        <v>0</v>
      </c>
      <c r="BY321" s="44">
        <f t="shared" si="714"/>
        <v>0</v>
      </c>
      <c r="CA321" s="44">
        <f t="shared" si="715"/>
        <v>0</v>
      </c>
    </row>
    <row r="322" spans="2:79" x14ac:dyDescent="0.25">
      <c r="B322" s="9" t="s">
        <v>239</v>
      </c>
      <c r="C322" s="6"/>
      <c r="D322" s="6"/>
      <c r="E322" s="93"/>
      <c r="F322" s="93"/>
      <c r="G322" s="105"/>
      <c r="H322" s="24"/>
      <c r="I322" s="24"/>
      <c r="J322" s="24"/>
      <c r="K322" s="24"/>
      <c r="L322" s="40"/>
      <c r="M322" s="24"/>
      <c r="N322" s="24"/>
      <c r="O322" s="24"/>
      <c r="P322" s="40"/>
      <c r="Q322" s="24"/>
      <c r="R322" s="24"/>
      <c r="S322" s="24"/>
      <c r="T322" s="24"/>
      <c r="U322" s="24"/>
      <c r="V322" s="24"/>
      <c r="W322" s="24"/>
      <c r="Y322" s="44"/>
      <c r="Z322" s="44"/>
      <c r="BH322" s="44">
        <f t="shared" si="795"/>
        <v>0</v>
      </c>
      <c r="BI322" s="44">
        <f t="shared" si="796"/>
        <v>0</v>
      </c>
      <c r="BJ322" s="44">
        <f t="shared" si="797"/>
        <v>0</v>
      </c>
      <c r="BK322" s="44">
        <f t="shared" si="798"/>
        <v>0</v>
      </c>
      <c r="BM322" s="44">
        <f t="shared" si="702"/>
        <v>0</v>
      </c>
      <c r="BN322" s="44">
        <f t="shared" si="703"/>
        <v>0</v>
      </c>
      <c r="BO322" s="44">
        <f t="shared" si="704"/>
        <v>0</v>
      </c>
      <c r="BP322" s="44">
        <f t="shared" si="705"/>
        <v>0</v>
      </c>
      <c r="BQ322" s="44">
        <f t="shared" si="706"/>
        <v>0</v>
      </c>
      <c r="BR322" s="44">
        <f t="shared" si="707"/>
        <v>0</v>
      </c>
      <c r="BS322" s="44">
        <f t="shared" si="708"/>
        <v>0</v>
      </c>
      <c r="BT322" s="44">
        <f t="shared" si="709"/>
        <v>0</v>
      </c>
      <c r="BU322" s="44">
        <f t="shared" si="710"/>
        <v>0</v>
      </c>
      <c r="BV322" s="44">
        <f t="shared" si="711"/>
        <v>0</v>
      </c>
      <c r="BW322" s="44">
        <f t="shared" si="712"/>
        <v>0</v>
      </c>
      <c r="BX322" s="44">
        <f t="shared" si="713"/>
        <v>0</v>
      </c>
      <c r="BY322" s="44">
        <f t="shared" si="714"/>
        <v>0</v>
      </c>
      <c r="CA322" s="44">
        <f t="shared" si="715"/>
        <v>0</v>
      </c>
    </row>
    <row r="323" spans="2:79" x14ac:dyDescent="0.25">
      <c r="B323" s="19">
        <v>541</v>
      </c>
      <c r="C323" s="6" t="s">
        <v>91</v>
      </c>
      <c r="D323" s="47" t="str">
        <f>INDEX(Alloc,$E323,D$1)</f>
        <v>Prod</v>
      </c>
      <c r="E323" s="93">
        <v>24</v>
      </c>
      <c r="F323" s="93"/>
      <c r="G323" s="105">
        <f>+'Function-Classif'!F323</f>
        <v>0</v>
      </c>
      <c r="H323" s="21">
        <f>+'Function-Classif'!S323</f>
        <v>0</v>
      </c>
      <c r="I323" s="21">
        <f>+'Function-Classif'!T323</f>
        <v>0</v>
      </c>
      <c r="J323" s="21">
        <f>+'Function-Classif'!U323</f>
        <v>0</v>
      </c>
      <c r="K323" s="47"/>
      <c r="L323" s="47">
        <f t="shared" ref="L323:N326" si="867">INDEX(Alloc,$E323,L$1)*$G323</f>
        <v>0</v>
      </c>
      <c r="M323" s="47">
        <f t="shared" si="867"/>
        <v>0</v>
      </c>
      <c r="N323" s="47">
        <f t="shared" si="867"/>
        <v>0</v>
      </c>
      <c r="O323" s="47"/>
      <c r="P323" s="47">
        <f t="shared" ref="P323:V326" si="868">INDEX(Alloc,$E323,P$1)*$G323</f>
        <v>0</v>
      </c>
      <c r="Q323" s="47">
        <f t="shared" si="868"/>
        <v>0</v>
      </c>
      <c r="R323" s="47">
        <f t="shared" si="868"/>
        <v>0</v>
      </c>
      <c r="S323" s="47"/>
      <c r="T323" s="47">
        <f t="shared" si="868"/>
        <v>0</v>
      </c>
      <c r="U323" s="47">
        <f t="shared" si="868"/>
        <v>0</v>
      </c>
      <c r="V323" s="47">
        <f t="shared" si="868"/>
        <v>0</v>
      </c>
      <c r="W323" s="24"/>
      <c r="X323" s="47">
        <f t="shared" ref="X323:Z326" si="869">INDEX(Alloc,$E323,X$1)*$G323</f>
        <v>0</v>
      </c>
      <c r="Y323" s="47">
        <f t="shared" si="869"/>
        <v>0</v>
      </c>
      <c r="Z323" s="47">
        <f t="shared" si="869"/>
        <v>0</v>
      </c>
      <c r="AB323" s="47">
        <f t="shared" ref="AB323:AD326" si="870">INDEX(Alloc,$E323,AB$1)*$G323</f>
        <v>0</v>
      </c>
      <c r="AC323" s="47">
        <f t="shared" si="870"/>
        <v>0</v>
      </c>
      <c r="AD323" s="47">
        <f t="shared" si="870"/>
        <v>0</v>
      </c>
      <c r="AF323" s="47">
        <f t="shared" ref="AF323:AH326" si="871">INDEX(Alloc,$E323,AF$1)*$G323</f>
        <v>0</v>
      </c>
      <c r="AG323" s="47">
        <f t="shared" si="871"/>
        <v>0</v>
      </c>
      <c r="AH323" s="47">
        <f t="shared" si="871"/>
        <v>0</v>
      </c>
      <c r="AJ323" s="47">
        <f t="shared" ref="AJ323:AL326" si="872">INDEX(Alloc,$E323,AJ$1)*$G323</f>
        <v>0</v>
      </c>
      <c r="AK323" s="47">
        <f t="shared" si="872"/>
        <v>0</v>
      </c>
      <c r="AL323" s="47">
        <f t="shared" si="872"/>
        <v>0</v>
      </c>
      <c r="AN323" s="47">
        <f t="shared" ref="AN323:AP326" si="873">INDEX(Alloc,$E323,AN$1)*$G323</f>
        <v>0</v>
      </c>
      <c r="AO323" s="47">
        <f t="shared" si="873"/>
        <v>0</v>
      </c>
      <c r="AP323" s="47">
        <f t="shared" si="873"/>
        <v>0</v>
      </c>
      <c r="AR323" s="47">
        <f t="shared" ref="AR323:AT326" si="874">INDEX(Alloc,$E323,AR$1)*$G323</f>
        <v>0</v>
      </c>
      <c r="AS323" s="47">
        <f t="shared" si="874"/>
        <v>0</v>
      </c>
      <c r="AT323" s="47">
        <f t="shared" si="874"/>
        <v>0</v>
      </c>
      <c r="AV323" s="47">
        <f t="shared" ref="AV323:AX326" si="875">INDEX(Alloc,$E323,AV$1)*$G323</f>
        <v>0</v>
      </c>
      <c r="AW323" s="47">
        <f t="shared" si="875"/>
        <v>0</v>
      </c>
      <c r="AX323" s="47">
        <f t="shared" si="875"/>
        <v>0</v>
      </c>
      <c r="AZ323" s="47">
        <f t="shared" ref="AZ323:BB326" si="876">INDEX(Alloc,$E323,AZ$1)*$G323</f>
        <v>0</v>
      </c>
      <c r="BA323" s="47">
        <f t="shared" si="876"/>
        <v>0</v>
      </c>
      <c r="BB323" s="47">
        <f t="shared" si="876"/>
        <v>0</v>
      </c>
      <c r="BD323" s="47">
        <f t="shared" ref="BD323:BF326" si="877">INDEX(Alloc,$E323,BD$1)*$G323</f>
        <v>0</v>
      </c>
      <c r="BE323" s="47">
        <f t="shared" si="877"/>
        <v>0</v>
      </c>
      <c r="BF323" s="47">
        <f t="shared" si="877"/>
        <v>0</v>
      </c>
      <c r="BH323" s="44">
        <f t="shared" ref="BH323" si="878">+L323+P323+T323+X323+AB323+AF323+AJ323+AN323+AR323+AV323+AZ323+BD323-H323</f>
        <v>0</v>
      </c>
      <c r="BI323" s="44">
        <f t="shared" ref="BI323" si="879">+M323+Q323+U323+Y323+AC323+AG323+AK323+AO323+AS323+AW323+BA323+BE323-I323</f>
        <v>0</v>
      </c>
      <c r="BJ323" s="44">
        <f t="shared" ref="BJ323" si="880">+N323+R323+V323+Z323+AD323+AH323+AL323+AP323+AT323+AX323+BB323+BF323-J323</f>
        <v>0</v>
      </c>
      <c r="BK323" s="44">
        <f t="shared" ref="BK323" si="881">SUM(L323:BF323)-G323</f>
        <v>0</v>
      </c>
      <c r="BM323" s="44">
        <f t="shared" si="702"/>
        <v>0</v>
      </c>
      <c r="BN323" s="44">
        <f t="shared" si="703"/>
        <v>0</v>
      </c>
      <c r="BO323" s="44">
        <f t="shared" si="704"/>
        <v>0</v>
      </c>
      <c r="BP323" s="44">
        <f t="shared" si="705"/>
        <v>0</v>
      </c>
      <c r="BQ323" s="44">
        <f t="shared" si="706"/>
        <v>0</v>
      </c>
      <c r="BR323" s="44">
        <f t="shared" si="707"/>
        <v>0</v>
      </c>
      <c r="BS323" s="44">
        <f t="shared" si="708"/>
        <v>0</v>
      </c>
      <c r="BT323" s="44">
        <f t="shared" si="709"/>
        <v>0</v>
      </c>
      <c r="BU323" s="44">
        <f t="shared" si="710"/>
        <v>0</v>
      </c>
      <c r="BV323" s="44">
        <f t="shared" si="711"/>
        <v>0</v>
      </c>
      <c r="BW323" s="44">
        <f t="shared" si="712"/>
        <v>0</v>
      </c>
      <c r="BX323" s="44">
        <f t="shared" si="713"/>
        <v>0</v>
      </c>
      <c r="BY323" s="44">
        <f t="shared" si="714"/>
        <v>0</v>
      </c>
      <c r="CA323" s="44">
        <f t="shared" si="715"/>
        <v>0</v>
      </c>
    </row>
    <row r="324" spans="2:79" x14ac:dyDescent="0.25">
      <c r="B324" s="19">
        <v>542</v>
      </c>
      <c r="C324" s="6" t="s">
        <v>92</v>
      </c>
      <c r="D324" s="47" t="str">
        <f>INDEX(Alloc,$E324,D$1)</f>
        <v>Prod</v>
      </c>
      <c r="E324" s="93">
        <v>24</v>
      </c>
      <c r="F324" s="93"/>
      <c r="G324" s="105">
        <f>+'Function-Classif'!F324</f>
        <v>46873</v>
      </c>
      <c r="H324" s="21">
        <f>+'Function-Classif'!S324</f>
        <v>7682.4847</v>
      </c>
      <c r="I324" s="21">
        <f>+'Function-Classif'!T324</f>
        <v>39190.515300000006</v>
      </c>
      <c r="J324" s="21">
        <f>+'Function-Classif'!U324</f>
        <v>0</v>
      </c>
      <c r="K324" s="47"/>
      <c r="L324" s="47">
        <f t="shared" si="867"/>
        <v>3437.9227189405847</v>
      </c>
      <c r="M324" s="47">
        <f t="shared" si="867"/>
        <v>14178.267487330499</v>
      </c>
      <c r="N324" s="47">
        <f t="shared" si="867"/>
        <v>0</v>
      </c>
      <c r="O324" s="47"/>
      <c r="P324" s="47">
        <f t="shared" si="868"/>
        <v>1066.0849172265869</v>
      </c>
      <c r="Q324" s="47">
        <f t="shared" si="868"/>
        <v>4607.4293443557717</v>
      </c>
      <c r="R324" s="47">
        <f t="shared" si="868"/>
        <v>0</v>
      </c>
      <c r="S324" s="47"/>
      <c r="T324" s="47">
        <f t="shared" si="868"/>
        <v>93.592172592946298</v>
      </c>
      <c r="U324" s="47">
        <f t="shared" si="868"/>
        <v>548.75255230176776</v>
      </c>
      <c r="V324" s="47">
        <f t="shared" si="868"/>
        <v>0</v>
      </c>
      <c r="W324" s="24"/>
      <c r="X324" s="47">
        <f t="shared" si="869"/>
        <v>1181.4066602040916</v>
      </c>
      <c r="Y324" s="47">
        <f t="shared" si="869"/>
        <v>6358.0114978849206</v>
      </c>
      <c r="Z324" s="47">
        <f t="shared" si="869"/>
        <v>0</v>
      </c>
      <c r="AB324" s="47">
        <f t="shared" si="870"/>
        <v>849.81276154097588</v>
      </c>
      <c r="AC324" s="47">
        <f t="shared" si="870"/>
        <v>6137.246151004234</v>
      </c>
      <c r="AD324" s="47">
        <f t="shared" si="870"/>
        <v>0</v>
      </c>
      <c r="AF324" s="47">
        <f t="shared" si="871"/>
        <v>571.15177498812909</v>
      </c>
      <c r="AG324" s="47">
        <f t="shared" si="871"/>
        <v>2699.2443974088901</v>
      </c>
      <c r="AH324" s="47">
        <f t="shared" si="871"/>
        <v>0</v>
      </c>
      <c r="AJ324" s="47">
        <f t="shared" si="872"/>
        <v>399.28197160277352</v>
      </c>
      <c r="AK324" s="47">
        <f t="shared" si="872"/>
        <v>3737.112974112817</v>
      </c>
      <c r="AL324" s="47">
        <f t="shared" si="872"/>
        <v>0</v>
      </c>
      <c r="AN324" s="47">
        <f t="shared" si="873"/>
        <v>61.344454692378761</v>
      </c>
      <c r="AO324" s="47">
        <f t="shared" si="873"/>
        <v>364.7611885352859</v>
      </c>
      <c r="AP324" s="47">
        <f t="shared" si="873"/>
        <v>0</v>
      </c>
      <c r="AR324" s="47">
        <f t="shared" si="874"/>
        <v>20.777432561327103</v>
      </c>
      <c r="AS324" s="47">
        <f t="shared" si="874"/>
        <v>192.70197464856767</v>
      </c>
      <c r="AT324" s="47">
        <f t="shared" si="874"/>
        <v>0</v>
      </c>
      <c r="AV324" s="47">
        <f t="shared" si="875"/>
        <v>0</v>
      </c>
      <c r="AW324" s="47">
        <f t="shared" si="875"/>
        <v>345.19135708328344</v>
      </c>
      <c r="AX324" s="47">
        <f t="shared" si="875"/>
        <v>0</v>
      </c>
      <c r="AZ324" s="47">
        <f t="shared" si="876"/>
        <v>0</v>
      </c>
      <c r="BA324" s="47">
        <f t="shared" si="876"/>
        <v>11.252062910735649</v>
      </c>
      <c r="BB324" s="47">
        <f t="shared" si="876"/>
        <v>0</v>
      </c>
      <c r="BD324" s="47">
        <f t="shared" si="877"/>
        <v>1.1098356502040685</v>
      </c>
      <c r="BE324" s="47">
        <f t="shared" si="877"/>
        <v>10.544312423218972</v>
      </c>
      <c r="BF324" s="47">
        <f t="shared" si="877"/>
        <v>0</v>
      </c>
      <c r="BH324" s="44">
        <f t="shared" si="795"/>
        <v>0</v>
      </c>
      <c r="BI324" s="44">
        <f t="shared" si="796"/>
        <v>0</v>
      </c>
      <c r="BJ324" s="44">
        <f t="shared" si="797"/>
        <v>0</v>
      </c>
      <c r="BK324" s="44">
        <f t="shared" si="798"/>
        <v>0</v>
      </c>
      <c r="BM324" s="44">
        <f t="shared" si="702"/>
        <v>46873</v>
      </c>
      <c r="BN324" s="44">
        <f t="shared" si="703"/>
        <v>17616.190206271083</v>
      </c>
      <c r="BO324" s="44">
        <f t="shared" si="704"/>
        <v>5673.5142615823588</v>
      </c>
      <c r="BP324" s="44">
        <f t="shared" si="705"/>
        <v>642.34472489471409</v>
      </c>
      <c r="BQ324" s="44">
        <f t="shared" si="706"/>
        <v>7539.4181580890126</v>
      </c>
      <c r="BR324" s="44">
        <f t="shared" si="707"/>
        <v>6987.0589125452098</v>
      </c>
      <c r="BS324" s="44">
        <f t="shared" si="708"/>
        <v>3270.3961723970192</v>
      </c>
      <c r="BT324" s="44">
        <f t="shared" si="709"/>
        <v>4136.3949457155904</v>
      </c>
      <c r="BU324" s="44">
        <f t="shared" si="710"/>
        <v>426.10564322766464</v>
      </c>
      <c r="BV324" s="44">
        <f t="shared" si="711"/>
        <v>213.47940720989476</v>
      </c>
      <c r="BW324" s="44">
        <f t="shared" si="712"/>
        <v>345.19135708328344</v>
      </c>
      <c r="BX324" s="44">
        <f t="shared" si="713"/>
        <v>11.252062910735649</v>
      </c>
      <c r="BY324" s="44">
        <f t="shared" si="714"/>
        <v>11.654148073423041</v>
      </c>
      <c r="CA324" s="44">
        <f t="shared" si="715"/>
        <v>0</v>
      </c>
    </row>
    <row r="325" spans="2:79" x14ac:dyDescent="0.25">
      <c r="B325" s="19">
        <v>543</v>
      </c>
      <c r="C325" s="6" t="s">
        <v>104</v>
      </c>
      <c r="D325" s="47" t="str">
        <f>INDEX(Alloc,$E325,D$1)</f>
        <v>Prod</v>
      </c>
      <c r="E325" s="93">
        <v>24</v>
      </c>
      <c r="F325" s="93"/>
      <c r="G325" s="105">
        <f>+'Function-Classif'!F325</f>
        <v>46873</v>
      </c>
      <c r="H325" s="21">
        <f>+'Function-Classif'!S325</f>
        <v>7682.4847</v>
      </c>
      <c r="I325" s="21">
        <f>+'Function-Classif'!T325</f>
        <v>39190.515300000006</v>
      </c>
      <c r="J325" s="21">
        <f>+'Function-Classif'!U325</f>
        <v>0</v>
      </c>
      <c r="K325" s="24"/>
      <c r="L325" s="47">
        <f t="shared" si="867"/>
        <v>3437.9227189405847</v>
      </c>
      <c r="M325" s="47">
        <f t="shared" si="867"/>
        <v>14178.267487330499</v>
      </c>
      <c r="N325" s="47">
        <f t="shared" si="867"/>
        <v>0</v>
      </c>
      <c r="O325" s="47"/>
      <c r="P325" s="47">
        <f t="shared" si="868"/>
        <v>1066.0849172265869</v>
      </c>
      <c r="Q325" s="47">
        <f t="shared" si="868"/>
        <v>4607.4293443557717</v>
      </c>
      <c r="R325" s="47">
        <f t="shared" si="868"/>
        <v>0</v>
      </c>
      <c r="S325" s="47"/>
      <c r="T325" s="47">
        <f t="shared" si="868"/>
        <v>93.592172592946298</v>
      </c>
      <c r="U325" s="47">
        <f t="shared" si="868"/>
        <v>548.75255230176776</v>
      </c>
      <c r="V325" s="47">
        <f t="shared" si="868"/>
        <v>0</v>
      </c>
      <c r="W325" s="24"/>
      <c r="X325" s="47">
        <f t="shared" si="869"/>
        <v>1181.4066602040916</v>
      </c>
      <c r="Y325" s="47">
        <f t="shared" si="869"/>
        <v>6358.0114978849206</v>
      </c>
      <c r="Z325" s="47">
        <f t="shared" si="869"/>
        <v>0</v>
      </c>
      <c r="AB325" s="47">
        <f t="shared" si="870"/>
        <v>849.81276154097588</v>
      </c>
      <c r="AC325" s="47">
        <f t="shared" si="870"/>
        <v>6137.246151004234</v>
      </c>
      <c r="AD325" s="47">
        <f t="shared" si="870"/>
        <v>0</v>
      </c>
      <c r="AF325" s="47">
        <f t="shared" si="871"/>
        <v>571.15177498812909</v>
      </c>
      <c r="AG325" s="47">
        <f t="shared" si="871"/>
        <v>2699.2443974088901</v>
      </c>
      <c r="AH325" s="47">
        <f t="shared" si="871"/>
        <v>0</v>
      </c>
      <c r="AJ325" s="47">
        <f t="shared" si="872"/>
        <v>399.28197160277352</v>
      </c>
      <c r="AK325" s="47">
        <f t="shared" si="872"/>
        <v>3737.112974112817</v>
      </c>
      <c r="AL325" s="47">
        <f t="shared" si="872"/>
        <v>0</v>
      </c>
      <c r="AN325" s="47">
        <f t="shared" si="873"/>
        <v>61.344454692378761</v>
      </c>
      <c r="AO325" s="47">
        <f t="shared" si="873"/>
        <v>364.7611885352859</v>
      </c>
      <c r="AP325" s="47">
        <f t="shared" si="873"/>
        <v>0</v>
      </c>
      <c r="AR325" s="47">
        <f t="shared" si="874"/>
        <v>20.777432561327103</v>
      </c>
      <c r="AS325" s="47">
        <f t="shared" si="874"/>
        <v>192.70197464856767</v>
      </c>
      <c r="AT325" s="47">
        <f t="shared" si="874"/>
        <v>0</v>
      </c>
      <c r="AV325" s="47">
        <f t="shared" si="875"/>
        <v>0</v>
      </c>
      <c r="AW325" s="47">
        <f t="shared" si="875"/>
        <v>345.19135708328344</v>
      </c>
      <c r="AX325" s="47">
        <f t="shared" si="875"/>
        <v>0</v>
      </c>
      <c r="AZ325" s="47">
        <f t="shared" si="876"/>
        <v>0</v>
      </c>
      <c r="BA325" s="47">
        <f t="shared" si="876"/>
        <v>11.252062910735649</v>
      </c>
      <c r="BB325" s="47">
        <f t="shared" si="876"/>
        <v>0</v>
      </c>
      <c r="BD325" s="47">
        <f t="shared" si="877"/>
        <v>1.1098356502040685</v>
      </c>
      <c r="BE325" s="47">
        <f t="shared" si="877"/>
        <v>10.544312423218972</v>
      </c>
      <c r="BF325" s="47">
        <f t="shared" si="877"/>
        <v>0</v>
      </c>
      <c r="BH325" s="44">
        <f t="shared" ref="BH325" si="882">+L325+P325+T325+X325+AB325+AF325+AJ325+AN325+AR325+AV325+AZ325+BD325-H325</f>
        <v>0</v>
      </c>
      <c r="BI325" s="44">
        <f t="shared" ref="BI325" si="883">+M325+Q325+U325+Y325+AC325+AG325+AK325+AO325+AS325+AW325+BA325+BE325-I325</f>
        <v>0</v>
      </c>
      <c r="BJ325" s="44">
        <f t="shared" ref="BJ325" si="884">+N325+R325+V325+Z325+AD325+AH325+AL325+AP325+AT325+AX325+BB325+BF325-J325</f>
        <v>0</v>
      </c>
      <c r="BK325" s="44">
        <f t="shared" ref="BK325" si="885">SUM(L325:BF325)-G325</f>
        <v>0</v>
      </c>
      <c r="BM325" s="44">
        <f t="shared" si="702"/>
        <v>46873</v>
      </c>
      <c r="BN325" s="44">
        <f t="shared" si="703"/>
        <v>17616.190206271083</v>
      </c>
      <c r="BO325" s="44">
        <f t="shared" si="704"/>
        <v>5673.5142615823588</v>
      </c>
      <c r="BP325" s="44">
        <f t="shared" si="705"/>
        <v>642.34472489471409</v>
      </c>
      <c r="BQ325" s="44">
        <f t="shared" si="706"/>
        <v>7539.4181580890126</v>
      </c>
      <c r="BR325" s="44">
        <f t="shared" si="707"/>
        <v>6987.0589125452098</v>
      </c>
      <c r="BS325" s="44">
        <f t="shared" si="708"/>
        <v>3270.3961723970192</v>
      </c>
      <c r="BT325" s="44">
        <f t="shared" si="709"/>
        <v>4136.3949457155904</v>
      </c>
      <c r="BU325" s="44">
        <f t="shared" si="710"/>
        <v>426.10564322766464</v>
      </c>
      <c r="BV325" s="44">
        <f t="shared" si="711"/>
        <v>213.47940720989476</v>
      </c>
      <c r="BW325" s="44">
        <f t="shared" si="712"/>
        <v>345.19135708328344</v>
      </c>
      <c r="BX325" s="44">
        <f t="shared" si="713"/>
        <v>11.252062910735649</v>
      </c>
      <c r="BY325" s="44">
        <f t="shared" si="714"/>
        <v>11.654148073423041</v>
      </c>
      <c r="CA325" s="44">
        <f t="shared" si="715"/>
        <v>0</v>
      </c>
    </row>
    <row r="326" spans="2:79" x14ac:dyDescent="0.25">
      <c r="B326" s="6">
        <v>544</v>
      </c>
      <c r="C326" s="6" t="s">
        <v>94</v>
      </c>
      <c r="D326" s="47" t="str">
        <f>INDEX(Alloc,$E326,D$1)</f>
        <v>Energy</v>
      </c>
      <c r="E326" s="93">
        <v>2</v>
      </c>
      <c r="F326" s="93"/>
      <c r="G326" s="105">
        <f>+'Function-Classif'!F326</f>
        <v>151040</v>
      </c>
      <c r="H326" s="21">
        <f>+'Function-Classif'!S326</f>
        <v>0</v>
      </c>
      <c r="I326" s="21">
        <f>+'Function-Classif'!T326</f>
        <v>151040</v>
      </c>
      <c r="J326" s="21">
        <f>+'Function-Classif'!U326</f>
        <v>0</v>
      </c>
      <c r="K326" s="24"/>
      <c r="L326" s="47">
        <f t="shared" si="867"/>
        <v>0</v>
      </c>
      <c r="M326" s="47">
        <f t="shared" si="867"/>
        <v>54642.953911004042</v>
      </c>
      <c r="N326" s="47">
        <f t="shared" si="867"/>
        <v>0</v>
      </c>
      <c r="O326" s="47"/>
      <c r="P326" s="47">
        <f t="shared" si="868"/>
        <v>0</v>
      </c>
      <c r="Q326" s="47">
        <f t="shared" si="868"/>
        <v>17757.003776153357</v>
      </c>
      <c r="R326" s="47">
        <f t="shared" si="868"/>
        <v>0</v>
      </c>
      <c r="S326" s="47"/>
      <c r="T326" s="47">
        <f t="shared" si="868"/>
        <v>0</v>
      </c>
      <c r="U326" s="47">
        <f t="shared" si="868"/>
        <v>2114.8888925086171</v>
      </c>
      <c r="V326" s="47">
        <f t="shared" si="868"/>
        <v>0</v>
      </c>
      <c r="W326" s="24"/>
      <c r="X326" s="47">
        <f t="shared" si="869"/>
        <v>0</v>
      </c>
      <c r="Y326" s="47">
        <f t="shared" si="869"/>
        <v>24503.736408909597</v>
      </c>
      <c r="Z326" s="47">
        <f t="shared" si="869"/>
        <v>0</v>
      </c>
      <c r="AB326" s="47">
        <f t="shared" si="870"/>
        <v>0</v>
      </c>
      <c r="AC326" s="47">
        <f t="shared" si="870"/>
        <v>23652.908147591512</v>
      </c>
      <c r="AD326" s="47">
        <f t="shared" si="870"/>
        <v>0</v>
      </c>
      <c r="AF326" s="47">
        <f t="shared" si="871"/>
        <v>0</v>
      </c>
      <c r="AG326" s="47">
        <f t="shared" si="871"/>
        <v>10402.870966706549</v>
      </c>
      <c r="AH326" s="47">
        <f t="shared" si="871"/>
        <v>0</v>
      </c>
      <c r="AJ326" s="47">
        <f t="shared" si="872"/>
        <v>0</v>
      </c>
      <c r="AK326" s="47">
        <f t="shared" si="872"/>
        <v>14402.809947487473</v>
      </c>
      <c r="AL326" s="47">
        <f t="shared" si="872"/>
        <v>0</v>
      </c>
      <c r="AN326" s="47">
        <f t="shared" si="873"/>
        <v>0</v>
      </c>
      <c r="AO326" s="47">
        <f t="shared" si="873"/>
        <v>1405.7873313130328</v>
      </c>
      <c r="AP326" s="47">
        <f t="shared" si="873"/>
        <v>0</v>
      </c>
      <c r="AR326" s="47">
        <f t="shared" si="874"/>
        <v>0</v>
      </c>
      <c r="AS326" s="47">
        <f t="shared" si="874"/>
        <v>742.67220086589839</v>
      </c>
      <c r="AT326" s="47">
        <f t="shared" si="874"/>
        <v>0</v>
      </c>
      <c r="AV326" s="47">
        <f t="shared" si="875"/>
        <v>0</v>
      </c>
      <c r="AW326" s="47">
        <f t="shared" si="875"/>
        <v>1330.3653237205365</v>
      </c>
      <c r="AX326" s="47">
        <f t="shared" si="875"/>
        <v>0</v>
      </c>
      <c r="AZ326" s="47">
        <f t="shared" si="876"/>
        <v>0</v>
      </c>
      <c r="BA326" s="47">
        <f t="shared" si="876"/>
        <v>43.365379838154688</v>
      </c>
      <c r="BB326" s="47">
        <f t="shared" si="876"/>
        <v>0</v>
      </c>
      <c r="BD326" s="47">
        <f t="shared" si="877"/>
        <v>0</v>
      </c>
      <c r="BE326" s="47">
        <f t="shared" si="877"/>
        <v>40.637713901225325</v>
      </c>
      <c r="BF326" s="47">
        <f t="shared" si="877"/>
        <v>0</v>
      </c>
      <c r="BH326" s="44">
        <f t="shared" ref="BH326" si="886">+L326+P326+T326+X326+AB326+AF326+AJ326+AN326+AR326+AV326+AZ326+BD326-H326</f>
        <v>0</v>
      </c>
      <c r="BI326" s="44">
        <f t="shared" ref="BI326" si="887">+M326+Q326+U326+Y326+AC326+AG326+AK326+AO326+AS326+AW326+BA326+BE326-I326</f>
        <v>0</v>
      </c>
      <c r="BJ326" s="44">
        <f t="shared" ref="BJ326" si="888">+N326+R326+V326+Z326+AD326+AH326+AL326+AP326+AT326+AX326+BB326+BF326-J326</f>
        <v>0</v>
      </c>
      <c r="BK326" s="44">
        <f t="shared" ref="BK326" si="889">SUM(L326:BF326)-G326</f>
        <v>0</v>
      </c>
      <c r="BM326" s="44">
        <f t="shared" si="702"/>
        <v>151040</v>
      </c>
      <c r="BN326" s="44">
        <f t="shared" si="703"/>
        <v>54642.953911004042</v>
      </c>
      <c r="BO326" s="44">
        <f t="shared" si="704"/>
        <v>17757.003776153357</v>
      </c>
      <c r="BP326" s="44">
        <f t="shared" si="705"/>
        <v>2114.8888925086171</v>
      </c>
      <c r="BQ326" s="44">
        <f t="shared" si="706"/>
        <v>24503.736408909597</v>
      </c>
      <c r="BR326" s="44">
        <f t="shared" si="707"/>
        <v>23652.908147591512</v>
      </c>
      <c r="BS326" s="44">
        <f t="shared" si="708"/>
        <v>10402.870966706549</v>
      </c>
      <c r="BT326" s="44">
        <f t="shared" si="709"/>
        <v>14402.809947487473</v>
      </c>
      <c r="BU326" s="44">
        <f t="shared" si="710"/>
        <v>1405.7873313130328</v>
      </c>
      <c r="BV326" s="44">
        <f t="shared" si="711"/>
        <v>742.67220086589839</v>
      </c>
      <c r="BW326" s="44">
        <f t="shared" si="712"/>
        <v>1330.3653237205365</v>
      </c>
      <c r="BX326" s="44">
        <f t="shared" si="713"/>
        <v>43.365379838154688</v>
      </c>
      <c r="BY326" s="44">
        <f t="shared" si="714"/>
        <v>40.637713901225325</v>
      </c>
      <c r="CA326" s="44">
        <f t="shared" si="715"/>
        <v>0</v>
      </c>
    </row>
    <row r="327" spans="2:79" x14ac:dyDescent="0.25">
      <c r="B327" s="30">
        <v>545</v>
      </c>
      <c r="C327" s="30" t="s">
        <v>105</v>
      </c>
      <c r="D327" s="30"/>
      <c r="E327" s="94"/>
      <c r="F327" s="94"/>
      <c r="G327" s="105">
        <f>+'Function-Classif'!F327</f>
        <v>0</v>
      </c>
      <c r="H327" s="31">
        <f>+'Function-Classif'!S327</f>
        <v>0</v>
      </c>
      <c r="I327" s="31">
        <f>+'Function-Classif'!T327</f>
        <v>0</v>
      </c>
      <c r="J327" s="31">
        <f>+'Function-Classif'!U327</f>
        <v>0</v>
      </c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Y327" s="44"/>
      <c r="Z327" s="44"/>
      <c r="BH327" s="44">
        <f t="shared" si="795"/>
        <v>0</v>
      </c>
      <c r="BI327" s="44">
        <f t="shared" si="796"/>
        <v>0</v>
      </c>
      <c r="BJ327" s="44">
        <f t="shared" si="797"/>
        <v>0</v>
      </c>
      <c r="BK327" s="44">
        <f t="shared" si="798"/>
        <v>0</v>
      </c>
      <c r="BM327" s="44">
        <f t="shared" si="702"/>
        <v>0</v>
      </c>
      <c r="BN327" s="44">
        <f t="shared" si="703"/>
        <v>0</v>
      </c>
      <c r="BO327" s="44">
        <f t="shared" si="704"/>
        <v>0</v>
      </c>
      <c r="BP327" s="44">
        <f t="shared" si="705"/>
        <v>0</v>
      </c>
      <c r="BQ327" s="44">
        <f t="shared" si="706"/>
        <v>0</v>
      </c>
      <c r="BR327" s="44">
        <f t="shared" si="707"/>
        <v>0</v>
      </c>
      <c r="BS327" s="44">
        <f t="shared" si="708"/>
        <v>0</v>
      </c>
      <c r="BT327" s="44">
        <f t="shared" si="709"/>
        <v>0</v>
      </c>
      <c r="BU327" s="44">
        <f t="shared" si="710"/>
        <v>0</v>
      </c>
      <c r="BV327" s="44">
        <f t="shared" si="711"/>
        <v>0</v>
      </c>
      <c r="BW327" s="44">
        <f t="shared" si="712"/>
        <v>0</v>
      </c>
      <c r="BX327" s="44">
        <f t="shared" si="713"/>
        <v>0</v>
      </c>
      <c r="BY327" s="44">
        <f t="shared" si="714"/>
        <v>0</v>
      </c>
      <c r="CA327" s="44">
        <f t="shared" si="715"/>
        <v>0</v>
      </c>
    </row>
    <row r="328" spans="2:79" x14ac:dyDescent="0.25">
      <c r="B328" s="6"/>
      <c r="C328" s="6" t="s">
        <v>106</v>
      </c>
      <c r="D328" s="6"/>
      <c r="E328" s="93"/>
      <c r="F328" s="93"/>
      <c r="G328" s="105">
        <f>+'Function-Classif'!F328</f>
        <v>244786</v>
      </c>
      <c r="H328" s="24">
        <f>SUM(H323:H327)</f>
        <v>15364.9694</v>
      </c>
      <c r="I328" s="24">
        <f t="shared" ref="I328:J328" si="890">SUM(I323:I327)</f>
        <v>229421.0306</v>
      </c>
      <c r="J328" s="24">
        <f t="shared" si="890"/>
        <v>0</v>
      </c>
      <c r="K328" s="24"/>
      <c r="L328" s="24">
        <f t="shared" ref="L328:BF328" si="891">SUM(L323:L327)</f>
        <v>6875.8454378811693</v>
      </c>
      <c r="M328" s="24">
        <f t="shared" si="891"/>
        <v>82999.488885665036</v>
      </c>
      <c r="N328" s="24">
        <f t="shared" si="891"/>
        <v>0</v>
      </c>
      <c r="O328" s="24"/>
      <c r="P328" s="24">
        <f t="shared" si="891"/>
        <v>2132.1698344531737</v>
      </c>
      <c r="Q328" s="24">
        <f t="shared" si="891"/>
        <v>26971.862464864898</v>
      </c>
      <c r="R328" s="24">
        <f t="shared" si="891"/>
        <v>0</v>
      </c>
      <c r="S328" s="24"/>
      <c r="T328" s="24">
        <f t="shared" ref="T328:V328" si="892">SUM(T323:T327)</f>
        <v>187.1843451858926</v>
      </c>
      <c r="U328" s="24">
        <f t="shared" si="892"/>
        <v>3212.3939971121526</v>
      </c>
      <c r="V328" s="24">
        <f t="shared" si="892"/>
        <v>0</v>
      </c>
      <c r="W328" s="24"/>
      <c r="X328" s="24">
        <f t="shared" si="891"/>
        <v>2362.8133204081832</v>
      </c>
      <c r="Y328" s="24">
        <f t="shared" si="891"/>
        <v>37219.75940467944</v>
      </c>
      <c r="Z328" s="24">
        <f t="shared" si="891"/>
        <v>0</v>
      </c>
      <c r="AA328" s="24"/>
      <c r="AB328" s="24">
        <f t="shared" si="891"/>
        <v>1699.6255230819518</v>
      </c>
      <c r="AC328" s="24">
        <f t="shared" si="891"/>
        <v>35927.400449599983</v>
      </c>
      <c r="AD328" s="24">
        <f t="shared" si="891"/>
        <v>0</v>
      </c>
      <c r="AE328" s="24"/>
      <c r="AF328" s="24">
        <f t="shared" si="891"/>
        <v>1142.3035499762582</v>
      </c>
      <c r="AG328" s="24">
        <f t="shared" si="891"/>
        <v>15801.359761524329</v>
      </c>
      <c r="AH328" s="24">
        <f t="shared" si="891"/>
        <v>0</v>
      </c>
      <c r="AI328" s="24"/>
      <c r="AJ328" s="24">
        <f t="shared" si="891"/>
        <v>798.56394320554705</v>
      </c>
      <c r="AK328" s="24">
        <f t="shared" si="891"/>
        <v>21877.035895713107</v>
      </c>
      <c r="AL328" s="24">
        <f t="shared" si="891"/>
        <v>0</v>
      </c>
      <c r="AM328" s="24"/>
      <c r="AN328" s="24">
        <f t="shared" si="891"/>
        <v>122.68890938475752</v>
      </c>
      <c r="AO328" s="24">
        <f t="shared" si="891"/>
        <v>2135.3097083836046</v>
      </c>
      <c r="AP328" s="24">
        <f t="shared" si="891"/>
        <v>0</v>
      </c>
      <c r="AQ328" s="24"/>
      <c r="AR328" s="24">
        <f t="shared" si="891"/>
        <v>41.554865122654206</v>
      </c>
      <c r="AS328" s="24">
        <f t="shared" si="891"/>
        <v>1128.0761501630336</v>
      </c>
      <c r="AT328" s="24">
        <f t="shared" si="891"/>
        <v>0</v>
      </c>
      <c r="AU328" s="24"/>
      <c r="AV328" s="24">
        <f t="shared" si="891"/>
        <v>0</v>
      </c>
      <c r="AW328" s="24">
        <f t="shared" si="891"/>
        <v>2020.7480378871032</v>
      </c>
      <c r="AX328" s="24">
        <f t="shared" si="891"/>
        <v>0</v>
      </c>
      <c r="AY328" s="24"/>
      <c r="AZ328" s="24">
        <f t="shared" si="891"/>
        <v>0</v>
      </c>
      <c r="BA328" s="24">
        <f t="shared" si="891"/>
        <v>65.869505659625986</v>
      </c>
      <c r="BB328" s="24">
        <f t="shared" si="891"/>
        <v>0</v>
      </c>
      <c r="BC328" s="24"/>
      <c r="BD328" s="24">
        <f t="shared" si="891"/>
        <v>2.219671300408137</v>
      </c>
      <c r="BE328" s="24">
        <f t="shared" si="891"/>
        <v>61.72633874766327</v>
      </c>
      <c r="BF328" s="24">
        <f t="shared" si="891"/>
        <v>0</v>
      </c>
      <c r="BH328" s="44">
        <f t="shared" si="795"/>
        <v>0</v>
      </c>
      <c r="BI328" s="44">
        <f t="shared" si="796"/>
        <v>0</v>
      </c>
      <c r="BJ328" s="44">
        <f t="shared" si="797"/>
        <v>0</v>
      </c>
      <c r="BK328" s="44">
        <f t="shared" si="798"/>
        <v>0</v>
      </c>
      <c r="BM328" s="44">
        <f t="shared" si="702"/>
        <v>244786</v>
      </c>
      <c r="BN328" s="44">
        <f t="shared" si="703"/>
        <v>89875.334323546209</v>
      </c>
      <c r="BO328" s="44">
        <f t="shared" si="704"/>
        <v>29104.032299318071</v>
      </c>
      <c r="BP328" s="44">
        <f t="shared" si="705"/>
        <v>3399.5783422980453</v>
      </c>
      <c r="BQ328" s="44">
        <f t="shared" si="706"/>
        <v>39582.572725087623</v>
      </c>
      <c r="BR328" s="44">
        <f t="shared" si="707"/>
        <v>37627.025972681935</v>
      </c>
      <c r="BS328" s="44">
        <f t="shared" si="708"/>
        <v>16943.663311500586</v>
      </c>
      <c r="BT328" s="44">
        <f t="shared" si="709"/>
        <v>22675.599838918653</v>
      </c>
      <c r="BU328" s="44">
        <f t="shared" si="710"/>
        <v>2257.9986177683622</v>
      </c>
      <c r="BV328" s="44">
        <f t="shared" si="711"/>
        <v>1169.6310152856879</v>
      </c>
      <c r="BW328" s="44">
        <f t="shared" si="712"/>
        <v>2020.7480378871032</v>
      </c>
      <c r="BX328" s="44">
        <f t="shared" si="713"/>
        <v>65.869505659625986</v>
      </c>
      <c r="BY328" s="44">
        <f t="shared" si="714"/>
        <v>63.946010048071408</v>
      </c>
      <c r="CA328" s="44">
        <f t="shared" si="715"/>
        <v>0</v>
      </c>
    </row>
    <row r="329" spans="2:79" x14ac:dyDescent="0.25">
      <c r="B329" s="30"/>
      <c r="C329" s="30"/>
      <c r="D329" s="30"/>
      <c r="E329" s="94"/>
      <c r="F329" s="94"/>
      <c r="G329" s="105"/>
      <c r="H329" s="31"/>
      <c r="I329" s="31"/>
      <c r="J329" s="31"/>
      <c r="K329" s="4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H329" s="44">
        <f t="shared" si="795"/>
        <v>0</v>
      </c>
      <c r="BI329" s="44">
        <f t="shared" si="796"/>
        <v>0</v>
      </c>
      <c r="BJ329" s="44">
        <f t="shared" si="797"/>
        <v>0</v>
      </c>
      <c r="BK329" s="44">
        <f t="shared" si="798"/>
        <v>0</v>
      </c>
      <c r="BM329" s="44">
        <f t="shared" si="702"/>
        <v>0</v>
      </c>
      <c r="BN329" s="44">
        <f t="shared" si="703"/>
        <v>0</v>
      </c>
      <c r="BO329" s="44">
        <f t="shared" si="704"/>
        <v>0</v>
      </c>
      <c r="BP329" s="44">
        <f t="shared" si="705"/>
        <v>0</v>
      </c>
      <c r="BQ329" s="44">
        <f t="shared" si="706"/>
        <v>0</v>
      </c>
      <c r="BR329" s="44">
        <f t="shared" si="707"/>
        <v>0</v>
      </c>
      <c r="BS329" s="44">
        <f t="shared" si="708"/>
        <v>0</v>
      </c>
      <c r="BT329" s="44">
        <f t="shared" si="709"/>
        <v>0</v>
      </c>
      <c r="BU329" s="44">
        <f t="shared" si="710"/>
        <v>0</v>
      </c>
      <c r="BV329" s="44">
        <f t="shared" si="711"/>
        <v>0</v>
      </c>
      <c r="BW329" s="44">
        <f t="shared" si="712"/>
        <v>0</v>
      </c>
      <c r="BX329" s="44">
        <f t="shared" si="713"/>
        <v>0</v>
      </c>
      <c r="BY329" s="44">
        <f t="shared" si="714"/>
        <v>0</v>
      </c>
      <c r="CA329" s="44">
        <f t="shared" si="715"/>
        <v>0</v>
      </c>
    </row>
    <row r="330" spans="2:79" x14ac:dyDescent="0.25">
      <c r="B330" s="6"/>
      <c r="C330" s="6" t="s">
        <v>107</v>
      </c>
      <c r="D330" s="6"/>
      <c r="E330" s="93"/>
      <c r="F330" s="93"/>
      <c r="G330" s="105">
        <f>+'Function-Classif'!F330</f>
        <v>581244</v>
      </c>
      <c r="H330" s="24">
        <f>H328+H320</f>
        <v>70510.435599999997</v>
      </c>
      <c r="I330" s="24">
        <f t="shared" ref="I330:J330" si="893">I328+I320</f>
        <v>510733.56440000003</v>
      </c>
      <c r="J330" s="24">
        <f t="shared" si="893"/>
        <v>0</v>
      </c>
      <c r="K330" s="24"/>
      <c r="L330" s="24">
        <f t="shared" ref="L330:BF330" si="894">L328+L320</f>
        <v>31553.51919824025</v>
      </c>
      <c r="M330" s="24">
        <f t="shared" si="894"/>
        <v>184772.1836620234</v>
      </c>
      <c r="N330" s="24">
        <f t="shared" si="894"/>
        <v>0</v>
      </c>
      <c r="O330" s="24"/>
      <c r="P330" s="24">
        <f t="shared" si="894"/>
        <v>9784.6093855854451</v>
      </c>
      <c r="Q330" s="24">
        <f t="shared" si="894"/>
        <v>60044.344754098667</v>
      </c>
      <c r="R330" s="24">
        <f t="shared" si="894"/>
        <v>0</v>
      </c>
      <c r="S330" s="24"/>
      <c r="T330" s="24">
        <f t="shared" ref="T330:V330" si="895">T328+T320</f>
        <v>858.99616022392138</v>
      </c>
      <c r="U330" s="24">
        <f t="shared" si="895"/>
        <v>7151.3820337718116</v>
      </c>
      <c r="V330" s="24">
        <f t="shared" si="895"/>
        <v>0</v>
      </c>
      <c r="W330" s="24"/>
      <c r="X330" s="24">
        <f t="shared" si="894"/>
        <v>10843.04121448256</v>
      </c>
      <c r="Y330" s="24">
        <f t="shared" si="894"/>
        <v>82858.055066475456</v>
      </c>
      <c r="Z330" s="24">
        <f t="shared" si="894"/>
        <v>0</v>
      </c>
      <c r="AA330" s="24"/>
      <c r="AB330" s="24">
        <f t="shared" si="894"/>
        <v>7799.6469026086215</v>
      </c>
      <c r="AC330" s="24">
        <f t="shared" si="894"/>
        <v>79981.02546772518</v>
      </c>
      <c r="AD330" s="24">
        <f t="shared" si="894"/>
        <v>0</v>
      </c>
      <c r="AE330" s="24"/>
      <c r="AF330" s="24">
        <f t="shared" si="894"/>
        <v>5242.0749302795448</v>
      </c>
      <c r="AG330" s="24">
        <f t="shared" si="894"/>
        <v>35176.743702458349</v>
      </c>
      <c r="AH330" s="24">
        <f t="shared" si="894"/>
        <v>0</v>
      </c>
      <c r="AI330" s="24"/>
      <c r="AJ330" s="24">
        <f t="shared" si="894"/>
        <v>3664.6406526443707</v>
      </c>
      <c r="AK330" s="24">
        <f t="shared" si="894"/>
        <v>48702.320324788481</v>
      </c>
      <c r="AL330" s="24">
        <f t="shared" si="894"/>
        <v>0</v>
      </c>
      <c r="AM330" s="24"/>
      <c r="AN330" s="24">
        <f t="shared" si="894"/>
        <v>563.02412447421989</v>
      </c>
      <c r="AO330" s="24">
        <f t="shared" si="894"/>
        <v>4753.5935812358912</v>
      </c>
      <c r="AP330" s="24">
        <f t="shared" si="894"/>
        <v>0</v>
      </c>
      <c r="AQ330" s="24"/>
      <c r="AR330" s="24">
        <f t="shared" si="894"/>
        <v>190.6968744823921</v>
      </c>
      <c r="AS330" s="24">
        <f t="shared" si="894"/>
        <v>2511.305749000483</v>
      </c>
      <c r="AT330" s="24">
        <f t="shared" si="894"/>
        <v>0</v>
      </c>
      <c r="AU330" s="24"/>
      <c r="AV330" s="24">
        <f t="shared" si="894"/>
        <v>0</v>
      </c>
      <c r="AW330" s="24">
        <f t="shared" si="894"/>
        <v>4498.5581550446859</v>
      </c>
      <c r="AX330" s="24">
        <f t="shared" si="894"/>
        <v>0</v>
      </c>
      <c r="AY330" s="24"/>
      <c r="AZ330" s="24">
        <f t="shared" si="894"/>
        <v>0</v>
      </c>
      <c r="BA330" s="24">
        <f t="shared" si="894"/>
        <v>146.63767886851585</v>
      </c>
      <c r="BB330" s="24">
        <f t="shared" si="894"/>
        <v>0</v>
      </c>
      <c r="BC330" s="24"/>
      <c r="BD330" s="24">
        <f t="shared" si="894"/>
        <v>10.186156978652765</v>
      </c>
      <c r="BE330" s="24">
        <f t="shared" si="894"/>
        <v>137.41422450900581</v>
      </c>
      <c r="BF330" s="24">
        <f t="shared" si="894"/>
        <v>0</v>
      </c>
      <c r="BH330" s="44">
        <f t="shared" si="795"/>
        <v>0</v>
      </c>
      <c r="BI330" s="44">
        <f t="shared" si="796"/>
        <v>0</v>
      </c>
      <c r="BJ330" s="44">
        <f t="shared" si="797"/>
        <v>0</v>
      </c>
      <c r="BK330" s="44">
        <f t="shared" si="798"/>
        <v>0</v>
      </c>
      <c r="BM330" s="44">
        <f t="shared" si="702"/>
        <v>581244</v>
      </c>
      <c r="BN330" s="44">
        <f t="shared" si="703"/>
        <v>216325.70286026364</v>
      </c>
      <c r="BO330" s="44">
        <f t="shared" si="704"/>
        <v>69828.954139684109</v>
      </c>
      <c r="BP330" s="44">
        <f t="shared" si="705"/>
        <v>8010.3781939957335</v>
      </c>
      <c r="BQ330" s="44">
        <f t="shared" si="706"/>
        <v>93701.096280958009</v>
      </c>
      <c r="BR330" s="44">
        <f t="shared" si="707"/>
        <v>87780.672370333807</v>
      </c>
      <c r="BS330" s="44">
        <f t="shared" si="708"/>
        <v>40418.818632737893</v>
      </c>
      <c r="BT330" s="44">
        <f t="shared" si="709"/>
        <v>52366.960977432849</v>
      </c>
      <c r="BU330" s="44">
        <f t="shared" si="710"/>
        <v>5316.6177057101113</v>
      </c>
      <c r="BV330" s="44">
        <f t="shared" si="711"/>
        <v>2702.0026234828752</v>
      </c>
      <c r="BW330" s="44">
        <f t="shared" si="712"/>
        <v>4498.5581550446859</v>
      </c>
      <c r="BX330" s="44">
        <f t="shared" si="713"/>
        <v>146.63767886851585</v>
      </c>
      <c r="BY330" s="44">
        <f t="shared" si="714"/>
        <v>147.60038148765858</v>
      </c>
      <c r="CA330" s="44">
        <f t="shared" si="715"/>
        <v>0</v>
      </c>
    </row>
    <row r="331" spans="2:79" x14ac:dyDescent="0.25">
      <c r="B331" s="6"/>
      <c r="C331" s="6"/>
      <c r="D331" s="6"/>
      <c r="E331" s="93"/>
      <c r="F331" s="93"/>
      <c r="G331" s="105"/>
      <c r="H331" s="24"/>
      <c r="I331" s="24"/>
      <c r="J331" s="24"/>
      <c r="K331" s="24"/>
      <c r="L331" s="40"/>
      <c r="M331" s="24"/>
      <c r="N331" s="24"/>
      <c r="O331" s="24"/>
      <c r="P331" s="40"/>
      <c r="Q331" s="24"/>
      <c r="R331" s="24"/>
      <c r="S331" s="24"/>
      <c r="T331" s="24"/>
      <c r="U331" s="24"/>
      <c r="V331" s="24"/>
      <c r="W331" s="24"/>
      <c r="Y331" s="44"/>
      <c r="Z331" s="44"/>
      <c r="BH331" s="44">
        <f t="shared" si="795"/>
        <v>0</v>
      </c>
      <c r="BI331" s="44">
        <f t="shared" si="796"/>
        <v>0</v>
      </c>
      <c r="BJ331" s="44">
        <f t="shared" si="797"/>
        <v>0</v>
      </c>
      <c r="BK331" s="44">
        <f t="shared" si="798"/>
        <v>0</v>
      </c>
      <c r="BM331" s="44">
        <f t="shared" si="702"/>
        <v>0</v>
      </c>
      <c r="BN331" s="44">
        <f t="shared" si="703"/>
        <v>0</v>
      </c>
      <c r="BO331" s="44">
        <f t="shared" si="704"/>
        <v>0</v>
      </c>
      <c r="BP331" s="44">
        <f t="shared" si="705"/>
        <v>0</v>
      </c>
      <c r="BQ331" s="44">
        <f t="shared" si="706"/>
        <v>0</v>
      </c>
      <c r="BR331" s="44">
        <f t="shared" si="707"/>
        <v>0</v>
      </c>
      <c r="BS331" s="44">
        <f t="shared" si="708"/>
        <v>0</v>
      </c>
      <c r="BT331" s="44">
        <f t="shared" si="709"/>
        <v>0</v>
      </c>
      <c r="BU331" s="44">
        <f t="shared" si="710"/>
        <v>0</v>
      </c>
      <c r="BV331" s="44">
        <f t="shared" si="711"/>
        <v>0</v>
      </c>
      <c r="BW331" s="44">
        <f t="shared" si="712"/>
        <v>0</v>
      </c>
      <c r="BX331" s="44">
        <f t="shared" si="713"/>
        <v>0</v>
      </c>
      <c r="BY331" s="44">
        <f t="shared" si="714"/>
        <v>0</v>
      </c>
      <c r="CA331" s="44">
        <f t="shared" si="715"/>
        <v>0</v>
      </c>
    </row>
    <row r="332" spans="2:79" x14ac:dyDescent="0.25">
      <c r="B332" s="9" t="s">
        <v>240</v>
      </c>
      <c r="C332" s="6"/>
      <c r="D332" s="6"/>
      <c r="E332" s="93"/>
      <c r="F332" s="93"/>
      <c r="G332" s="105"/>
      <c r="H332" s="24"/>
      <c r="I332" s="24"/>
      <c r="J332" s="24"/>
      <c r="K332" s="24"/>
      <c r="L332" s="40"/>
      <c r="M332" s="24"/>
      <c r="N332" s="24"/>
      <c r="O332" s="24"/>
      <c r="P332" s="40"/>
      <c r="Q332" s="24"/>
      <c r="R332" s="24"/>
      <c r="S332" s="24"/>
      <c r="T332" s="24"/>
      <c r="U332" s="24"/>
      <c r="V332" s="24"/>
      <c r="W332" s="24"/>
      <c r="Y332" s="44"/>
      <c r="Z332" s="44"/>
      <c r="BH332" s="44">
        <f t="shared" si="795"/>
        <v>0</v>
      </c>
      <c r="BI332" s="44">
        <f t="shared" si="796"/>
        <v>0</v>
      </c>
      <c r="BJ332" s="44">
        <f t="shared" si="797"/>
        <v>0</v>
      </c>
      <c r="BK332" s="44">
        <f t="shared" si="798"/>
        <v>0</v>
      </c>
      <c r="BM332" s="44">
        <f t="shared" si="702"/>
        <v>0</v>
      </c>
      <c r="BN332" s="44">
        <f t="shared" si="703"/>
        <v>0</v>
      </c>
      <c r="BO332" s="44">
        <f t="shared" si="704"/>
        <v>0</v>
      </c>
      <c r="BP332" s="44">
        <f t="shared" si="705"/>
        <v>0</v>
      </c>
      <c r="BQ332" s="44">
        <f t="shared" si="706"/>
        <v>0</v>
      </c>
      <c r="BR332" s="44">
        <f t="shared" si="707"/>
        <v>0</v>
      </c>
      <c r="BS332" s="44">
        <f t="shared" si="708"/>
        <v>0</v>
      </c>
      <c r="BT332" s="44">
        <f t="shared" si="709"/>
        <v>0</v>
      </c>
      <c r="BU332" s="44">
        <f t="shared" si="710"/>
        <v>0</v>
      </c>
      <c r="BV332" s="44">
        <f t="shared" si="711"/>
        <v>0</v>
      </c>
      <c r="BW332" s="44">
        <f t="shared" si="712"/>
        <v>0</v>
      </c>
      <c r="BX332" s="44">
        <f t="shared" si="713"/>
        <v>0</v>
      </c>
      <c r="BY332" s="44">
        <f t="shared" si="714"/>
        <v>0</v>
      </c>
      <c r="CA332" s="44">
        <f t="shared" si="715"/>
        <v>0</v>
      </c>
    </row>
    <row r="333" spans="2:79" x14ac:dyDescent="0.25">
      <c r="B333" s="6">
        <v>546</v>
      </c>
      <c r="C333" s="6" t="s">
        <v>82</v>
      </c>
      <c r="D333" s="47" t="str">
        <f>INDEX(Alloc,$E333,D$1)</f>
        <v>Prod</v>
      </c>
      <c r="E333" s="93">
        <v>24</v>
      </c>
      <c r="F333" s="93"/>
      <c r="G333" s="105">
        <f>+'Function-Classif'!F333</f>
        <v>468874</v>
      </c>
      <c r="H333" s="21">
        <f>+'Function-Classif'!S333</f>
        <v>76848.448599999989</v>
      </c>
      <c r="I333" s="21">
        <f>+'Function-Classif'!T333</f>
        <v>392025.55140000005</v>
      </c>
      <c r="J333" s="21">
        <f>+'Function-Classif'!U333</f>
        <v>0</v>
      </c>
      <c r="K333" s="47"/>
      <c r="L333" s="47">
        <f t="shared" ref="L333:N333" si="896">INDEX(Alloc,$E333,L$1)*$G333</f>
        <v>34389.788938633064</v>
      </c>
      <c r="M333" s="47">
        <f t="shared" si="896"/>
        <v>141826.23236947923</v>
      </c>
      <c r="N333" s="47">
        <f t="shared" si="896"/>
        <v>0</v>
      </c>
      <c r="O333" s="47"/>
      <c r="P333" s="47">
        <f t="shared" ref="P333:V333" si="897">INDEX(Alloc,$E333,P$1)*$G333</f>
        <v>10664.124324871433</v>
      </c>
      <c r="Q333" s="47">
        <f t="shared" si="897"/>
        <v>46088.44807043433</v>
      </c>
      <c r="R333" s="47">
        <f t="shared" si="897"/>
        <v>0</v>
      </c>
      <c r="S333" s="47"/>
      <c r="T333" s="47">
        <f t="shared" si="897"/>
        <v>936.20925335150514</v>
      </c>
      <c r="U333" s="47">
        <f t="shared" si="897"/>
        <v>5489.2113627875124</v>
      </c>
      <c r="V333" s="47">
        <f t="shared" si="897"/>
        <v>0</v>
      </c>
      <c r="W333" s="24"/>
      <c r="X333" s="47">
        <f t="shared" ref="X333:Z333" si="898">INDEX(Alloc,$E333,X$1)*$G333</f>
        <v>11817.696038157002</v>
      </c>
      <c r="Y333" s="47">
        <f t="shared" si="898"/>
        <v>63599.647623563549</v>
      </c>
      <c r="Z333" s="47">
        <f t="shared" si="898"/>
        <v>0</v>
      </c>
      <c r="AB333" s="47">
        <f t="shared" ref="AB333:AD333" si="899">INDEX(Alloc,$E333,AB$1)*$G333</f>
        <v>8500.7383516046229</v>
      </c>
      <c r="AC333" s="47">
        <f t="shared" si="899"/>
        <v>61391.315934673679</v>
      </c>
      <c r="AD333" s="47">
        <f t="shared" si="899"/>
        <v>0</v>
      </c>
      <c r="AF333" s="47">
        <f t="shared" ref="AF333:AH333" si="900">INDEX(Alloc,$E333,AF$1)*$G333</f>
        <v>5713.2724029992542</v>
      </c>
      <c r="AG333" s="47">
        <f t="shared" si="900"/>
        <v>27000.736406688196</v>
      </c>
      <c r="AH333" s="47">
        <f t="shared" si="900"/>
        <v>0</v>
      </c>
      <c r="AJ333" s="47">
        <f t="shared" ref="AJ333:AL333" si="901">INDEX(Alloc,$E333,AJ$1)*$G333</f>
        <v>3994.0463625814186</v>
      </c>
      <c r="AK333" s="47">
        <f t="shared" si="901"/>
        <v>37382.610642036416</v>
      </c>
      <c r="AL333" s="47">
        <f t="shared" si="901"/>
        <v>0</v>
      </c>
      <c r="AN333" s="47">
        <f t="shared" ref="AN333:AP333" si="902">INDEX(Alloc,$E333,AN$1)*$G333</f>
        <v>613.63300512948604</v>
      </c>
      <c r="AO333" s="47">
        <f t="shared" si="902"/>
        <v>3648.7324795360578</v>
      </c>
      <c r="AP333" s="47">
        <f t="shared" si="902"/>
        <v>0</v>
      </c>
      <c r="AR333" s="47">
        <f t="shared" ref="AR333:AT333" si="903">INDEX(Alloc,$E333,AR$1)*$G333</f>
        <v>207.83815660955528</v>
      </c>
      <c r="AS333" s="47">
        <f t="shared" si="903"/>
        <v>1927.6117522107079</v>
      </c>
      <c r="AT333" s="47">
        <f t="shared" si="903"/>
        <v>0</v>
      </c>
      <c r="AV333" s="47">
        <f t="shared" ref="AV333:AX333" si="904">INDEX(Alloc,$E333,AV$1)*$G333</f>
        <v>0</v>
      </c>
      <c r="AW333" s="47">
        <f t="shared" si="904"/>
        <v>3452.9740439286466</v>
      </c>
      <c r="AX333" s="47">
        <f t="shared" si="904"/>
        <v>0</v>
      </c>
      <c r="AZ333" s="47">
        <f t="shared" ref="AZ333:BB333" si="905">INDEX(Alloc,$E333,AZ$1)*$G333</f>
        <v>0</v>
      </c>
      <c r="BA333" s="47">
        <f t="shared" si="905"/>
        <v>112.55519691951159</v>
      </c>
      <c r="BB333" s="47">
        <f t="shared" si="905"/>
        <v>0</v>
      </c>
      <c r="BD333" s="47">
        <f t="shared" ref="BD333:BF333" si="906">INDEX(Alloc,$E333,BD$1)*$G333</f>
        <v>11.101766062632697</v>
      </c>
      <c r="BE333" s="47">
        <f t="shared" si="906"/>
        <v>105.47551774207695</v>
      </c>
      <c r="BF333" s="47">
        <f t="shared" si="906"/>
        <v>0</v>
      </c>
      <c r="BH333" s="44">
        <f t="shared" ref="BH333" si="907">+L333+P333+T333+X333+AB333+AF333+AJ333+AN333+AR333+AV333+AZ333+BD333-H333</f>
        <v>0</v>
      </c>
      <c r="BI333" s="44">
        <f t="shared" ref="BI333" si="908">+M333+Q333+U333+Y333+AC333+AG333+AK333+AO333+AS333+AW333+BA333+BE333-I333</f>
        <v>0</v>
      </c>
      <c r="BJ333" s="44">
        <f t="shared" ref="BJ333" si="909">+N333+R333+V333+Z333+AD333+AH333+AL333+AP333+AT333+AX333+BB333+BF333-J333</f>
        <v>0</v>
      </c>
      <c r="BK333" s="44">
        <f t="shared" ref="BK333" si="910">SUM(L333:BF333)-G333</f>
        <v>0</v>
      </c>
      <c r="BM333" s="44">
        <f t="shared" si="702"/>
        <v>468874</v>
      </c>
      <c r="BN333" s="44">
        <f t="shared" si="703"/>
        <v>176216.02130811231</v>
      </c>
      <c r="BO333" s="44">
        <f t="shared" si="704"/>
        <v>56752.57239530576</v>
      </c>
      <c r="BP333" s="44">
        <f t="shared" si="705"/>
        <v>6425.4206161390175</v>
      </c>
      <c r="BQ333" s="44">
        <f t="shared" si="706"/>
        <v>75417.343661720544</v>
      </c>
      <c r="BR333" s="44">
        <f t="shared" si="707"/>
        <v>69892.054286278304</v>
      </c>
      <c r="BS333" s="44">
        <f t="shared" si="708"/>
        <v>32714.00880968745</v>
      </c>
      <c r="BT333" s="44">
        <f t="shared" si="709"/>
        <v>41376.657004617831</v>
      </c>
      <c r="BU333" s="44">
        <f t="shared" si="710"/>
        <v>4262.3654846655436</v>
      </c>
      <c r="BV333" s="44">
        <f t="shared" si="711"/>
        <v>2135.4499088202633</v>
      </c>
      <c r="BW333" s="44">
        <f t="shared" si="712"/>
        <v>3452.9740439286466</v>
      </c>
      <c r="BX333" s="44">
        <f t="shared" si="713"/>
        <v>112.55519691951159</v>
      </c>
      <c r="BY333" s="44">
        <f t="shared" si="714"/>
        <v>116.57728380470964</v>
      </c>
      <c r="CA333" s="44">
        <f t="shared" si="715"/>
        <v>0</v>
      </c>
    </row>
    <row r="334" spans="2:79" x14ac:dyDescent="0.25">
      <c r="B334" s="6">
        <v>547</v>
      </c>
      <c r="C334" s="6" t="s">
        <v>83</v>
      </c>
      <c r="D334" s="6"/>
      <c r="E334" s="93"/>
      <c r="F334" s="93"/>
      <c r="G334" s="105">
        <f>+'Function-Classif'!F334</f>
        <v>0</v>
      </c>
      <c r="H334" s="21">
        <f>+'Function-Classif'!S334</f>
        <v>0</v>
      </c>
      <c r="I334" s="21">
        <f>+'Function-Classif'!T334</f>
        <v>0</v>
      </c>
      <c r="J334" s="21">
        <f>+'Function-Classif'!U334</f>
        <v>0</v>
      </c>
      <c r="K334" s="24"/>
      <c r="L334" s="40"/>
      <c r="M334" s="24"/>
      <c r="N334" s="24"/>
      <c r="O334" s="24"/>
      <c r="P334" s="40"/>
      <c r="Q334" s="24"/>
      <c r="R334" s="24"/>
      <c r="S334" s="24"/>
      <c r="T334" s="24"/>
      <c r="U334" s="24"/>
      <c r="V334" s="24"/>
      <c r="W334" s="24"/>
      <c r="Y334" s="44"/>
      <c r="Z334" s="44"/>
      <c r="BH334" s="44">
        <f t="shared" si="795"/>
        <v>0</v>
      </c>
      <c r="BI334" s="44">
        <f t="shared" si="796"/>
        <v>0</v>
      </c>
      <c r="BJ334" s="44">
        <f t="shared" si="797"/>
        <v>0</v>
      </c>
      <c r="BK334" s="44">
        <f t="shared" si="798"/>
        <v>0</v>
      </c>
      <c r="BM334" s="44">
        <f t="shared" si="702"/>
        <v>0</v>
      </c>
      <c r="BN334" s="44">
        <f t="shared" si="703"/>
        <v>0</v>
      </c>
      <c r="BO334" s="44">
        <f t="shared" si="704"/>
        <v>0</v>
      </c>
      <c r="BP334" s="44">
        <f t="shared" si="705"/>
        <v>0</v>
      </c>
      <c r="BQ334" s="44">
        <f t="shared" si="706"/>
        <v>0</v>
      </c>
      <c r="BR334" s="44">
        <f t="shared" si="707"/>
        <v>0</v>
      </c>
      <c r="BS334" s="44">
        <f t="shared" si="708"/>
        <v>0</v>
      </c>
      <c r="BT334" s="44">
        <f t="shared" si="709"/>
        <v>0</v>
      </c>
      <c r="BU334" s="44">
        <f t="shared" si="710"/>
        <v>0</v>
      </c>
      <c r="BV334" s="44">
        <f t="shared" si="711"/>
        <v>0</v>
      </c>
      <c r="BW334" s="44">
        <f t="shared" si="712"/>
        <v>0</v>
      </c>
      <c r="BX334" s="44">
        <f t="shared" si="713"/>
        <v>0</v>
      </c>
      <c r="BY334" s="44">
        <f t="shared" si="714"/>
        <v>0</v>
      </c>
      <c r="CA334" s="44">
        <f t="shared" si="715"/>
        <v>0</v>
      </c>
    </row>
    <row r="335" spans="2:79" x14ac:dyDescent="0.25">
      <c r="B335" s="6">
        <v>548</v>
      </c>
      <c r="C335" s="6" t="s">
        <v>109</v>
      </c>
      <c r="D335" s="47" t="str">
        <f>INDEX(Alloc,$E335,D$1)</f>
        <v>Prod</v>
      </c>
      <c r="E335" s="93">
        <v>24</v>
      </c>
      <c r="F335" s="93"/>
      <c r="G335" s="105">
        <f>+'Function-Classif'!F335</f>
        <v>161301</v>
      </c>
      <c r="H335" s="21">
        <f>+'Function-Classif'!S335</f>
        <v>26437.233899999999</v>
      </c>
      <c r="I335" s="21">
        <f>+'Function-Classif'!T335</f>
        <v>134863.76610000001</v>
      </c>
      <c r="J335" s="21">
        <f>+'Function-Classif'!U335</f>
        <v>0</v>
      </c>
      <c r="K335" s="47"/>
      <c r="L335" s="47">
        <f t="shared" ref="L335:N336" si="911">INDEX(Alloc,$E335,L$1)*$G335</f>
        <v>11830.699389581107</v>
      </c>
      <c r="M335" s="47">
        <f t="shared" si="911"/>
        <v>48790.747850018066</v>
      </c>
      <c r="N335" s="47">
        <f t="shared" si="911"/>
        <v>0</v>
      </c>
      <c r="O335" s="47"/>
      <c r="P335" s="47">
        <f t="shared" ref="P335:V336" si="912">INDEX(Alloc,$E335,P$1)*$G335</f>
        <v>3668.6485446539732</v>
      </c>
      <c r="Q335" s="47">
        <f t="shared" si="912"/>
        <v>15855.246318220092</v>
      </c>
      <c r="R335" s="47">
        <f t="shared" si="912"/>
        <v>0</v>
      </c>
      <c r="S335" s="47"/>
      <c r="T335" s="47">
        <f t="shared" si="912"/>
        <v>322.07264376965054</v>
      </c>
      <c r="U335" s="47">
        <f t="shared" si="912"/>
        <v>1888.3863938477898</v>
      </c>
      <c r="V335" s="47">
        <f t="shared" si="912"/>
        <v>0</v>
      </c>
      <c r="W335" s="24"/>
      <c r="X335" s="47">
        <f t="shared" ref="X335:Z336" si="913">INDEX(Alloc,$E335,X$1)*$G335</f>
        <v>4065.4977427854024</v>
      </c>
      <c r="Y335" s="47">
        <f t="shared" si="913"/>
        <v>21879.410590752363</v>
      </c>
      <c r="Z335" s="47">
        <f t="shared" si="913"/>
        <v>0</v>
      </c>
      <c r="AB335" s="47">
        <f t="shared" ref="AB335:AD336" si="914">INDEX(Alloc,$E335,AB$1)*$G335</f>
        <v>2924.405270610393</v>
      </c>
      <c r="AC335" s="47">
        <f t="shared" si="914"/>
        <v>21119.705190688328</v>
      </c>
      <c r="AD335" s="47">
        <f t="shared" si="914"/>
        <v>0</v>
      </c>
      <c r="AF335" s="47">
        <f t="shared" ref="AF335:AH336" si="915">INDEX(Alloc,$E335,AF$1)*$G335</f>
        <v>1965.4673790318566</v>
      </c>
      <c r="AG335" s="47">
        <f t="shared" si="915"/>
        <v>9288.7338243007998</v>
      </c>
      <c r="AH335" s="47">
        <f t="shared" si="915"/>
        <v>0</v>
      </c>
      <c r="AJ335" s="47">
        <f t="shared" ref="AJ335:AL336" si="916">INDEX(Alloc,$E335,AJ$1)*$G335</f>
        <v>1374.0230260810908</v>
      </c>
      <c r="AK335" s="47">
        <f t="shared" si="916"/>
        <v>12860.283315285378</v>
      </c>
      <c r="AL335" s="47">
        <f t="shared" si="916"/>
        <v>0</v>
      </c>
      <c r="AN335" s="47">
        <f t="shared" ref="AN335:AP336" si="917">INDEX(Alloc,$E335,AN$1)*$G335</f>
        <v>211.10067387057339</v>
      </c>
      <c r="AO335" s="47">
        <f t="shared" si="917"/>
        <v>1255.2289051677969</v>
      </c>
      <c r="AP335" s="47">
        <f t="shared" si="917"/>
        <v>0</v>
      </c>
      <c r="AR335" s="47">
        <f t="shared" ref="AR335:AT336" si="918">INDEX(Alloc,$E335,AR$1)*$G335</f>
        <v>71.500024525305037</v>
      </c>
      <c r="AS335" s="47">
        <f t="shared" si="918"/>
        <v>663.13274620332845</v>
      </c>
      <c r="AT335" s="47">
        <f t="shared" si="918"/>
        <v>0</v>
      </c>
      <c r="AV335" s="47">
        <f t="shared" ref="AV335:AX336" si="919">INDEX(Alloc,$E335,AV$1)*$G335</f>
        <v>0</v>
      </c>
      <c r="AW335" s="47">
        <f t="shared" si="919"/>
        <v>1187.8845196358395</v>
      </c>
      <c r="AX335" s="47">
        <f t="shared" si="919"/>
        <v>0</v>
      </c>
      <c r="AZ335" s="47">
        <f t="shared" ref="AZ335:BB336" si="920">INDEX(Alloc,$E335,AZ$1)*$G335</f>
        <v>0</v>
      </c>
      <c r="BA335" s="47">
        <f t="shared" si="920"/>
        <v>38.720990752982971</v>
      </c>
      <c r="BB335" s="47">
        <f t="shared" si="920"/>
        <v>0</v>
      </c>
      <c r="BD335" s="47">
        <f t="shared" ref="BD335:BF336" si="921">INDEX(Alloc,$E335,BD$1)*$G335</f>
        <v>3.8192050906399513</v>
      </c>
      <c r="BE335" s="47">
        <f t="shared" si="921"/>
        <v>36.285455127208486</v>
      </c>
      <c r="BF335" s="47">
        <f t="shared" si="921"/>
        <v>0</v>
      </c>
      <c r="BH335" s="44">
        <f t="shared" ref="BH335:BH336" si="922">+L335+P335+T335+X335+AB335+AF335+AJ335+AN335+AR335+AV335+AZ335+BD335-H335</f>
        <v>0</v>
      </c>
      <c r="BI335" s="44">
        <f t="shared" ref="BI335:BI336" si="923">+M335+Q335+U335+Y335+AC335+AG335+AK335+AO335+AS335+AW335+BA335+BE335-I335</f>
        <v>0</v>
      </c>
      <c r="BJ335" s="44">
        <f t="shared" ref="BJ335:BJ336" si="924">+N335+R335+V335+Z335+AD335+AH335+AL335+AP335+AT335+AX335+BB335+BF335-J335</f>
        <v>0</v>
      </c>
      <c r="BK335" s="44">
        <f t="shared" ref="BK335:BK336" si="925">SUM(L335:BF335)-G335</f>
        <v>0</v>
      </c>
      <c r="BM335" s="44">
        <f t="shared" si="702"/>
        <v>161301</v>
      </c>
      <c r="BN335" s="44">
        <f t="shared" si="703"/>
        <v>60621.447239599176</v>
      </c>
      <c r="BO335" s="44">
        <f t="shared" si="704"/>
        <v>19523.894862874065</v>
      </c>
      <c r="BP335" s="44">
        <f t="shared" si="705"/>
        <v>2210.4590376174401</v>
      </c>
      <c r="BQ335" s="44">
        <f t="shared" si="706"/>
        <v>25944.908333537765</v>
      </c>
      <c r="BR335" s="44">
        <f t="shared" si="707"/>
        <v>24044.110461298722</v>
      </c>
      <c r="BS335" s="44">
        <f t="shared" si="708"/>
        <v>11254.201203332657</v>
      </c>
      <c r="BT335" s="44">
        <f t="shared" si="709"/>
        <v>14234.306341366469</v>
      </c>
      <c r="BU335" s="44">
        <f t="shared" si="710"/>
        <v>1466.3295790383704</v>
      </c>
      <c r="BV335" s="44">
        <f t="shared" si="711"/>
        <v>734.63277072863343</v>
      </c>
      <c r="BW335" s="44">
        <f t="shared" si="712"/>
        <v>1187.8845196358395</v>
      </c>
      <c r="BX335" s="44">
        <f t="shared" si="713"/>
        <v>38.720990752982971</v>
      </c>
      <c r="BY335" s="44">
        <f t="shared" si="714"/>
        <v>40.104660217848441</v>
      </c>
      <c r="CA335" s="44">
        <f t="shared" si="715"/>
        <v>0</v>
      </c>
    </row>
    <row r="336" spans="2:79" x14ac:dyDescent="0.25">
      <c r="B336" s="6">
        <v>549</v>
      </c>
      <c r="C336" s="6" t="s">
        <v>110</v>
      </c>
      <c r="D336" s="47" t="str">
        <f>INDEX(Alloc,$E336,D$1)</f>
        <v>Prod</v>
      </c>
      <c r="E336" s="93">
        <v>24</v>
      </c>
      <c r="F336" s="93"/>
      <c r="G336" s="105">
        <f>+'Function-Classif'!F336</f>
        <v>354300</v>
      </c>
      <c r="H336" s="21">
        <f>+'Function-Classif'!S336</f>
        <v>58069.77</v>
      </c>
      <c r="I336" s="21">
        <f>+'Function-Classif'!T336</f>
        <v>296230.23000000004</v>
      </c>
      <c r="J336" s="21">
        <f>+'Function-Classif'!U336</f>
        <v>0</v>
      </c>
      <c r="K336" s="47"/>
      <c r="L336" s="47">
        <f t="shared" si="911"/>
        <v>25986.303827803833</v>
      </c>
      <c r="M336" s="47">
        <f t="shared" si="911"/>
        <v>107169.58954539278</v>
      </c>
      <c r="N336" s="47">
        <f t="shared" si="911"/>
        <v>0</v>
      </c>
      <c r="O336" s="47"/>
      <c r="P336" s="47">
        <f t="shared" si="912"/>
        <v>8058.2400566078495</v>
      </c>
      <c r="Q336" s="47">
        <f t="shared" si="912"/>
        <v>34826.279877653447</v>
      </c>
      <c r="R336" s="47">
        <f t="shared" si="912"/>
        <v>0</v>
      </c>
      <c r="S336" s="47"/>
      <c r="T336" s="47">
        <f t="shared" si="912"/>
        <v>707.43726131634139</v>
      </c>
      <c r="U336" s="47">
        <f t="shared" si="912"/>
        <v>4147.8682670304088</v>
      </c>
      <c r="V336" s="47">
        <f t="shared" si="912"/>
        <v>0</v>
      </c>
      <c r="W336" s="24"/>
      <c r="X336" s="47">
        <f t="shared" si="913"/>
        <v>8929.9251106246593</v>
      </c>
      <c r="Y336" s="47">
        <f t="shared" si="913"/>
        <v>48058.444599249618</v>
      </c>
      <c r="Z336" s="47">
        <f t="shared" si="913"/>
        <v>0</v>
      </c>
      <c r="AB336" s="47">
        <f t="shared" si="914"/>
        <v>6423.4988461154126</v>
      </c>
      <c r="AC336" s="47">
        <f t="shared" si="914"/>
        <v>46389.740603349477</v>
      </c>
      <c r="AD336" s="47">
        <f t="shared" si="914"/>
        <v>0</v>
      </c>
      <c r="AF336" s="47">
        <f t="shared" si="915"/>
        <v>4317.1777756553693</v>
      </c>
      <c r="AG336" s="47">
        <f t="shared" si="915"/>
        <v>20402.839374521998</v>
      </c>
      <c r="AH336" s="47">
        <f t="shared" si="915"/>
        <v>0</v>
      </c>
      <c r="AJ336" s="47">
        <f t="shared" si="916"/>
        <v>3018.0616247917278</v>
      </c>
      <c r="AK336" s="47">
        <f t="shared" si="916"/>
        <v>28247.799942998554</v>
      </c>
      <c r="AL336" s="47">
        <f t="shared" si="916"/>
        <v>0</v>
      </c>
      <c r="AN336" s="47">
        <f t="shared" si="917"/>
        <v>463.68571027051382</v>
      </c>
      <c r="AO336" s="47">
        <f t="shared" si="917"/>
        <v>2757.1286049122477</v>
      </c>
      <c r="AP336" s="47">
        <f t="shared" si="917"/>
        <v>0</v>
      </c>
      <c r="AR336" s="47">
        <f t="shared" si="918"/>
        <v>157.05084710767804</v>
      </c>
      <c r="AS336" s="47">
        <f t="shared" si="918"/>
        <v>1456.5807526291794</v>
      </c>
      <c r="AT336" s="47">
        <f t="shared" si="918"/>
        <v>0</v>
      </c>
      <c r="AV336" s="47">
        <f t="shared" si="919"/>
        <v>0</v>
      </c>
      <c r="AW336" s="47">
        <f t="shared" si="919"/>
        <v>2609.205679487281</v>
      </c>
      <c r="AX336" s="47">
        <f t="shared" si="919"/>
        <v>0</v>
      </c>
      <c r="AZ336" s="47">
        <f t="shared" si="920"/>
        <v>0</v>
      </c>
      <c r="BA336" s="47">
        <f t="shared" si="920"/>
        <v>85.051221156607014</v>
      </c>
      <c r="BB336" s="47">
        <f t="shared" si="920"/>
        <v>0</v>
      </c>
      <c r="BD336" s="47">
        <f t="shared" si="921"/>
        <v>8.3889397065965792</v>
      </c>
      <c r="BE336" s="47">
        <f t="shared" si="921"/>
        <v>79.701531618340667</v>
      </c>
      <c r="BF336" s="47">
        <f t="shared" si="921"/>
        <v>0</v>
      </c>
      <c r="BH336" s="44">
        <f t="shared" si="922"/>
        <v>0</v>
      </c>
      <c r="BI336" s="44">
        <f t="shared" si="923"/>
        <v>0</v>
      </c>
      <c r="BJ336" s="44">
        <f t="shared" si="924"/>
        <v>0</v>
      </c>
      <c r="BK336" s="44">
        <f t="shared" si="925"/>
        <v>0</v>
      </c>
      <c r="BM336" s="44">
        <f t="shared" si="702"/>
        <v>354300</v>
      </c>
      <c r="BN336" s="44">
        <f t="shared" si="703"/>
        <v>133155.89337319662</v>
      </c>
      <c r="BO336" s="44">
        <f t="shared" si="704"/>
        <v>42884.519934261298</v>
      </c>
      <c r="BP336" s="44">
        <f t="shared" si="705"/>
        <v>4855.3055283467502</v>
      </c>
      <c r="BQ336" s="44">
        <f t="shared" si="706"/>
        <v>56988.369709874278</v>
      </c>
      <c r="BR336" s="44">
        <f t="shared" si="707"/>
        <v>52813.239449464891</v>
      </c>
      <c r="BS336" s="44">
        <f t="shared" si="708"/>
        <v>24720.017150177366</v>
      </c>
      <c r="BT336" s="44">
        <f t="shared" si="709"/>
        <v>31265.861567790282</v>
      </c>
      <c r="BU336" s="44">
        <f t="shared" si="710"/>
        <v>3220.8143151827617</v>
      </c>
      <c r="BV336" s="44">
        <f t="shared" si="711"/>
        <v>1613.6315997368574</v>
      </c>
      <c r="BW336" s="44">
        <f t="shared" si="712"/>
        <v>2609.205679487281</v>
      </c>
      <c r="BX336" s="44">
        <f t="shared" si="713"/>
        <v>85.051221156607014</v>
      </c>
      <c r="BY336" s="44">
        <f t="shared" si="714"/>
        <v>88.090471324937241</v>
      </c>
      <c r="CA336" s="44">
        <f t="shared" si="715"/>
        <v>0</v>
      </c>
    </row>
    <row r="337" spans="2:79" x14ac:dyDescent="0.25">
      <c r="B337" s="30">
        <v>550</v>
      </c>
      <c r="C337" s="30" t="s">
        <v>87</v>
      </c>
      <c r="D337" s="30"/>
      <c r="E337" s="94"/>
      <c r="F337" s="94"/>
      <c r="G337" s="105">
        <f>+'Function-Classif'!F337</f>
        <v>0</v>
      </c>
      <c r="H337" s="31">
        <f>+'Function-Classif'!S337</f>
        <v>0</v>
      </c>
      <c r="I337" s="31">
        <f>+'Function-Classif'!T337</f>
        <v>0</v>
      </c>
      <c r="J337" s="31">
        <f>+'Function-Classif'!U337</f>
        <v>0</v>
      </c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Y337" s="44"/>
      <c r="Z337" s="44"/>
      <c r="BH337" s="44">
        <f t="shared" si="795"/>
        <v>0</v>
      </c>
      <c r="BI337" s="44">
        <f t="shared" si="796"/>
        <v>0</v>
      </c>
      <c r="BJ337" s="44">
        <f t="shared" si="797"/>
        <v>0</v>
      </c>
      <c r="BK337" s="44">
        <f t="shared" si="798"/>
        <v>0</v>
      </c>
      <c r="BM337" s="44">
        <f t="shared" ref="BM337:BM400" si="926">G337</f>
        <v>0</v>
      </c>
      <c r="BN337" s="44">
        <f t="shared" ref="BN337:BN400" si="927">SUM(L337:N337)</f>
        <v>0</v>
      </c>
      <c r="BO337" s="44">
        <f t="shared" ref="BO337:BO400" si="928">SUM(P337:R337)</f>
        <v>0</v>
      </c>
      <c r="BP337" s="44">
        <f t="shared" ref="BP337:BP400" si="929">SUM(T337:V337)</f>
        <v>0</v>
      </c>
      <c r="BQ337" s="44">
        <f t="shared" ref="BQ337:BQ400" si="930">SUM(X337:Z337)</f>
        <v>0</v>
      </c>
      <c r="BR337" s="44">
        <f t="shared" ref="BR337:BR400" si="931">SUM(AB337:AD337)</f>
        <v>0</v>
      </c>
      <c r="BS337" s="44">
        <f t="shared" ref="BS337:BS400" si="932">SUM(AF337:AH337)</f>
        <v>0</v>
      </c>
      <c r="BT337" s="44">
        <f t="shared" ref="BT337:BT400" si="933">SUM(AJ337:AL337)</f>
        <v>0</v>
      </c>
      <c r="BU337" s="44">
        <f t="shared" ref="BU337:BU400" si="934">SUM(AN337:AP337)</f>
        <v>0</v>
      </c>
      <c r="BV337" s="44">
        <f t="shared" ref="BV337:BV400" si="935">SUM(AR337:AT337)</f>
        <v>0</v>
      </c>
      <c r="BW337" s="44">
        <f t="shared" ref="BW337:BW400" si="936">SUM(AV337:AX337)</f>
        <v>0</v>
      </c>
      <c r="BX337" s="44">
        <f t="shared" ref="BX337:BX400" si="937">SUM(AZ337:BB337)</f>
        <v>0</v>
      </c>
      <c r="BY337" s="44">
        <f t="shared" ref="BY337:BY400" si="938">SUM(BD337:BF337)</f>
        <v>0</v>
      </c>
      <c r="CA337" s="44">
        <f t="shared" ref="CA337:CA400" si="939">SUM(BN337:BY337)-BM337</f>
        <v>0</v>
      </c>
    </row>
    <row r="338" spans="2:79" x14ac:dyDescent="0.25">
      <c r="B338" s="6"/>
      <c r="C338" s="6" t="s">
        <v>111</v>
      </c>
      <c r="D338" s="6"/>
      <c r="E338" s="93"/>
      <c r="F338" s="93"/>
      <c r="G338" s="105">
        <f>+'Function-Classif'!F338</f>
        <v>984475</v>
      </c>
      <c r="H338" s="24">
        <f>SUM(H333:H337)</f>
        <v>161355.45249999998</v>
      </c>
      <c r="I338" s="24">
        <f t="shared" ref="I338:BF338" si="940">SUM(I333:I337)</f>
        <v>823119.5475000001</v>
      </c>
      <c r="J338" s="24">
        <f t="shared" si="940"/>
        <v>0</v>
      </c>
      <c r="K338" s="24"/>
      <c r="L338" s="24">
        <f t="shared" si="940"/>
        <v>72206.792156017997</v>
      </c>
      <c r="M338" s="24">
        <f t="shared" si="940"/>
        <v>297786.56976489007</v>
      </c>
      <c r="N338" s="24">
        <f t="shared" si="940"/>
        <v>0</v>
      </c>
      <c r="O338" s="24"/>
      <c r="P338" s="24">
        <f t="shared" si="940"/>
        <v>22391.012926133255</v>
      </c>
      <c r="Q338" s="24">
        <f t="shared" si="940"/>
        <v>96769.974266307865</v>
      </c>
      <c r="R338" s="24">
        <f t="shared" si="940"/>
        <v>0</v>
      </c>
      <c r="S338" s="24"/>
      <c r="T338" s="24">
        <f t="shared" ref="T338:V338" si="941">SUM(T333:T337)</f>
        <v>1965.7191584374971</v>
      </c>
      <c r="U338" s="24">
        <f t="shared" si="941"/>
        <v>11525.466023665711</v>
      </c>
      <c r="V338" s="24">
        <f t="shared" si="941"/>
        <v>0</v>
      </c>
      <c r="W338" s="24"/>
      <c r="X338" s="24">
        <f t="shared" si="940"/>
        <v>24813.118891567065</v>
      </c>
      <c r="Y338" s="24">
        <f t="shared" si="940"/>
        <v>133537.50281356554</v>
      </c>
      <c r="Z338" s="24">
        <f t="shared" si="940"/>
        <v>0</v>
      </c>
      <c r="AA338" s="24"/>
      <c r="AB338" s="24">
        <f t="shared" si="940"/>
        <v>17848.642468330429</v>
      </c>
      <c r="AC338" s="24">
        <f t="shared" si="940"/>
        <v>128900.76172871148</v>
      </c>
      <c r="AD338" s="24">
        <f t="shared" si="940"/>
        <v>0</v>
      </c>
      <c r="AE338" s="24"/>
      <c r="AF338" s="24">
        <f t="shared" si="940"/>
        <v>11995.91755768648</v>
      </c>
      <c r="AG338" s="24">
        <f t="shared" si="940"/>
        <v>56692.309605510993</v>
      </c>
      <c r="AH338" s="24">
        <f t="shared" si="940"/>
        <v>0</v>
      </c>
      <c r="AI338" s="24"/>
      <c r="AJ338" s="24">
        <f t="shared" si="940"/>
        <v>8386.1310134542364</v>
      </c>
      <c r="AK338" s="24">
        <f t="shared" si="940"/>
        <v>78490.693900320344</v>
      </c>
      <c r="AL338" s="24">
        <f t="shared" si="940"/>
        <v>0</v>
      </c>
      <c r="AM338" s="24"/>
      <c r="AN338" s="24">
        <f t="shared" si="940"/>
        <v>1288.4193892705732</v>
      </c>
      <c r="AO338" s="24">
        <f t="shared" si="940"/>
        <v>7661.0899896161027</v>
      </c>
      <c r="AP338" s="24">
        <f t="shared" si="940"/>
        <v>0</v>
      </c>
      <c r="AQ338" s="24"/>
      <c r="AR338" s="24">
        <f t="shared" si="940"/>
        <v>436.3890282425383</v>
      </c>
      <c r="AS338" s="24">
        <f t="shared" si="940"/>
        <v>4047.3252510432158</v>
      </c>
      <c r="AT338" s="24">
        <f t="shared" si="940"/>
        <v>0</v>
      </c>
      <c r="AU338" s="24"/>
      <c r="AV338" s="24">
        <f t="shared" si="940"/>
        <v>0</v>
      </c>
      <c r="AW338" s="24">
        <f t="shared" si="940"/>
        <v>7250.0642430517673</v>
      </c>
      <c r="AX338" s="24">
        <f t="shared" si="940"/>
        <v>0</v>
      </c>
      <c r="AY338" s="24"/>
      <c r="AZ338" s="24">
        <f t="shared" si="940"/>
        <v>0</v>
      </c>
      <c r="BA338" s="24">
        <f t="shared" si="940"/>
        <v>236.32740882910156</v>
      </c>
      <c r="BB338" s="24">
        <f t="shared" si="940"/>
        <v>0</v>
      </c>
      <c r="BC338" s="24"/>
      <c r="BD338" s="24">
        <f t="shared" si="940"/>
        <v>23.309910859869227</v>
      </c>
      <c r="BE338" s="24">
        <f t="shared" si="940"/>
        <v>221.46250448762612</v>
      </c>
      <c r="BF338" s="24">
        <f t="shared" si="940"/>
        <v>0</v>
      </c>
      <c r="BH338" s="44">
        <f t="shared" si="795"/>
        <v>0</v>
      </c>
      <c r="BI338" s="44">
        <f t="shared" si="796"/>
        <v>0</v>
      </c>
      <c r="BJ338" s="44">
        <f t="shared" si="797"/>
        <v>0</v>
      </c>
      <c r="BK338" s="44">
        <f t="shared" si="798"/>
        <v>0</v>
      </c>
      <c r="BM338" s="44">
        <f t="shared" si="926"/>
        <v>984475</v>
      </c>
      <c r="BN338" s="44">
        <f t="shared" si="927"/>
        <v>369993.36192090809</v>
      </c>
      <c r="BO338" s="44">
        <f t="shared" si="928"/>
        <v>119160.98719244113</v>
      </c>
      <c r="BP338" s="44">
        <f t="shared" si="929"/>
        <v>13491.185182103209</v>
      </c>
      <c r="BQ338" s="44">
        <f t="shared" si="930"/>
        <v>158350.62170513259</v>
      </c>
      <c r="BR338" s="44">
        <f t="shared" si="931"/>
        <v>146749.40419704191</v>
      </c>
      <c r="BS338" s="44">
        <f t="shared" si="932"/>
        <v>68688.227163197473</v>
      </c>
      <c r="BT338" s="44">
        <f t="shared" si="933"/>
        <v>86876.824913774588</v>
      </c>
      <c r="BU338" s="44">
        <f t="shared" si="934"/>
        <v>8949.5093788866761</v>
      </c>
      <c r="BV338" s="44">
        <f t="shared" si="935"/>
        <v>4483.7142792857539</v>
      </c>
      <c r="BW338" s="44">
        <f t="shared" si="936"/>
        <v>7250.0642430517673</v>
      </c>
      <c r="BX338" s="44">
        <f t="shared" si="937"/>
        <v>236.32740882910156</v>
      </c>
      <c r="BY338" s="44">
        <f t="shared" si="938"/>
        <v>244.77241534749535</v>
      </c>
      <c r="CA338" s="44">
        <f t="shared" si="939"/>
        <v>0</v>
      </c>
    </row>
    <row r="339" spans="2:79" x14ac:dyDescent="0.25">
      <c r="B339" s="6"/>
      <c r="C339" s="6"/>
      <c r="D339" s="6"/>
      <c r="E339" s="93"/>
      <c r="F339" s="93"/>
      <c r="G339" s="105"/>
      <c r="H339" s="24"/>
      <c r="I339" s="24"/>
      <c r="J339" s="24"/>
      <c r="K339" s="24"/>
      <c r="L339" s="40"/>
      <c r="M339" s="24"/>
      <c r="N339" s="24"/>
      <c r="O339" s="24"/>
      <c r="P339" s="40"/>
      <c r="Q339" s="24"/>
      <c r="R339" s="24"/>
      <c r="S339" s="24"/>
      <c r="T339" s="24"/>
      <c r="U339" s="24"/>
      <c r="V339" s="24"/>
      <c r="W339" s="24"/>
      <c r="Y339" s="44"/>
      <c r="Z339" s="44"/>
      <c r="BH339" s="44">
        <f t="shared" si="795"/>
        <v>0</v>
      </c>
      <c r="BI339" s="44">
        <f t="shared" si="796"/>
        <v>0</v>
      </c>
      <c r="BJ339" s="44">
        <f t="shared" si="797"/>
        <v>0</v>
      </c>
      <c r="BK339" s="44">
        <f t="shared" si="798"/>
        <v>0</v>
      </c>
      <c r="BM339" s="44">
        <f t="shared" si="926"/>
        <v>0</v>
      </c>
      <c r="BN339" s="44">
        <f t="shared" si="927"/>
        <v>0</v>
      </c>
      <c r="BO339" s="44">
        <f t="shared" si="928"/>
        <v>0</v>
      </c>
      <c r="BP339" s="44">
        <f t="shared" si="929"/>
        <v>0</v>
      </c>
      <c r="BQ339" s="44">
        <f t="shared" si="930"/>
        <v>0</v>
      </c>
      <c r="BR339" s="44">
        <f t="shared" si="931"/>
        <v>0</v>
      </c>
      <c r="BS339" s="44">
        <f t="shared" si="932"/>
        <v>0</v>
      </c>
      <c r="BT339" s="44">
        <f t="shared" si="933"/>
        <v>0</v>
      </c>
      <c r="BU339" s="44">
        <f t="shared" si="934"/>
        <v>0</v>
      </c>
      <c r="BV339" s="44">
        <f t="shared" si="935"/>
        <v>0</v>
      </c>
      <c r="BW339" s="44">
        <f t="shared" si="936"/>
        <v>0</v>
      </c>
      <c r="BX339" s="44">
        <f t="shared" si="937"/>
        <v>0</v>
      </c>
      <c r="BY339" s="44">
        <f t="shared" si="938"/>
        <v>0</v>
      </c>
      <c r="CA339" s="44">
        <f t="shared" si="939"/>
        <v>0</v>
      </c>
    </row>
    <row r="340" spans="2:79" x14ac:dyDescent="0.25">
      <c r="B340" s="9" t="s">
        <v>241</v>
      </c>
      <c r="C340" s="6"/>
      <c r="D340" s="6"/>
      <c r="E340" s="93"/>
      <c r="F340" s="93"/>
      <c r="G340" s="105"/>
      <c r="H340" s="24"/>
      <c r="I340" s="24"/>
      <c r="J340" s="24"/>
      <c r="K340" s="24"/>
      <c r="L340" s="40"/>
      <c r="M340" s="24"/>
      <c r="N340" s="24"/>
      <c r="O340" s="24"/>
      <c r="P340" s="40"/>
      <c r="Q340" s="24"/>
      <c r="R340" s="24"/>
      <c r="S340" s="24"/>
      <c r="T340" s="24"/>
      <c r="U340" s="24"/>
      <c r="V340" s="24"/>
      <c r="W340" s="24"/>
      <c r="Y340" s="44"/>
      <c r="Z340" s="44"/>
      <c r="BH340" s="44">
        <f t="shared" si="795"/>
        <v>0</v>
      </c>
      <c r="BI340" s="44">
        <f t="shared" si="796"/>
        <v>0</v>
      </c>
      <c r="BJ340" s="44">
        <f t="shared" si="797"/>
        <v>0</v>
      </c>
      <c r="BK340" s="44">
        <f t="shared" si="798"/>
        <v>0</v>
      </c>
      <c r="BM340" s="44">
        <f t="shared" si="926"/>
        <v>0</v>
      </c>
      <c r="BN340" s="44">
        <f t="shared" si="927"/>
        <v>0</v>
      </c>
      <c r="BO340" s="44">
        <f t="shared" si="928"/>
        <v>0</v>
      </c>
      <c r="BP340" s="44">
        <f t="shared" si="929"/>
        <v>0</v>
      </c>
      <c r="BQ340" s="44">
        <f t="shared" si="930"/>
        <v>0</v>
      </c>
      <c r="BR340" s="44">
        <f t="shared" si="931"/>
        <v>0</v>
      </c>
      <c r="BS340" s="44">
        <f t="shared" si="932"/>
        <v>0</v>
      </c>
      <c r="BT340" s="44">
        <f t="shared" si="933"/>
        <v>0</v>
      </c>
      <c r="BU340" s="44">
        <f t="shared" si="934"/>
        <v>0</v>
      </c>
      <c r="BV340" s="44">
        <f t="shared" si="935"/>
        <v>0</v>
      </c>
      <c r="BW340" s="44">
        <f t="shared" si="936"/>
        <v>0</v>
      </c>
      <c r="BX340" s="44">
        <f t="shared" si="937"/>
        <v>0</v>
      </c>
      <c r="BY340" s="44">
        <f t="shared" si="938"/>
        <v>0</v>
      </c>
      <c r="CA340" s="44">
        <f t="shared" si="939"/>
        <v>0</v>
      </c>
    </row>
    <row r="341" spans="2:79" x14ac:dyDescent="0.25">
      <c r="B341" s="6">
        <v>551</v>
      </c>
      <c r="C341" s="6" t="s">
        <v>91</v>
      </c>
      <c r="D341" s="47" t="str">
        <f>INDEX(Alloc,$E341,D$1)</f>
        <v>Prod</v>
      </c>
      <c r="E341" s="93">
        <v>24</v>
      </c>
      <c r="F341" s="93"/>
      <c r="G341" s="105">
        <f>+'Function-Classif'!F341</f>
        <v>230613</v>
      </c>
      <c r="H341" s="21">
        <f>+'Function-Classif'!S341</f>
        <v>37797.470699999998</v>
      </c>
      <c r="I341" s="21">
        <f>+'Function-Classif'!T341</f>
        <v>192815.52930000002</v>
      </c>
      <c r="J341" s="21">
        <f>+'Function-Classif'!U341</f>
        <v>0</v>
      </c>
      <c r="K341" s="47"/>
      <c r="L341" s="47">
        <f t="shared" ref="L341:N344" si="942">INDEX(Alloc,$E341,L$1)*$G341</f>
        <v>16914.421350949266</v>
      </c>
      <c r="M341" s="47">
        <f t="shared" si="942"/>
        <v>69756.422675223439</v>
      </c>
      <c r="N341" s="47">
        <f t="shared" si="942"/>
        <v>0</v>
      </c>
      <c r="O341" s="47"/>
      <c r="P341" s="47">
        <f t="shared" ref="P341:V344" si="943">INDEX(Alloc,$E341,P$1)*$G341</f>
        <v>5245.0886654657243</v>
      </c>
      <c r="Q341" s="47">
        <f t="shared" si="943"/>
        <v>22668.340054827251</v>
      </c>
      <c r="R341" s="47">
        <f t="shared" si="943"/>
        <v>0</v>
      </c>
      <c r="S341" s="47"/>
      <c r="T341" s="47">
        <f t="shared" si="943"/>
        <v>460.46917624596512</v>
      </c>
      <c r="U341" s="47">
        <f t="shared" si="943"/>
        <v>2699.8372697281502</v>
      </c>
      <c r="V341" s="47">
        <f t="shared" si="943"/>
        <v>0</v>
      </c>
      <c r="W341" s="24"/>
      <c r="X341" s="47">
        <f t="shared" ref="X341:Z344" si="944">INDEX(Alloc,$E341,X$1)*$G341</f>
        <v>5812.4663266623893</v>
      </c>
      <c r="Y341" s="47">
        <f t="shared" si="944"/>
        <v>31281.123579923093</v>
      </c>
      <c r="Z341" s="47">
        <f t="shared" si="944"/>
        <v>0</v>
      </c>
      <c r="AB341" s="47">
        <f t="shared" ref="AB341:AD344" si="945">INDEX(Alloc,$E341,AB$1)*$G341</f>
        <v>4181.0396257386783</v>
      </c>
      <c r="AC341" s="47">
        <f t="shared" si="945"/>
        <v>30194.968246571363</v>
      </c>
      <c r="AD341" s="47">
        <f t="shared" si="945"/>
        <v>0</v>
      </c>
      <c r="AF341" s="47">
        <f t="shared" ref="AF341:AH344" si="946">INDEX(Alloc,$E341,AF$1)*$G341</f>
        <v>2810.0404131448258</v>
      </c>
      <c r="AG341" s="47">
        <f t="shared" si="946"/>
        <v>13280.158048762749</v>
      </c>
      <c r="AH341" s="47">
        <f t="shared" si="946"/>
        <v>0</v>
      </c>
      <c r="AJ341" s="47">
        <f t="shared" ref="AJ341:AL344" si="947">INDEX(Alloc,$E341,AJ$1)*$G341</f>
        <v>1964.4489005873406</v>
      </c>
      <c r="AK341" s="47">
        <f t="shared" si="947"/>
        <v>18386.423619121437</v>
      </c>
      <c r="AL341" s="47">
        <f t="shared" si="947"/>
        <v>0</v>
      </c>
      <c r="AN341" s="47">
        <f t="shared" ref="AN341:AP344" si="948">INDEX(Alloc,$E341,AN$1)*$G341</f>
        <v>301.811890213418</v>
      </c>
      <c r="AO341" s="47">
        <f t="shared" si="948"/>
        <v>1794.6082386808584</v>
      </c>
      <c r="AP341" s="47">
        <f t="shared" si="948"/>
        <v>0</v>
      </c>
      <c r="AR341" s="47">
        <f t="shared" ref="AR341:AT344" si="949">INDEX(Alloc,$E341,AR$1)*$G341</f>
        <v>102.22401073678509</v>
      </c>
      <c r="AS341" s="47">
        <f t="shared" si="949"/>
        <v>948.0848351850774</v>
      </c>
      <c r="AT341" s="47">
        <f t="shared" si="949"/>
        <v>0</v>
      </c>
      <c r="AV341" s="47">
        <f t="shared" ref="AV341:AX344" si="950">INDEX(Alloc,$E341,AV$1)*$G341</f>
        <v>0</v>
      </c>
      <c r="AW341" s="47">
        <f t="shared" si="950"/>
        <v>1698.3255697533173</v>
      </c>
      <c r="AX341" s="47">
        <f t="shared" si="950"/>
        <v>0</v>
      </c>
      <c r="AZ341" s="47">
        <f t="shared" ref="AZ341:BB344" si="951">INDEX(Alloc,$E341,AZ$1)*$G341</f>
        <v>0</v>
      </c>
      <c r="BA341" s="47">
        <f t="shared" si="951"/>
        <v>55.359631003637062</v>
      </c>
      <c r="BB341" s="47">
        <f t="shared" si="951"/>
        <v>0</v>
      </c>
      <c r="BD341" s="47">
        <f t="shared" ref="BD341:BF344" si="952">INDEX(Alloc,$E341,BD$1)*$G341</f>
        <v>5.4603402555951366</v>
      </c>
      <c r="BE341" s="47">
        <f t="shared" si="952"/>
        <v>51.877531219589038</v>
      </c>
      <c r="BF341" s="47">
        <f t="shared" si="952"/>
        <v>0</v>
      </c>
      <c r="BH341" s="44">
        <f t="shared" si="795"/>
        <v>0</v>
      </c>
      <c r="BI341" s="44">
        <f t="shared" si="796"/>
        <v>0</v>
      </c>
      <c r="BJ341" s="44">
        <f t="shared" si="797"/>
        <v>0</v>
      </c>
      <c r="BK341" s="44">
        <f t="shared" si="798"/>
        <v>0</v>
      </c>
      <c r="BM341" s="44">
        <f t="shared" si="926"/>
        <v>230613</v>
      </c>
      <c r="BN341" s="44">
        <f t="shared" si="927"/>
        <v>86670.844026172708</v>
      </c>
      <c r="BO341" s="44">
        <f t="shared" si="928"/>
        <v>27913.428720292977</v>
      </c>
      <c r="BP341" s="44">
        <f t="shared" si="929"/>
        <v>3160.3064459741154</v>
      </c>
      <c r="BQ341" s="44">
        <f t="shared" si="930"/>
        <v>37093.589906585483</v>
      </c>
      <c r="BR341" s="44">
        <f t="shared" si="931"/>
        <v>34376.007872310045</v>
      </c>
      <c r="BS341" s="44">
        <f t="shared" si="932"/>
        <v>16090.198461907574</v>
      </c>
      <c r="BT341" s="44">
        <f t="shared" si="933"/>
        <v>20350.872519708777</v>
      </c>
      <c r="BU341" s="44">
        <f t="shared" si="934"/>
        <v>2096.4201288942763</v>
      </c>
      <c r="BV341" s="44">
        <f t="shared" si="935"/>
        <v>1050.3088459218625</v>
      </c>
      <c r="BW341" s="44">
        <f t="shared" si="936"/>
        <v>1698.3255697533173</v>
      </c>
      <c r="BX341" s="44">
        <f t="shared" si="937"/>
        <v>55.359631003637062</v>
      </c>
      <c r="BY341" s="44">
        <f t="shared" si="938"/>
        <v>57.337871475184173</v>
      </c>
      <c r="CA341" s="44">
        <f t="shared" si="939"/>
        <v>0</v>
      </c>
    </row>
    <row r="342" spans="2:79" x14ac:dyDescent="0.25">
      <c r="B342" s="6">
        <v>552</v>
      </c>
      <c r="C342" s="6" t="s">
        <v>92</v>
      </c>
      <c r="D342" s="6"/>
      <c r="E342" s="93"/>
      <c r="F342" s="93"/>
      <c r="G342" s="105">
        <f>+'Function-Classif'!F342</f>
        <v>0</v>
      </c>
      <c r="H342" s="21">
        <f>+'Function-Classif'!S342</f>
        <v>0</v>
      </c>
      <c r="I342" s="21">
        <f>+'Function-Classif'!T342</f>
        <v>0</v>
      </c>
      <c r="J342" s="21">
        <f>+'Function-Classif'!U342</f>
        <v>0</v>
      </c>
      <c r="K342" s="24"/>
      <c r="L342" s="40"/>
      <c r="M342" s="24"/>
      <c r="N342" s="24"/>
      <c r="O342" s="24"/>
      <c r="P342" s="40"/>
      <c r="Q342" s="24"/>
      <c r="R342" s="24"/>
      <c r="S342" s="24"/>
      <c r="T342" s="24"/>
      <c r="U342" s="24"/>
      <c r="V342" s="24"/>
      <c r="W342" s="24"/>
      <c r="Y342" s="44"/>
      <c r="Z342" s="44"/>
      <c r="BH342" s="44">
        <f t="shared" si="795"/>
        <v>0</v>
      </c>
      <c r="BI342" s="44">
        <f t="shared" si="796"/>
        <v>0</v>
      </c>
      <c r="BJ342" s="44">
        <f t="shared" si="797"/>
        <v>0</v>
      </c>
      <c r="BK342" s="44">
        <f t="shared" si="798"/>
        <v>0</v>
      </c>
      <c r="BM342" s="44">
        <f t="shared" si="926"/>
        <v>0</v>
      </c>
      <c r="BN342" s="44">
        <f t="shared" si="927"/>
        <v>0</v>
      </c>
      <c r="BO342" s="44">
        <f t="shared" si="928"/>
        <v>0</v>
      </c>
      <c r="BP342" s="44">
        <f t="shared" si="929"/>
        <v>0</v>
      </c>
      <c r="BQ342" s="44">
        <f t="shared" si="930"/>
        <v>0</v>
      </c>
      <c r="BR342" s="44">
        <f t="shared" si="931"/>
        <v>0</v>
      </c>
      <c r="BS342" s="44">
        <f t="shared" si="932"/>
        <v>0</v>
      </c>
      <c r="BT342" s="44">
        <f t="shared" si="933"/>
        <v>0</v>
      </c>
      <c r="BU342" s="44">
        <f t="shared" si="934"/>
        <v>0</v>
      </c>
      <c r="BV342" s="44">
        <f t="shared" si="935"/>
        <v>0</v>
      </c>
      <c r="BW342" s="44">
        <f t="shared" si="936"/>
        <v>0</v>
      </c>
      <c r="BX342" s="44">
        <f t="shared" si="937"/>
        <v>0</v>
      </c>
      <c r="BY342" s="44">
        <f t="shared" si="938"/>
        <v>0</v>
      </c>
      <c r="CA342" s="44">
        <f t="shared" si="939"/>
        <v>0</v>
      </c>
    </row>
    <row r="343" spans="2:79" x14ac:dyDescent="0.25">
      <c r="B343" s="6">
        <v>553</v>
      </c>
      <c r="C343" s="6" t="s">
        <v>113</v>
      </c>
      <c r="D343" s="47" t="str">
        <f>INDEX(Alloc,$E343,D$1)</f>
        <v>Prod</v>
      </c>
      <c r="E343" s="93">
        <v>24</v>
      </c>
      <c r="F343" s="93"/>
      <c r="G343" s="105">
        <f>+'Function-Classif'!F343</f>
        <v>606788</v>
      </c>
      <c r="H343" s="21">
        <f>+'Function-Classif'!S343</f>
        <v>99452.553199999995</v>
      </c>
      <c r="I343" s="21">
        <f>+'Function-Classif'!T343</f>
        <v>507335.44680000003</v>
      </c>
      <c r="J343" s="21">
        <f>+'Function-Classif'!U343</f>
        <v>0</v>
      </c>
      <c r="K343" s="47"/>
      <c r="L343" s="47">
        <f t="shared" si="942"/>
        <v>44505.157570040734</v>
      </c>
      <c r="M343" s="47">
        <f t="shared" si="942"/>
        <v>183542.81936514194</v>
      </c>
      <c r="N343" s="47">
        <f t="shared" si="942"/>
        <v>0</v>
      </c>
      <c r="O343" s="47"/>
      <c r="P343" s="47">
        <f t="shared" si="943"/>
        <v>13800.856244620276</v>
      </c>
      <c r="Q343" s="47">
        <f t="shared" si="943"/>
        <v>59644.845369465373</v>
      </c>
      <c r="R343" s="47">
        <f t="shared" si="943"/>
        <v>0</v>
      </c>
      <c r="S343" s="47"/>
      <c r="T343" s="47">
        <f t="shared" si="943"/>
        <v>1211.5846483760095</v>
      </c>
      <c r="U343" s="47">
        <f t="shared" si="943"/>
        <v>7103.8009879052988</v>
      </c>
      <c r="V343" s="47">
        <f t="shared" si="943"/>
        <v>0</v>
      </c>
      <c r="W343" s="24"/>
      <c r="X343" s="47">
        <f t="shared" si="944"/>
        <v>15293.738069505265</v>
      </c>
      <c r="Y343" s="47">
        <f t="shared" si="944"/>
        <v>82306.766811994006</v>
      </c>
      <c r="Z343" s="47">
        <f t="shared" si="944"/>
        <v>0</v>
      </c>
      <c r="AB343" s="47">
        <f t="shared" si="945"/>
        <v>11001.134682011512</v>
      </c>
      <c r="AC343" s="47">
        <f t="shared" si="945"/>
        <v>79448.87925832691</v>
      </c>
      <c r="AD343" s="47">
        <f t="shared" si="945"/>
        <v>0</v>
      </c>
      <c r="AF343" s="47">
        <f t="shared" si="946"/>
        <v>7393.7670565463459</v>
      </c>
      <c r="AG343" s="47">
        <f t="shared" si="946"/>
        <v>34942.698555990559</v>
      </c>
      <c r="AH343" s="47">
        <f t="shared" si="946"/>
        <v>0</v>
      </c>
      <c r="AJ343" s="47">
        <f t="shared" si="947"/>
        <v>5168.8500626139512</v>
      </c>
      <c r="AK343" s="47">
        <f t="shared" si="947"/>
        <v>48378.2840299526</v>
      </c>
      <c r="AL343" s="47">
        <f t="shared" si="947"/>
        <v>0</v>
      </c>
      <c r="AN343" s="47">
        <f t="shared" si="948"/>
        <v>794.12623416207884</v>
      </c>
      <c r="AO343" s="47">
        <f t="shared" si="948"/>
        <v>4721.9659946866859</v>
      </c>
      <c r="AP343" s="47">
        <f t="shared" si="948"/>
        <v>0</v>
      </c>
      <c r="AR343" s="47">
        <f t="shared" si="949"/>
        <v>268.9714067591695</v>
      </c>
      <c r="AS343" s="47">
        <f t="shared" si="949"/>
        <v>2494.5970130577321</v>
      </c>
      <c r="AT343" s="47">
        <f t="shared" si="949"/>
        <v>0</v>
      </c>
      <c r="AV343" s="47">
        <f t="shared" si="950"/>
        <v>0</v>
      </c>
      <c r="AW343" s="47">
        <f t="shared" si="950"/>
        <v>4468.6274226495298</v>
      </c>
      <c r="AX343" s="47">
        <f t="shared" si="950"/>
        <v>0</v>
      </c>
      <c r="AZ343" s="47">
        <f t="shared" si="951"/>
        <v>0</v>
      </c>
      <c r="BA343" s="47">
        <f t="shared" si="951"/>
        <v>145.66203890255505</v>
      </c>
      <c r="BB343" s="47">
        <f t="shared" si="951"/>
        <v>0</v>
      </c>
      <c r="BD343" s="47">
        <f t="shared" si="952"/>
        <v>14.367225364624117</v>
      </c>
      <c r="BE343" s="47">
        <f t="shared" si="952"/>
        <v>136.49995192669968</v>
      </c>
      <c r="BF343" s="47">
        <f t="shared" si="952"/>
        <v>0</v>
      </c>
      <c r="BH343" s="44">
        <f t="shared" ref="BH343:BH344" si="953">+L343+P343+T343+X343+AB343+AF343+AJ343+AN343+AR343+AV343+AZ343+BD343-H343</f>
        <v>0</v>
      </c>
      <c r="BI343" s="44">
        <f t="shared" ref="BI343:BI344" si="954">+M343+Q343+U343+Y343+AC343+AG343+AK343+AO343+AS343+AW343+BA343+BE343-I343</f>
        <v>0</v>
      </c>
      <c r="BJ343" s="44">
        <f t="shared" ref="BJ343:BJ344" si="955">+N343+R343+V343+Z343+AD343+AH343+AL343+AP343+AT343+AX343+BB343+BF343-J343</f>
        <v>0</v>
      </c>
      <c r="BK343" s="44">
        <f t="shared" ref="BK343:BK344" si="956">SUM(L343:BF343)-G343</f>
        <v>0</v>
      </c>
      <c r="BM343" s="44">
        <f t="shared" si="926"/>
        <v>606788</v>
      </c>
      <c r="BN343" s="44">
        <f t="shared" si="927"/>
        <v>228047.97693518267</v>
      </c>
      <c r="BO343" s="44">
        <f t="shared" si="928"/>
        <v>73445.701614085643</v>
      </c>
      <c r="BP343" s="44">
        <f t="shared" si="929"/>
        <v>8315.3856362813076</v>
      </c>
      <c r="BQ343" s="44">
        <f t="shared" si="930"/>
        <v>97600.504881499277</v>
      </c>
      <c r="BR343" s="44">
        <f t="shared" si="931"/>
        <v>90450.013940338424</v>
      </c>
      <c r="BS343" s="44">
        <f t="shared" si="932"/>
        <v>42336.465612536907</v>
      </c>
      <c r="BT343" s="44">
        <f t="shared" si="933"/>
        <v>53547.13409256655</v>
      </c>
      <c r="BU343" s="44">
        <f t="shared" si="934"/>
        <v>5516.0922288487645</v>
      </c>
      <c r="BV343" s="44">
        <f t="shared" si="935"/>
        <v>2763.5684198169015</v>
      </c>
      <c r="BW343" s="44">
        <f t="shared" si="936"/>
        <v>4468.6274226495298</v>
      </c>
      <c r="BX343" s="44">
        <f t="shared" si="937"/>
        <v>145.66203890255505</v>
      </c>
      <c r="BY343" s="44">
        <f t="shared" si="938"/>
        <v>150.8671772913238</v>
      </c>
      <c r="CA343" s="44">
        <f t="shared" si="939"/>
        <v>0</v>
      </c>
    </row>
    <row r="344" spans="2:79" x14ac:dyDescent="0.25">
      <c r="B344" s="30">
        <v>554</v>
      </c>
      <c r="C344" s="30" t="s">
        <v>114</v>
      </c>
      <c r="D344" s="47" t="str">
        <f>INDEX(Alloc,$E344,D$1)</f>
        <v>Prod</v>
      </c>
      <c r="E344" s="94">
        <v>24</v>
      </c>
      <c r="F344" s="94"/>
      <c r="G344" s="105">
        <f>+'Function-Classif'!F344</f>
        <v>-160951</v>
      </c>
      <c r="H344" s="31">
        <f>+'Function-Classif'!S344</f>
        <v>-26379.868899999998</v>
      </c>
      <c r="I344" s="31">
        <f>+'Function-Classif'!T344</f>
        <v>-134571.1311</v>
      </c>
      <c r="J344" s="31">
        <f>+'Function-Classif'!U344</f>
        <v>0</v>
      </c>
      <c r="K344" s="65"/>
      <c r="L344" s="47">
        <f t="shared" si="942"/>
        <v>-11805.028471320504</v>
      </c>
      <c r="M344" s="47">
        <f t="shared" si="942"/>
        <v>-48684.878935705652</v>
      </c>
      <c r="N344" s="47">
        <f t="shared" si="942"/>
        <v>0</v>
      </c>
      <c r="O344" s="47"/>
      <c r="P344" s="47">
        <f t="shared" si="943"/>
        <v>-3660.6881042932259</v>
      </c>
      <c r="Q344" s="47">
        <f t="shared" si="943"/>
        <v>-15820.842711228337</v>
      </c>
      <c r="R344" s="47">
        <f t="shared" si="943"/>
        <v>0</v>
      </c>
      <c r="S344" s="47"/>
      <c r="T344" s="47">
        <f t="shared" si="943"/>
        <v>-321.3737923966313</v>
      </c>
      <c r="U344" s="47">
        <f t="shared" si="943"/>
        <v>-1884.2888666294418</v>
      </c>
      <c r="V344" s="47">
        <f t="shared" si="943"/>
        <v>0</v>
      </c>
      <c r="W344" s="24"/>
      <c r="X344" s="47">
        <f t="shared" si="944"/>
        <v>-4056.676196669911</v>
      </c>
      <c r="Y344" s="47">
        <f t="shared" si="944"/>
        <v>-21831.935412627223</v>
      </c>
      <c r="Z344" s="47">
        <f t="shared" si="944"/>
        <v>0</v>
      </c>
      <c r="AB344" s="47">
        <f t="shared" si="945"/>
        <v>-2918.059731247874</v>
      </c>
      <c r="AC344" s="47">
        <f t="shared" si="945"/>
        <v>-21073.87846415383</v>
      </c>
      <c r="AD344" s="47">
        <f t="shared" si="945"/>
        <v>0</v>
      </c>
      <c r="AF344" s="47">
        <f t="shared" si="946"/>
        <v>-1961.2025971479181</v>
      </c>
      <c r="AG344" s="47">
        <f t="shared" si="946"/>
        <v>-9268.578606177507</v>
      </c>
      <c r="AH344" s="47">
        <f t="shared" si="946"/>
        <v>0</v>
      </c>
      <c r="AJ344" s="47">
        <f t="shared" si="947"/>
        <v>-1371.0415934853329</v>
      </c>
      <c r="AK344" s="47">
        <f t="shared" si="947"/>
        <v>-12832.378347800057</v>
      </c>
      <c r="AL344" s="47">
        <f t="shared" si="947"/>
        <v>0</v>
      </c>
      <c r="AN344" s="47">
        <f t="shared" si="948"/>
        <v>-210.64261573172303</v>
      </c>
      <c r="AO344" s="47">
        <f t="shared" si="948"/>
        <v>-1252.5052387502997</v>
      </c>
      <c r="AP344" s="47">
        <f t="shared" si="948"/>
        <v>0</v>
      </c>
      <c r="AR344" s="47">
        <f t="shared" si="949"/>
        <v>-71.344879742669747</v>
      </c>
      <c r="AS344" s="47">
        <f t="shared" si="949"/>
        <v>-661.69384339943281</v>
      </c>
      <c r="AT344" s="47">
        <f t="shared" si="949"/>
        <v>0</v>
      </c>
      <c r="AV344" s="47">
        <f t="shared" si="950"/>
        <v>0</v>
      </c>
      <c r="AW344" s="47">
        <f t="shared" si="950"/>
        <v>-1185.3069808612966</v>
      </c>
      <c r="AX344" s="47">
        <f t="shared" si="950"/>
        <v>0</v>
      </c>
      <c r="AZ344" s="47">
        <f t="shared" si="951"/>
        <v>0</v>
      </c>
      <c r="BA344" s="47">
        <f t="shared" si="951"/>
        <v>-38.636971765105997</v>
      </c>
      <c r="BB344" s="47">
        <f t="shared" si="951"/>
        <v>0</v>
      </c>
      <c r="BD344" s="47">
        <f t="shared" si="952"/>
        <v>-3.8109179642010327</v>
      </c>
      <c r="BE344" s="47">
        <f t="shared" si="952"/>
        <v>-36.206720901788167</v>
      </c>
      <c r="BF344" s="47">
        <f t="shared" si="952"/>
        <v>0</v>
      </c>
      <c r="BH344" s="44">
        <f t="shared" si="953"/>
        <v>0</v>
      </c>
      <c r="BI344" s="44">
        <f t="shared" si="954"/>
        <v>0</v>
      </c>
      <c r="BJ344" s="44">
        <f t="shared" si="955"/>
        <v>0</v>
      </c>
      <c r="BK344" s="44">
        <f t="shared" si="956"/>
        <v>0</v>
      </c>
      <c r="BM344" s="44">
        <f t="shared" si="926"/>
        <v>-160951</v>
      </c>
      <c r="BN344" s="44">
        <f t="shared" si="927"/>
        <v>-60489.907407026156</v>
      </c>
      <c r="BO344" s="44">
        <f t="shared" si="928"/>
        <v>-19481.530815521564</v>
      </c>
      <c r="BP344" s="44">
        <f t="shared" si="929"/>
        <v>-2205.662659026073</v>
      </c>
      <c r="BQ344" s="44">
        <f t="shared" si="930"/>
        <v>-25888.611609297135</v>
      </c>
      <c r="BR344" s="44">
        <f t="shared" si="931"/>
        <v>-23991.938195401704</v>
      </c>
      <c r="BS344" s="44">
        <f t="shared" si="932"/>
        <v>-11229.781203325425</v>
      </c>
      <c r="BT344" s="44">
        <f t="shared" si="933"/>
        <v>-14203.41994128539</v>
      </c>
      <c r="BU344" s="44">
        <f t="shared" si="934"/>
        <v>-1463.1478544820227</v>
      </c>
      <c r="BV344" s="44">
        <f t="shared" si="935"/>
        <v>-733.03872314210253</v>
      </c>
      <c r="BW344" s="44">
        <f t="shared" si="936"/>
        <v>-1185.3069808612966</v>
      </c>
      <c r="BX344" s="44">
        <f t="shared" si="937"/>
        <v>-38.636971765105997</v>
      </c>
      <c r="BY344" s="44">
        <f t="shared" si="938"/>
        <v>-40.017638865989198</v>
      </c>
      <c r="CA344" s="44">
        <f t="shared" si="939"/>
        <v>0</v>
      </c>
    </row>
    <row r="345" spans="2:79" x14ac:dyDescent="0.25">
      <c r="B345" s="6"/>
      <c r="C345" s="6" t="s">
        <v>115</v>
      </c>
      <c r="D345" s="6"/>
      <c r="E345" s="93"/>
      <c r="F345" s="93"/>
      <c r="G345" s="105">
        <f>+'Function-Classif'!F345</f>
        <v>676450</v>
      </c>
      <c r="H345" s="24">
        <f>SUM(H341:H344)</f>
        <v>110870.155</v>
      </c>
      <c r="I345" s="24">
        <f t="shared" ref="I345:J345" si="957">SUM(I341:I344)</f>
        <v>565579.84500000009</v>
      </c>
      <c r="J345" s="24">
        <f t="shared" si="957"/>
        <v>0</v>
      </c>
      <c r="K345" s="24"/>
      <c r="L345" s="24">
        <f t="shared" ref="L345:BF345" si="958">SUM(L341:L344)</f>
        <v>49614.550449669492</v>
      </c>
      <c r="M345" s="24">
        <f t="shared" si="958"/>
        <v>204614.36310465971</v>
      </c>
      <c r="N345" s="24">
        <f t="shared" si="958"/>
        <v>0</v>
      </c>
      <c r="O345" s="24"/>
      <c r="P345" s="24">
        <f t="shared" si="958"/>
        <v>15385.256805792775</v>
      </c>
      <c r="Q345" s="24">
        <f t="shared" si="958"/>
        <v>66492.342713064281</v>
      </c>
      <c r="R345" s="24">
        <f t="shared" si="958"/>
        <v>0</v>
      </c>
      <c r="S345" s="24"/>
      <c r="T345" s="24">
        <f t="shared" ref="T345:V345" si="959">SUM(T341:T344)</f>
        <v>1350.6800322253434</v>
      </c>
      <c r="U345" s="24">
        <f t="shared" si="959"/>
        <v>7919.349391004007</v>
      </c>
      <c r="V345" s="24">
        <f t="shared" si="959"/>
        <v>0</v>
      </c>
      <c r="W345" s="24"/>
      <c r="X345" s="24">
        <f t="shared" si="958"/>
        <v>17049.528199497741</v>
      </c>
      <c r="Y345" s="24">
        <f t="shared" si="958"/>
        <v>91755.954979289876</v>
      </c>
      <c r="Z345" s="24">
        <f t="shared" si="958"/>
        <v>0</v>
      </c>
      <c r="AA345" s="24"/>
      <c r="AB345" s="24">
        <f t="shared" si="958"/>
        <v>12264.114576502318</v>
      </c>
      <c r="AC345" s="24">
        <f t="shared" si="958"/>
        <v>88569.969040744443</v>
      </c>
      <c r="AD345" s="24">
        <f t="shared" si="958"/>
        <v>0</v>
      </c>
      <c r="AE345" s="24"/>
      <c r="AF345" s="24">
        <f t="shared" si="958"/>
        <v>8242.6048725432538</v>
      </c>
      <c r="AG345" s="24">
        <f t="shared" si="958"/>
        <v>38954.277998575802</v>
      </c>
      <c r="AH345" s="24">
        <f t="shared" si="958"/>
        <v>0</v>
      </c>
      <c r="AI345" s="24"/>
      <c r="AJ345" s="24">
        <f t="shared" si="958"/>
        <v>5762.2573697159596</v>
      </c>
      <c r="AK345" s="24">
        <f t="shared" si="958"/>
        <v>53932.329301273974</v>
      </c>
      <c r="AL345" s="24">
        <f t="shared" si="958"/>
        <v>0</v>
      </c>
      <c r="AM345" s="24"/>
      <c r="AN345" s="24">
        <f t="shared" si="958"/>
        <v>885.29550864377393</v>
      </c>
      <c r="AO345" s="24">
        <f t="shared" si="958"/>
        <v>5264.0689946172442</v>
      </c>
      <c r="AP345" s="24">
        <f t="shared" si="958"/>
        <v>0</v>
      </c>
      <c r="AQ345" s="24"/>
      <c r="AR345" s="24">
        <f t="shared" si="958"/>
        <v>299.85053775328481</v>
      </c>
      <c r="AS345" s="24">
        <f t="shared" si="958"/>
        <v>2780.9880048433765</v>
      </c>
      <c r="AT345" s="24">
        <f t="shared" si="958"/>
        <v>0</v>
      </c>
      <c r="AU345" s="24"/>
      <c r="AV345" s="24">
        <f t="shared" si="958"/>
        <v>0</v>
      </c>
      <c r="AW345" s="24">
        <f t="shared" si="958"/>
        <v>4981.6460115415503</v>
      </c>
      <c r="AX345" s="24">
        <f t="shared" si="958"/>
        <v>0</v>
      </c>
      <c r="AY345" s="24"/>
      <c r="AZ345" s="24">
        <f t="shared" si="958"/>
        <v>0</v>
      </c>
      <c r="BA345" s="24">
        <f t="shared" si="958"/>
        <v>162.38469814108612</v>
      </c>
      <c r="BB345" s="24">
        <f t="shared" si="958"/>
        <v>0</v>
      </c>
      <c r="BC345" s="24"/>
      <c r="BD345" s="24">
        <f t="shared" si="958"/>
        <v>16.016647656018222</v>
      </c>
      <c r="BE345" s="24">
        <f t="shared" si="958"/>
        <v>152.17076224450054</v>
      </c>
      <c r="BF345" s="24">
        <f t="shared" si="958"/>
        <v>0</v>
      </c>
      <c r="BH345" s="44">
        <f t="shared" si="795"/>
        <v>0</v>
      </c>
      <c r="BI345" s="44">
        <f t="shared" si="796"/>
        <v>0</v>
      </c>
      <c r="BJ345" s="44">
        <f t="shared" si="797"/>
        <v>0</v>
      </c>
      <c r="BK345" s="44">
        <f t="shared" si="798"/>
        <v>0</v>
      </c>
      <c r="BM345" s="44">
        <f t="shared" si="926"/>
        <v>676450</v>
      </c>
      <c r="BN345" s="44">
        <f t="shared" si="927"/>
        <v>254228.91355432919</v>
      </c>
      <c r="BO345" s="44">
        <f t="shared" si="928"/>
        <v>81877.599518857052</v>
      </c>
      <c r="BP345" s="44">
        <f t="shared" si="929"/>
        <v>9270.0294232293509</v>
      </c>
      <c r="BQ345" s="44">
        <f t="shared" si="930"/>
        <v>108805.48317878762</v>
      </c>
      <c r="BR345" s="44">
        <f t="shared" si="931"/>
        <v>100834.08361724677</v>
      </c>
      <c r="BS345" s="44">
        <f t="shared" si="932"/>
        <v>47196.882871119058</v>
      </c>
      <c r="BT345" s="44">
        <f t="shared" si="933"/>
        <v>59694.586670989935</v>
      </c>
      <c r="BU345" s="44">
        <f t="shared" si="934"/>
        <v>6149.3645032610184</v>
      </c>
      <c r="BV345" s="44">
        <f t="shared" si="935"/>
        <v>3080.8385425966612</v>
      </c>
      <c r="BW345" s="44">
        <f t="shared" si="936"/>
        <v>4981.6460115415503</v>
      </c>
      <c r="BX345" s="44">
        <f t="shared" si="937"/>
        <v>162.38469814108612</v>
      </c>
      <c r="BY345" s="44">
        <f t="shared" si="938"/>
        <v>168.18740990051876</v>
      </c>
      <c r="CA345" s="44">
        <f t="shared" si="939"/>
        <v>0</v>
      </c>
    </row>
    <row r="346" spans="2:79" x14ac:dyDescent="0.25">
      <c r="B346" s="30"/>
      <c r="C346" s="30"/>
      <c r="D346" s="30"/>
      <c r="E346" s="94"/>
      <c r="F346" s="94"/>
      <c r="G346" s="105"/>
      <c r="H346" s="31"/>
      <c r="I346" s="31"/>
      <c r="J346" s="31"/>
      <c r="K346" s="4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H346" s="44">
        <f t="shared" si="795"/>
        <v>0</v>
      </c>
      <c r="BI346" s="44">
        <f t="shared" si="796"/>
        <v>0</v>
      </c>
      <c r="BJ346" s="44">
        <f t="shared" si="797"/>
        <v>0</v>
      </c>
      <c r="BK346" s="44">
        <f t="shared" si="798"/>
        <v>0</v>
      </c>
      <c r="BM346" s="44">
        <f t="shared" si="926"/>
        <v>0</v>
      </c>
      <c r="BN346" s="44">
        <f t="shared" si="927"/>
        <v>0</v>
      </c>
      <c r="BO346" s="44">
        <f t="shared" si="928"/>
        <v>0</v>
      </c>
      <c r="BP346" s="44">
        <f t="shared" si="929"/>
        <v>0</v>
      </c>
      <c r="BQ346" s="44">
        <f t="shared" si="930"/>
        <v>0</v>
      </c>
      <c r="BR346" s="44">
        <f t="shared" si="931"/>
        <v>0</v>
      </c>
      <c r="BS346" s="44">
        <f t="shared" si="932"/>
        <v>0</v>
      </c>
      <c r="BT346" s="44">
        <f t="shared" si="933"/>
        <v>0</v>
      </c>
      <c r="BU346" s="44">
        <f t="shared" si="934"/>
        <v>0</v>
      </c>
      <c r="BV346" s="44">
        <f t="shared" si="935"/>
        <v>0</v>
      </c>
      <c r="BW346" s="44">
        <f t="shared" si="936"/>
        <v>0</v>
      </c>
      <c r="BX346" s="44">
        <f t="shared" si="937"/>
        <v>0</v>
      </c>
      <c r="BY346" s="44">
        <f t="shared" si="938"/>
        <v>0</v>
      </c>
      <c r="CA346" s="44">
        <f t="shared" si="939"/>
        <v>0</v>
      </c>
    </row>
    <row r="347" spans="2:79" x14ac:dyDescent="0.25">
      <c r="B347" s="6"/>
      <c r="C347" s="6" t="s">
        <v>116</v>
      </c>
      <c r="D347" s="6"/>
      <c r="E347" s="93"/>
      <c r="F347" s="93"/>
      <c r="G347" s="105">
        <f>+'Function-Classif'!F347</f>
        <v>1660925</v>
      </c>
      <c r="H347" s="24">
        <f>H345+H338</f>
        <v>272225.60749999998</v>
      </c>
      <c r="I347" s="24">
        <f t="shared" ref="I347:J347" si="960">I345+I338</f>
        <v>1388699.3925000001</v>
      </c>
      <c r="J347" s="24">
        <f t="shared" si="960"/>
        <v>0</v>
      </c>
      <c r="K347" s="24"/>
      <c r="L347" s="24">
        <f t="shared" ref="L347:BF347" si="961">L345+L338</f>
        <v>121821.34260568749</v>
      </c>
      <c r="M347" s="24">
        <f t="shared" si="961"/>
        <v>502400.93286954978</v>
      </c>
      <c r="N347" s="24">
        <f t="shared" si="961"/>
        <v>0</v>
      </c>
      <c r="O347" s="24"/>
      <c r="P347" s="24">
        <f t="shared" si="961"/>
        <v>37776.269731926033</v>
      </c>
      <c r="Q347" s="24">
        <f t="shared" si="961"/>
        <v>163262.31697937215</v>
      </c>
      <c r="R347" s="24">
        <f t="shared" si="961"/>
        <v>0</v>
      </c>
      <c r="S347" s="24"/>
      <c r="T347" s="24">
        <f t="shared" ref="T347:V347" si="962">T345+T338</f>
        <v>3316.3991906628407</v>
      </c>
      <c r="U347" s="24">
        <f t="shared" si="962"/>
        <v>19444.81541466972</v>
      </c>
      <c r="V347" s="24">
        <f t="shared" si="962"/>
        <v>0</v>
      </c>
      <c r="W347" s="24"/>
      <c r="X347" s="24">
        <f t="shared" si="961"/>
        <v>41862.647091064806</v>
      </c>
      <c r="Y347" s="24">
        <f t="shared" si="961"/>
        <v>225293.45779285542</v>
      </c>
      <c r="Z347" s="24">
        <f t="shared" si="961"/>
        <v>0</v>
      </c>
      <c r="AA347" s="24"/>
      <c r="AB347" s="24">
        <f t="shared" si="961"/>
        <v>30112.757044832746</v>
      </c>
      <c r="AC347" s="24">
        <f t="shared" si="961"/>
        <v>217470.73076945593</v>
      </c>
      <c r="AD347" s="24">
        <f t="shared" si="961"/>
        <v>0</v>
      </c>
      <c r="AE347" s="24"/>
      <c r="AF347" s="24">
        <f t="shared" si="961"/>
        <v>20238.522430229736</v>
      </c>
      <c r="AG347" s="24">
        <f t="shared" si="961"/>
        <v>95646.587604086788</v>
      </c>
      <c r="AH347" s="24">
        <f t="shared" si="961"/>
        <v>0</v>
      </c>
      <c r="AI347" s="24"/>
      <c r="AJ347" s="24">
        <f t="shared" si="961"/>
        <v>14148.388383170197</v>
      </c>
      <c r="AK347" s="24">
        <f t="shared" si="961"/>
        <v>132423.0232015943</v>
      </c>
      <c r="AL347" s="24">
        <f t="shared" si="961"/>
        <v>0</v>
      </c>
      <c r="AM347" s="24"/>
      <c r="AN347" s="24">
        <f t="shared" si="961"/>
        <v>2173.7148979143471</v>
      </c>
      <c r="AO347" s="24">
        <f t="shared" si="961"/>
        <v>12925.158984233347</v>
      </c>
      <c r="AP347" s="24">
        <f t="shared" si="961"/>
        <v>0</v>
      </c>
      <c r="AQ347" s="24"/>
      <c r="AR347" s="24">
        <f t="shared" si="961"/>
        <v>736.23956599582311</v>
      </c>
      <c r="AS347" s="24">
        <f t="shared" si="961"/>
        <v>6828.3132558865927</v>
      </c>
      <c r="AT347" s="24">
        <f t="shared" si="961"/>
        <v>0</v>
      </c>
      <c r="AU347" s="24"/>
      <c r="AV347" s="24">
        <f t="shared" si="961"/>
        <v>0</v>
      </c>
      <c r="AW347" s="24">
        <f t="shared" si="961"/>
        <v>12231.710254593318</v>
      </c>
      <c r="AX347" s="24">
        <f t="shared" si="961"/>
        <v>0</v>
      </c>
      <c r="AY347" s="24"/>
      <c r="AZ347" s="24">
        <f t="shared" si="961"/>
        <v>0</v>
      </c>
      <c r="BA347" s="24">
        <f t="shared" si="961"/>
        <v>398.71210697018768</v>
      </c>
      <c r="BB347" s="24">
        <f t="shared" si="961"/>
        <v>0</v>
      </c>
      <c r="BC347" s="24"/>
      <c r="BD347" s="24">
        <f t="shared" si="961"/>
        <v>39.326558515887449</v>
      </c>
      <c r="BE347" s="24">
        <f t="shared" si="961"/>
        <v>373.63326673212669</v>
      </c>
      <c r="BF347" s="24">
        <f t="shared" si="961"/>
        <v>0</v>
      </c>
      <c r="BH347" s="44">
        <f t="shared" si="795"/>
        <v>0</v>
      </c>
      <c r="BI347" s="44">
        <f t="shared" si="796"/>
        <v>0</v>
      </c>
      <c r="BJ347" s="44">
        <f t="shared" si="797"/>
        <v>0</v>
      </c>
      <c r="BK347" s="44">
        <f t="shared" si="798"/>
        <v>0</v>
      </c>
      <c r="BM347" s="44">
        <f t="shared" si="926"/>
        <v>1660925</v>
      </c>
      <c r="BN347" s="44">
        <f t="shared" si="927"/>
        <v>624222.27547523729</v>
      </c>
      <c r="BO347" s="44">
        <f t="shared" si="928"/>
        <v>201038.58671129818</v>
      </c>
      <c r="BP347" s="44">
        <f t="shared" si="929"/>
        <v>22761.21460533256</v>
      </c>
      <c r="BQ347" s="44">
        <f t="shared" si="930"/>
        <v>267156.10488392023</v>
      </c>
      <c r="BR347" s="44">
        <f t="shared" si="931"/>
        <v>247583.48781428867</v>
      </c>
      <c r="BS347" s="44">
        <f t="shared" si="932"/>
        <v>115885.11003431652</v>
      </c>
      <c r="BT347" s="44">
        <f t="shared" si="933"/>
        <v>146571.41158476449</v>
      </c>
      <c r="BU347" s="44">
        <f t="shared" si="934"/>
        <v>15098.873882147695</v>
      </c>
      <c r="BV347" s="44">
        <f t="shared" si="935"/>
        <v>7564.5528218824156</v>
      </c>
      <c r="BW347" s="44">
        <f t="shared" si="936"/>
        <v>12231.710254593318</v>
      </c>
      <c r="BX347" s="44">
        <f t="shared" si="937"/>
        <v>398.71210697018768</v>
      </c>
      <c r="BY347" s="44">
        <f t="shared" si="938"/>
        <v>412.95982524801411</v>
      </c>
      <c r="CA347" s="44">
        <f t="shared" si="939"/>
        <v>0</v>
      </c>
    </row>
    <row r="348" spans="2:79" x14ac:dyDescent="0.25">
      <c r="B348" s="30"/>
      <c r="C348" s="30"/>
      <c r="D348" s="30"/>
      <c r="E348" s="94"/>
      <c r="F348" s="94"/>
      <c r="G348" s="105"/>
      <c r="H348" s="31"/>
      <c r="I348" s="31"/>
      <c r="J348" s="31"/>
      <c r="K348" s="4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H348" s="44">
        <f t="shared" si="795"/>
        <v>0</v>
      </c>
      <c r="BI348" s="44">
        <f t="shared" si="796"/>
        <v>0</v>
      </c>
      <c r="BJ348" s="44">
        <f t="shared" si="797"/>
        <v>0</v>
      </c>
      <c r="BK348" s="44">
        <f t="shared" si="798"/>
        <v>0</v>
      </c>
      <c r="BM348" s="44">
        <f t="shared" si="926"/>
        <v>0</v>
      </c>
      <c r="BN348" s="44">
        <f t="shared" si="927"/>
        <v>0</v>
      </c>
      <c r="BO348" s="44">
        <f t="shared" si="928"/>
        <v>0</v>
      </c>
      <c r="BP348" s="44">
        <f t="shared" si="929"/>
        <v>0</v>
      </c>
      <c r="BQ348" s="44">
        <f t="shared" si="930"/>
        <v>0</v>
      </c>
      <c r="BR348" s="44">
        <f t="shared" si="931"/>
        <v>0</v>
      </c>
      <c r="BS348" s="44">
        <f t="shared" si="932"/>
        <v>0</v>
      </c>
      <c r="BT348" s="44">
        <f t="shared" si="933"/>
        <v>0</v>
      </c>
      <c r="BU348" s="44">
        <f t="shared" si="934"/>
        <v>0</v>
      </c>
      <c r="BV348" s="44">
        <f t="shared" si="935"/>
        <v>0</v>
      </c>
      <c r="BW348" s="44">
        <f t="shared" si="936"/>
        <v>0</v>
      </c>
      <c r="BX348" s="44">
        <f t="shared" si="937"/>
        <v>0</v>
      </c>
      <c r="BY348" s="44">
        <f t="shared" si="938"/>
        <v>0</v>
      </c>
      <c r="CA348" s="44">
        <f t="shared" si="939"/>
        <v>0</v>
      </c>
    </row>
    <row r="349" spans="2:79" x14ac:dyDescent="0.25">
      <c r="B349" s="6"/>
      <c r="C349" s="6" t="s">
        <v>196</v>
      </c>
      <c r="D349" s="6"/>
      <c r="E349" s="93"/>
      <c r="F349" s="93"/>
      <c r="G349" s="105">
        <f>+'Function-Classif'!F349</f>
        <v>29961102</v>
      </c>
      <c r="H349" s="24">
        <f>H347+H330+H311</f>
        <v>2743982.4020449053</v>
      </c>
      <c r="I349" s="24">
        <f t="shared" ref="I349:J349" si="963">I347+I330+I311</f>
        <v>27217119.597955097</v>
      </c>
      <c r="J349" s="24">
        <f t="shared" si="963"/>
        <v>0</v>
      </c>
      <c r="K349" s="24"/>
      <c r="L349" s="24">
        <f t="shared" ref="L349:BF349" si="964">L347+L330+L311</f>
        <v>1227935.9879966099</v>
      </c>
      <c r="M349" s="24">
        <f t="shared" si="964"/>
        <v>9846555.9572387785</v>
      </c>
      <c r="N349" s="24">
        <f t="shared" si="964"/>
        <v>0</v>
      </c>
      <c r="O349" s="24"/>
      <c r="P349" s="24">
        <f t="shared" si="964"/>
        <v>380777.62158839754</v>
      </c>
      <c r="Q349" s="24">
        <f t="shared" si="964"/>
        <v>3199778.1745028216</v>
      </c>
      <c r="R349" s="24">
        <f t="shared" si="964"/>
        <v>0</v>
      </c>
      <c r="S349" s="24"/>
      <c r="T349" s="24">
        <f t="shared" ref="T349:V349" si="965">T347+T330+T311</f>
        <v>33428.673741998362</v>
      </c>
      <c r="U349" s="24">
        <f t="shared" si="965"/>
        <v>381098.94017342315</v>
      </c>
      <c r="V349" s="24">
        <f t="shared" si="965"/>
        <v>0</v>
      </c>
      <c r="W349" s="24"/>
      <c r="X349" s="24">
        <f t="shared" si="964"/>
        <v>421967.52897648758</v>
      </c>
      <c r="Y349" s="24">
        <f t="shared" si="964"/>
        <v>4415526.5124341827</v>
      </c>
      <c r="Z349" s="24">
        <f t="shared" si="964"/>
        <v>0</v>
      </c>
      <c r="AA349" s="24"/>
      <c r="AB349" s="24">
        <f t="shared" si="964"/>
        <v>303530.86973302031</v>
      </c>
      <c r="AC349" s="24">
        <f t="shared" si="964"/>
        <v>4262208.8843514603</v>
      </c>
      <c r="AD349" s="24">
        <f t="shared" si="964"/>
        <v>0</v>
      </c>
      <c r="AE349" s="24"/>
      <c r="AF349" s="24">
        <f t="shared" si="964"/>
        <v>204000.46087487007</v>
      </c>
      <c r="AG349" s="24">
        <f t="shared" si="964"/>
        <v>1874577.4845269255</v>
      </c>
      <c r="AH349" s="24">
        <f t="shared" si="964"/>
        <v>0</v>
      </c>
      <c r="AI349" s="24"/>
      <c r="AJ349" s="24">
        <f t="shared" si="964"/>
        <v>142613.06677666464</v>
      </c>
      <c r="AK349" s="24">
        <f t="shared" si="964"/>
        <v>2595358.8512141411</v>
      </c>
      <c r="AL349" s="24">
        <f t="shared" si="964"/>
        <v>0</v>
      </c>
      <c r="AM349" s="24"/>
      <c r="AN349" s="24">
        <f t="shared" si="964"/>
        <v>21910.633175608971</v>
      </c>
      <c r="AO349" s="24">
        <f t="shared" si="964"/>
        <v>253320.19283393101</v>
      </c>
      <c r="AP349" s="24">
        <f t="shared" si="964"/>
        <v>0</v>
      </c>
      <c r="AQ349" s="24"/>
      <c r="AR349" s="24">
        <f t="shared" si="964"/>
        <v>7421.1549432641741</v>
      </c>
      <c r="AS349" s="24">
        <f t="shared" si="964"/>
        <v>133828.11250690997</v>
      </c>
      <c r="AT349" s="24">
        <f t="shared" si="964"/>
        <v>0</v>
      </c>
      <c r="AU349" s="24"/>
      <c r="AV349" s="24">
        <f t="shared" si="964"/>
        <v>0</v>
      </c>
      <c r="AW349" s="24">
        <f t="shared" si="964"/>
        <v>239729.29107967482</v>
      </c>
      <c r="AX349" s="24">
        <f t="shared" si="964"/>
        <v>0</v>
      </c>
      <c r="AY349" s="24"/>
      <c r="AZ349" s="24">
        <f t="shared" si="964"/>
        <v>0</v>
      </c>
      <c r="BA349" s="24">
        <f t="shared" si="964"/>
        <v>7814.3586431793337</v>
      </c>
      <c r="BB349" s="24">
        <f t="shared" si="964"/>
        <v>0</v>
      </c>
      <c r="BC349" s="24"/>
      <c r="BD349" s="24">
        <f t="shared" si="964"/>
        <v>396.40423798332188</v>
      </c>
      <c r="BE349" s="24">
        <f t="shared" si="964"/>
        <v>7322.8384496632143</v>
      </c>
      <c r="BF349" s="24">
        <f t="shared" si="964"/>
        <v>0</v>
      </c>
      <c r="BH349" s="44">
        <f t="shared" si="795"/>
        <v>0</v>
      </c>
      <c r="BI349" s="44">
        <f t="shared" si="796"/>
        <v>0</v>
      </c>
      <c r="BJ349" s="44">
        <f t="shared" si="797"/>
        <v>0</v>
      </c>
      <c r="BK349" s="44">
        <f t="shared" si="798"/>
        <v>0</v>
      </c>
      <c r="BM349" s="44">
        <f t="shared" si="926"/>
        <v>29961102</v>
      </c>
      <c r="BN349" s="44">
        <f t="shared" si="927"/>
        <v>11074491.945235388</v>
      </c>
      <c r="BO349" s="44">
        <f t="shared" si="928"/>
        <v>3580555.7960912194</v>
      </c>
      <c r="BP349" s="44">
        <f t="shared" si="929"/>
        <v>414527.61391542153</v>
      </c>
      <c r="BQ349" s="44">
        <f t="shared" si="930"/>
        <v>4837494.0414106706</v>
      </c>
      <c r="BR349" s="44">
        <f t="shared" si="931"/>
        <v>4565739.7540844809</v>
      </c>
      <c r="BS349" s="44">
        <f t="shared" si="932"/>
        <v>2078577.9454017957</v>
      </c>
      <c r="BT349" s="44">
        <f t="shared" si="933"/>
        <v>2737971.9179908056</v>
      </c>
      <c r="BU349" s="44">
        <f t="shared" si="934"/>
        <v>275230.82600954</v>
      </c>
      <c r="BV349" s="44">
        <f t="shared" si="935"/>
        <v>141249.26745017414</v>
      </c>
      <c r="BW349" s="44">
        <f t="shared" si="936"/>
        <v>239729.29107967482</v>
      </c>
      <c r="BX349" s="44">
        <f t="shared" si="937"/>
        <v>7814.3586431793337</v>
      </c>
      <c r="BY349" s="44">
        <f t="shared" si="938"/>
        <v>7719.2426876465361</v>
      </c>
      <c r="CA349" s="44">
        <f t="shared" si="939"/>
        <v>0</v>
      </c>
    </row>
    <row r="350" spans="2:79" x14ac:dyDescent="0.25">
      <c r="B350" s="7"/>
      <c r="C350" s="6"/>
      <c r="D350" s="6"/>
      <c r="E350" s="93"/>
      <c r="F350" s="93"/>
      <c r="G350" s="105"/>
      <c r="H350" s="24"/>
      <c r="I350" s="24"/>
      <c r="J350" s="24"/>
      <c r="K350" s="24"/>
      <c r="L350" s="40"/>
      <c r="M350" s="24"/>
      <c r="N350" s="24"/>
      <c r="O350" s="24"/>
      <c r="P350" s="40"/>
      <c r="Q350" s="24"/>
      <c r="R350" s="24"/>
      <c r="S350" s="24"/>
      <c r="T350" s="24"/>
      <c r="U350" s="24"/>
      <c r="V350" s="24"/>
      <c r="W350" s="24"/>
      <c r="Y350" s="44"/>
      <c r="Z350" s="44"/>
      <c r="BH350" s="44">
        <f t="shared" ref="BH350:BH413" si="966">+L350+P350+T350+X350+AB350+AF350+AJ350+AN350+AR350+AV350+AZ350+BD350-H350</f>
        <v>0</v>
      </c>
      <c r="BI350" s="44">
        <f t="shared" ref="BI350:BI413" si="967">+M350+Q350+U350+Y350+AC350+AG350+AK350+AO350+AS350+AW350+BA350+BE350-I350</f>
        <v>0</v>
      </c>
      <c r="BJ350" s="44">
        <f t="shared" ref="BJ350:BJ413" si="968">+N350+R350+V350+Z350+AD350+AH350+AL350+AP350+AT350+AX350+BB350+BF350-J350</f>
        <v>0</v>
      </c>
      <c r="BK350" s="44">
        <f t="shared" ref="BK350:BK413" si="969">SUM(L350:BF350)-G350</f>
        <v>0</v>
      </c>
      <c r="BM350" s="44">
        <f t="shared" si="926"/>
        <v>0</v>
      </c>
      <c r="BN350" s="44">
        <f t="shared" si="927"/>
        <v>0</v>
      </c>
      <c r="BO350" s="44">
        <f t="shared" si="928"/>
        <v>0</v>
      </c>
      <c r="BP350" s="44">
        <f t="shared" si="929"/>
        <v>0</v>
      </c>
      <c r="BQ350" s="44">
        <f t="shared" si="930"/>
        <v>0</v>
      </c>
      <c r="BR350" s="44">
        <f t="shared" si="931"/>
        <v>0</v>
      </c>
      <c r="BS350" s="44">
        <f t="shared" si="932"/>
        <v>0</v>
      </c>
      <c r="BT350" s="44">
        <f t="shared" si="933"/>
        <v>0</v>
      </c>
      <c r="BU350" s="44">
        <f t="shared" si="934"/>
        <v>0</v>
      </c>
      <c r="BV350" s="44">
        <f t="shared" si="935"/>
        <v>0</v>
      </c>
      <c r="BW350" s="44">
        <f t="shared" si="936"/>
        <v>0</v>
      </c>
      <c r="BX350" s="44">
        <f t="shared" si="937"/>
        <v>0</v>
      </c>
      <c r="BY350" s="44">
        <f t="shared" si="938"/>
        <v>0</v>
      </c>
      <c r="CA350" s="44">
        <f t="shared" si="939"/>
        <v>0</v>
      </c>
    </row>
    <row r="351" spans="2:79" x14ac:dyDescent="0.25">
      <c r="B351" s="9" t="s">
        <v>242</v>
      </c>
      <c r="C351" s="6"/>
      <c r="D351" s="6"/>
      <c r="E351" s="93"/>
      <c r="F351" s="93"/>
      <c r="G351" s="105"/>
      <c r="H351" s="24"/>
      <c r="I351" s="24"/>
      <c r="J351" s="24"/>
      <c r="K351" s="24"/>
      <c r="L351" s="40"/>
      <c r="M351" s="24"/>
      <c r="N351" s="24"/>
      <c r="O351" s="24"/>
      <c r="P351" s="40"/>
      <c r="Q351" s="24"/>
      <c r="R351" s="24"/>
      <c r="S351" s="24"/>
      <c r="T351" s="24"/>
      <c r="U351" s="24"/>
      <c r="V351" s="24"/>
      <c r="W351" s="24"/>
      <c r="Y351" s="44"/>
      <c r="Z351" s="44"/>
      <c r="BH351" s="44">
        <f t="shared" si="966"/>
        <v>0</v>
      </c>
      <c r="BI351" s="44">
        <f t="shared" si="967"/>
        <v>0</v>
      </c>
      <c r="BJ351" s="44">
        <f t="shared" si="968"/>
        <v>0</v>
      </c>
      <c r="BK351" s="44">
        <f t="shared" si="969"/>
        <v>0</v>
      </c>
      <c r="BM351" s="44">
        <f t="shared" si="926"/>
        <v>0</v>
      </c>
      <c r="BN351" s="44">
        <f t="shared" si="927"/>
        <v>0</v>
      </c>
      <c r="BO351" s="44">
        <f t="shared" si="928"/>
        <v>0</v>
      </c>
      <c r="BP351" s="44">
        <f t="shared" si="929"/>
        <v>0</v>
      </c>
      <c r="BQ351" s="44">
        <f t="shared" si="930"/>
        <v>0</v>
      </c>
      <c r="BR351" s="44">
        <f t="shared" si="931"/>
        <v>0</v>
      </c>
      <c r="BS351" s="44">
        <f t="shared" si="932"/>
        <v>0</v>
      </c>
      <c r="BT351" s="44">
        <f t="shared" si="933"/>
        <v>0</v>
      </c>
      <c r="BU351" s="44">
        <f t="shared" si="934"/>
        <v>0</v>
      </c>
      <c r="BV351" s="44">
        <f t="shared" si="935"/>
        <v>0</v>
      </c>
      <c r="BW351" s="44">
        <f t="shared" si="936"/>
        <v>0</v>
      </c>
      <c r="BX351" s="44">
        <f t="shared" si="937"/>
        <v>0</v>
      </c>
      <c r="BY351" s="44">
        <f t="shared" si="938"/>
        <v>0</v>
      </c>
      <c r="CA351" s="44">
        <f t="shared" si="939"/>
        <v>0</v>
      </c>
    </row>
    <row r="352" spans="2:79" x14ac:dyDescent="0.25">
      <c r="B352" s="6">
        <v>555</v>
      </c>
      <c r="C352" s="6" t="s">
        <v>119</v>
      </c>
      <c r="D352" s="6"/>
      <c r="E352" s="93"/>
      <c r="F352" s="93"/>
      <c r="G352" s="105">
        <f>+'Function-Classif'!F352</f>
        <v>0</v>
      </c>
      <c r="H352" s="21">
        <f>+'Function-Classif'!S352</f>
        <v>0</v>
      </c>
      <c r="I352" s="21">
        <f>+'Function-Classif'!T352</f>
        <v>0</v>
      </c>
      <c r="J352" s="21">
        <f>+'Function-Classif'!U352</f>
        <v>0</v>
      </c>
      <c r="K352" s="24"/>
      <c r="L352" s="40"/>
      <c r="M352" s="24"/>
      <c r="N352" s="24"/>
      <c r="O352" s="24"/>
      <c r="P352" s="40"/>
      <c r="Q352" s="24"/>
      <c r="R352" s="24"/>
      <c r="S352" s="24"/>
      <c r="T352" s="24"/>
      <c r="U352" s="24"/>
      <c r="V352" s="24"/>
      <c r="W352" s="24"/>
      <c r="Y352" s="44"/>
      <c r="Z352" s="44"/>
      <c r="BH352" s="44">
        <f t="shared" si="966"/>
        <v>0</v>
      </c>
      <c r="BI352" s="44">
        <f t="shared" si="967"/>
        <v>0</v>
      </c>
      <c r="BJ352" s="44">
        <f t="shared" si="968"/>
        <v>0</v>
      </c>
      <c r="BK352" s="44">
        <f t="shared" si="969"/>
        <v>0</v>
      </c>
      <c r="BM352" s="44">
        <f t="shared" si="926"/>
        <v>0</v>
      </c>
      <c r="BN352" s="44">
        <f t="shared" si="927"/>
        <v>0</v>
      </c>
      <c r="BO352" s="44">
        <f t="shared" si="928"/>
        <v>0</v>
      </c>
      <c r="BP352" s="44">
        <f t="shared" si="929"/>
        <v>0</v>
      </c>
      <c r="BQ352" s="44">
        <f t="shared" si="930"/>
        <v>0</v>
      </c>
      <c r="BR352" s="44">
        <f t="shared" si="931"/>
        <v>0</v>
      </c>
      <c r="BS352" s="44">
        <f t="shared" si="932"/>
        <v>0</v>
      </c>
      <c r="BT352" s="44">
        <f t="shared" si="933"/>
        <v>0</v>
      </c>
      <c r="BU352" s="44">
        <f t="shared" si="934"/>
        <v>0</v>
      </c>
      <c r="BV352" s="44">
        <f t="shared" si="935"/>
        <v>0</v>
      </c>
      <c r="BW352" s="44">
        <f t="shared" si="936"/>
        <v>0</v>
      </c>
      <c r="BX352" s="44">
        <f t="shared" si="937"/>
        <v>0</v>
      </c>
      <c r="BY352" s="44">
        <f t="shared" si="938"/>
        <v>0</v>
      </c>
      <c r="CA352" s="44">
        <f t="shared" si="939"/>
        <v>0</v>
      </c>
    </row>
    <row r="353" spans="2:79" x14ac:dyDescent="0.25">
      <c r="B353" s="6">
        <v>556</v>
      </c>
      <c r="C353" s="6" t="s">
        <v>123</v>
      </c>
      <c r="D353" s="47" t="str">
        <f>INDEX(Alloc,$E353,D$1)</f>
        <v>Prod</v>
      </c>
      <c r="E353" s="93">
        <v>24</v>
      </c>
      <c r="F353" s="93"/>
      <c r="G353" s="105">
        <f>+'Function-Classif'!F353</f>
        <v>956703</v>
      </c>
      <c r="H353" s="21">
        <f>+'Function-Classif'!S353</f>
        <v>156803.62169999999</v>
      </c>
      <c r="I353" s="21">
        <f>+'Function-Classif'!T353</f>
        <v>799899.3783000001</v>
      </c>
      <c r="J353" s="21">
        <f>+'Function-Classif'!U353</f>
        <v>0</v>
      </c>
      <c r="K353" s="47"/>
      <c r="L353" s="47">
        <f t="shared" ref="L353:N353" si="970">INDEX(Alloc,$E353,L$1)*$G353</f>
        <v>70169.841464779602</v>
      </c>
      <c r="M353" s="47">
        <f t="shared" si="970"/>
        <v>289386.02265550639</v>
      </c>
      <c r="N353" s="47">
        <f t="shared" si="970"/>
        <v>0</v>
      </c>
      <c r="O353" s="47"/>
      <c r="P353" s="47">
        <f t="shared" ref="P353:V353" si="971">INDEX(Alloc,$E353,P$1)*$G353</f>
        <v>21759.36335556562</v>
      </c>
      <c r="Q353" s="47">
        <f t="shared" si="971"/>
        <v>94040.097199522119</v>
      </c>
      <c r="R353" s="47">
        <f t="shared" si="971"/>
        <v>0</v>
      </c>
      <c r="S353" s="47"/>
      <c r="T353" s="47">
        <f t="shared" si="971"/>
        <v>1910.2663003475241</v>
      </c>
      <c r="U353" s="47">
        <f t="shared" si="971"/>
        <v>11200.333092500121</v>
      </c>
      <c r="V353" s="47">
        <f t="shared" si="971"/>
        <v>0</v>
      </c>
      <c r="W353" s="24"/>
      <c r="X353" s="47">
        <f t="shared" ref="X353:Z353" si="972">INDEX(Alloc,$E353,X$1)*$G353</f>
        <v>24113.141809511551</v>
      </c>
      <c r="Y353" s="47">
        <f t="shared" si="972"/>
        <v>129770.41525101864</v>
      </c>
      <c r="Z353" s="47">
        <f t="shared" si="972"/>
        <v>0</v>
      </c>
      <c r="AB353" s="47">
        <f t="shared" ref="AB353:AD353" si="973">INDEX(Alloc,$E353,AB$1)*$G353</f>
        <v>17345.132984970798</v>
      </c>
      <c r="AC353" s="47">
        <f t="shared" si="973"/>
        <v>125264.47644495133</v>
      </c>
      <c r="AD353" s="47">
        <f t="shared" si="973"/>
        <v>0</v>
      </c>
      <c r="AF353" s="47">
        <f t="shared" ref="AF353:AH353" si="974">INDEX(Alloc,$E353,AF$1)*$G353</f>
        <v>11657.513207741516</v>
      </c>
      <c r="AG353" s="47">
        <f t="shared" si="974"/>
        <v>55093.021840596448</v>
      </c>
      <c r="AH353" s="47">
        <f t="shared" si="974"/>
        <v>0</v>
      </c>
      <c r="AJ353" s="47">
        <f t="shared" ref="AJ353:AL353" si="975">INDEX(Alloc,$E353,AJ$1)*$G353</f>
        <v>8149.5585961702527</v>
      </c>
      <c r="AK353" s="47">
        <f t="shared" si="975"/>
        <v>76276.474594599335</v>
      </c>
      <c r="AL353" s="47">
        <f t="shared" si="975"/>
        <v>0</v>
      </c>
      <c r="AN353" s="47">
        <f t="shared" ref="AN353:AP353" si="976">INDEX(Alloc,$E353,AN$1)*$G353</f>
        <v>1252.0731303215675</v>
      </c>
      <c r="AO353" s="47">
        <f t="shared" si="976"/>
        <v>7444.970950339718</v>
      </c>
      <c r="AP353" s="47">
        <f t="shared" si="976"/>
        <v>0</v>
      </c>
      <c r="AR353" s="47">
        <f t="shared" ref="AR353:AT353" si="977">INDEX(Alloc,$E353,AR$1)*$G353</f>
        <v>424.07851137583094</v>
      </c>
      <c r="AS353" s="47">
        <f t="shared" si="977"/>
        <v>3933.1503691295338</v>
      </c>
      <c r="AT353" s="47">
        <f t="shared" si="977"/>
        <v>0</v>
      </c>
      <c r="AV353" s="47">
        <f t="shared" ref="AV353:AX353" si="978">INDEX(Alloc,$E353,AV$1)*$G353</f>
        <v>0</v>
      </c>
      <c r="AW353" s="47">
        <f t="shared" si="978"/>
        <v>7045.5402234900375</v>
      </c>
      <c r="AX353" s="47">
        <f t="shared" si="978"/>
        <v>0</v>
      </c>
      <c r="AZ353" s="47">
        <f t="shared" ref="AZ353:BB353" si="979">INDEX(Alloc,$E353,AZ$1)*$G353</f>
        <v>0</v>
      </c>
      <c r="BA353" s="47">
        <f t="shared" si="979"/>
        <v>229.66062216818909</v>
      </c>
      <c r="BB353" s="47">
        <f t="shared" si="979"/>
        <v>0</v>
      </c>
      <c r="BD353" s="47">
        <f t="shared" ref="BD353:BF353" si="980">INDEX(Alloc,$E353,BD$1)*$G353</f>
        <v>22.652339215693104</v>
      </c>
      <c r="BE353" s="47">
        <f t="shared" si="980"/>
        <v>215.21505617798863</v>
      </c>
      <c r="BF353" s="47">
        <f t="shared" si="980"/>
        <v>0</v>
      </c>
      <c r="BH353" s="44">
        <f t="shared" si="966"/>
        <v>0</v>
      </c>
      <c r="BI353" s="44">
        <f t="shared" si="967"/>
        <v>0</v>
      </c>
      <c r="BJ353" s="44">
        <f t="shared" si="968"/>
        <v>0</v>
      </c>
      <c r="BK353" s="44">
        <f t="shared" si="969"/>
        <v>0</v>
      </c>
      <c r="BM353" s="44">
        <f t="shared" si="926"/>
        <v>956703</v>
      </c>
      <c r="BN353" s="44">
        <f t="shared" si="927"/>
        <v>359555.86412028596</v>
      </c>
      <c r="BO353" s="44">
        <f t="shared" si="928"/>
        <v>115799.46055508775</v>
      </c>
      <c r="BP353" s="44">
        <f t="shared" si="929"/>
        <v>13110.599392847646</v>
      </c>
      <c r="BQ353" s="44">
        <f t="shared" si="930"/>
        <v>153883.55706053018</v>
      </c>
      <c r="BR353" s="44">
        <f t="shared" si="931"/>
        <v>142609.60942992213</v>
      </c>
      <c r="BS353" s="44">
        <f t="shared" si="932"/>
        <v>66750.535048337959</v>
      </c>
      <c r="BT353" s="44">
        <f t="shared" si="933"/>
        <v>84426.03319076958</v>
      </c>
      <c r="BU353" s="44">
        <f t="shared" si="934"/>
        <v>8697.044080661286</v>
      </c>
      <c r="BV353" s="44">
        <f t="shared" si="935"/>
        <v>4357.2288805053649</v>
      </c>
      <c r="BW353" s="44">
        <f t="shared" si="936"/>
        <v>7045.5402234900375</v>
      </c>
      <c r="BX353" s="44">
        <f t="shared" si="937"/>
        <v>229.66062216818909</v>
      </c>
      <c r="BY353" s="44">
        <f t="shared" si="938"/>
        <v>237.86739539368173</v>
      </c>
      <c r="CA353" s="44">
        <f t="shared" si="939"/>
        <v>0</v>
      </c>
    </row>
    <row r="354" spans="2:79" x14ac:dyDescent="0.25">
      <c r="B354" s="30">
        <v>557</v>
      </c>
      <c r="C354" s="30" t="s">
        <v>124</v>
      </c>
      <c r="D354" s="30"/>
      <c r="E354" s="94"/>
      <c r="F354" s="94"/>
      <c r="G354" s="105">
        <f>+'Function-Classif'!F354</f>
        <v>0</v>
      </c>
      <c r="H354" s="31">
        <f>+'Function-Classif'!S354</f>
        <v>0</v>
      </c>
      <c r="I354" s="31">
        <f>+'Function-Classif'!T354</f>
        <v>0</v>
      </c>
      <c r="J354" s="31">
        <f>+'Function-Classif'!U354</f>
        <v>0</v>
      </c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Y354" s="44"/>
      <c r="Z354" s="44"/>
      <c r="BH354" s="44">
        <f t="shared" si="966"/>
        <v>0</v>
      </c>
      <c r="BI354" s="44">
        <f t="shared" si="967"/>
        <v>0</v>
      </c>
      <c r="BJ354" s="44">
        <f t="shared" si="968"/>
        <v>0</v>
      </c>
      <c r="BK354" s="44">
        <f t="shared" si="969"/>
        <v>0</v>
      </c>
      <c r="BM354" s="44">
        <f t="shared" si="926"/>
        <v>0</v>
      </c>
      <c r="BN354" s="44">
        <f t="shared" si="927"/>
        <v>0</v>
      </c>
      <c r="BO354" s="44">
        <f t="shared" si="928"/>
        <v>0</v>
      </c>
      <c r="BP354" s="44">
        <f t="shared" si="929"/>
        <v>0</v>
      </c>
      <c r="BQ354" s="44">
        <f t="shared" si="930"/>
        <v>0</v>
      </c>
      <c r="BR354" s="44">
        <f t="shared" si="931"/>
        <v>0</v>
      </c>
      <c r="BS354" s="44">
        <f t="shared" si="932"/>
        <v>0</v>
      </c>
      <c r="BT354" s="44">
        <f t="shared" si="933"/>
        <v>0</v>
      </c>
      <c r="BU354" s="44">
        <f t="shared" si="934"/>
        <v>0</v>
      </c>
      <c r="BV354" s="44">
        <f t="shared" si="935"/>
        <v>0</v>
      </c>
      <c r="BW354" s="44">
        <f t="shared" si="936"/>
        <v>0</v>
      </c>
      <c r="BX354" s="44">
        <f t="shared" si="937"/>
        <v>0</v>
      </c>
      <c r="BY354" s="44">
        <f t="shared" si="938"/>
        <v>0</v>
      </c>
      <c r="CA354" s="44">
        <f t="shared" si="939"/>
        <v>0</v>
      </c>
    </row>
    <row r="355" spans="2:79" x14ac:dyDescent="0.25">
      <c r="B355" s="6"/>
      <c r="C355" s="6" t="s">
        <v>197</v>
      </c>
      <c r="D355" s="6"/>
      <c r="E355" s="93"/>
      <c r="F355" s="93"/>
      <c r="G355" s="105">
        <f>+'Function-Classif'!F355</f>
        <v>956703</v>
      </c>
      <c r="H355" s="24">
        <f>SUM(H352:H354)</f>
        <v>156803.62169999999</v>
      </c>
      <c r="I355" s="24">
        <f t="shared" ref="I355:BF355" si="981">SUM(I352:I354)</f>
        <v>799899.3783000001</v>
      </c>
      <c r="J355" s="24">
        <f t="shared" si="981"/>
        <v>0</v>
      </c>
      <c r="K355" s="24"/>
      <c r="L355" s="24">
        <f t="shared" si="981"/>
        <v>70169.841464779602</v>
      </c>
      <c r="M355" s="24">
        <f t="shared" si="981"/>
        <v>289386.02265550639</v>
      </c>
      <c r="N355" s="24">
        <f t="shared" si="981"/>
        <v>0</v>
      </c>
      <c r="O355" s="24"/>
      <c r="P355" s="24">
        <f t="shared" si="981"/>
        <v>21759.36335556562</v>
      </c>
      <c r="Q355" s="24">
        <f t="shared" si="981"/>
        <v>94040.097199522119</v>
      </c>
      <c r="R355" s="24">
        <f t="shared" si="981"/>
        <v>0</v>
      </c>
      <c r="S355" s="24"/>
      <c r="T355" s="24">
        <f t="shared" ref="T355:V355" si="982">SUM(T352:T354)</f>
        <v>1910.2663003475241</v>
      </c>
      <c r="U355" s="24">
        <f t="shared" si="982"/>
        <v>11200.333092500121</v>
      </c>
      <c r="V355" s="24">
        <f t="shared" si="982"/>
        <v>0</v>
      </c>
      <c r="W355" s="24"/>
      <c r="X355" s="24">
        <f t="shared" si="981"/>
        <v>24113.141809511551</v>
      </c>
      <c r="Y355" s="24">
        <f t="shared" si="981"/>
        <v>129770.41525101864</v>
      </c>
      <c r="Z355" s="24">
        <f t="shared" si="981"/>
        <v>0</v>
      </c>
      <c r="AA355" s="24"/>
      <c r="AB355" s="24">
        <f t="shared" si="981"/>
        <v>17345.132984970798</v>
      </c>
      <c r="AC355" s="24">
        <f t="shared" si="981"/>
        <v>125264.47644495133</v>
      </c>
      <c r="AD355" s="24">
        <f t="shared" si="981"/>
        <v>0</v>
      </c>
      <c r="AE355" s="24"/>
      <c r="AF355" s="24">
        <f t="shared" si="981"/>
        <v>11657.513207741516</v>
      </c>
      <c r="AG355" s="24">
        <f t="shared" si="981"/>
        <v>55093.021840596448</v>
      </c>
      <c r="AH355" s="24">
        <f t="shared" si="981"/>
        <v>0</v>
      </c>
      <c r="AI355" s="24"/>
      <c r="AJ355" s="24">
        <f t="shared" si="981"/>
        <v>8149.5585961702527</v>
      </c>
      <c r="AK355" s="24">
        <f t="shared" si="981"/>
        <v>76276.474594599335</v>
      </c>
      <c r="AL355" s="24">
        <f t="shared" si="981"/>
        <v>0</v>
      </c>
      <c r="AM355" s="24"/>
      <c r="AN355" s="24">
        <f t="shared" si="981"/>
        <v>1252.0731303215675</v>
      </c>
      <c r="AO355" s="24">
        <f t="shared" si="981"/>
        <v>7444.970950339718</v>
      </c>
      <c r="AP355" s="24">
        <f t="shared" si="981"/>
        <v>0</v>
      </c>
      <c r="AQ355" s="24"/>
      <c r="AR355" s="24">
        <f t="shared" si="981"/>
        <v>424.07851137583094</v>
      </c>
      <c r="AS355" s="24">
        <f t="shared" si="981"/>
        <v>3933.1503691295338</v>
      </c>
      <c r="AT355" s="24">
        <f t="shared" si="981"/>
        <v>0</v>
      </c>
      <c r="AU355" s="24"/>
      <c r="AV355" s="24">
        <f t="shared" si="981"/>
        <v>0</v>
      </c>
      <c r="AW355" s="24">
        <f t="shared" si="981"/>
        <v>7045.5402234900375</v>
      </c>
      <c r="AX355" s="24">
        <f t="shared" si="981"/>
        <v>0</v>
      </c>
      <c r="AY355" s="24"/>
      <c r="AZ355" s="24">
        <f t="shared" si="981"/>
        <v>0</v>
      </c>
      <c r="BA355" s="24">
        <f t="shared" si="981"/>
        <v>229.66062216818909</v>
      </c>
      <c r="BB355" s="24">
        <f t="shared" si="981"/>
        <v>0</v>
      </c>
      <c r="BC355" s="24"/>
      <c r="BD355" s="24">
        <f t="shared" si="981"/>
        <v>22.652339215693104</v>
      </c>
      <c r="BE355" s="24">
        <f t="shared" si="981"/>
        <v>215.21505617798863</v>
      </c>
      <c r="BF355" s="24">
        <f t="shared" si="981"/>
        <v>0</v>
      </c>
      <c r="BH355" s="44">
        <f t="shared" si="966"/>
        <v>0</v>
      </c>
      <c r="BI355" s="44">
        <f t="shared" si="967"/>
        <v>0</v>
      </c>
      <c r="BJ355" s="44">
        <f t="shared" si="968"/>
        <v>0</v>
      </c>
      <c r="BK355" s="44">
        <f t="shared" si="969"/>
        <v>0</v>
      </c>
      <c r="BM355" s="44">
        <f t="shared" si="926"/>
        <v>956703</v>
      </c>
      <c r="BN355" s="44">
        <f t="shared" si="927"/>
        <v>359555.86412028596</v>
      </c>
      <c r="BO355" s="44">
        <f t="shared" si="928"/>
        <v>115799.46055508775</v>
      </c>
      <c r="BP355" s="44">
        <f t="shared" si="929"/>
        <v>13110.599392847646</v>
      </c>
      <c r="BQ355" s="44">
        <f t="shared" si="930"/>
        <v>153883.55706053018</v>
      </c>
      <c r="BR355" s="44">
        <f t="shared" si="931"/>
        <v>142609.60942992213</v>
      </c>
      <c r="BS355" s="44">
        <f t="shared" si="932"/>
        <v>66750.535048337959</v>
      </c>
      <c r="BT355" s="44">
        <f t="shared" si="933"/>
        <v>84426.03319076958</v>
      </c>
      <c r="BU355" s="44">
        <f t="shared" si="934"/>
        <v>8697.044080661286</v>
      </c>
      <c r="BV355" s="44">
        <f t="shared" si="935"/>
        <v>4357.2288805053649</v>
      </c>
      <c r="BW355" s="44">
        <f t="shared" si="936"/>
        <v>7045.5402234900375</v>
      </c>
      <c r="BX355" s="44">
        <f t="shared" si="937"/>
        <v>229.66062216818909</v>
      </c>
      <c r="BY355" s="44">
        <f t="shared" si="938"/>
        <v>237.86739539368173</v>
      </c>
      <c r="CA355" s="44">
        <f t="shared" si="939"/>
        <v>0</v>
      </c>
    </row>
    <row r="356" spans="2:79" x14ac:dyDescent="0.25">
      <c r="B356" s="6"/>
      <c r="C356" s="6"/>
      <c r="D356" s="6"/>
      <c r="E356" s="93"/>
      <c r="F356" s="93"/>
      <c r="G356" s="105"/>
      <c r="H356" s="24"/>
      <c r="I356" s="24"/>
      <c r="J356" s="24"/>
      <c r="K356" s="24"/>
      <c r="L356" s="40"/>
      <c r="M356" s="24"/>
      <c r="N356" s="24"/>
      <c r="O356" s="24"/>
      <c r="P356" s="40"/>
      <c r="Q356" s="24"/>
      <c r="R356" s="24"/>
      <c r="S356" s="24"/>
      <c r="T356" s="24"/>
      <c r="U356" s="24"/>
      <c r="V356" s="24"/>
      <c r="W356" s="24"/>
      <c r="Y356" s="44"/>
      <c r="Z356" s="44"/>
      <c r="BH356" s="44">
        <f t="shared" si="966"/>
        <v>0</v>
      </c>
      <c r="BI356" s="44">
        <f t="shared" si="967"/>
        <v>0</v>
      </c>
      <c r="BJ356" s="44">
        <f t="shared" si="968"/>
        <v>0</v>
      </c>
      <c r="BK356" s="44">
        <f t="shared" si="969"/>
        <v>0</v>
      </c>
      <c r="BM356" s="44">
        <f t="shared" si="926"/>
        <v>0</v>
      </c>
      <c r="BN356" s="44">
        <f t="shared" si="927"/>
        <v>0</v>
      </c>
      <c r="BO356" s="44">
        <f t="shared" si="928"/>
        <v>0</v>
      </c>
      <c r="BP356" s="44">
        <f t="shared" si="929"/>
        <v>0</v>
      </c>
      <c r="BQ356" s="44">
        <f t="shared" si="930"/>
        <v>0</v>
      </c>
      <c r="BR356" s="44">
        <f t="shared" si="931"/>
        <v>0</v>
      </c>
      <c r="BS356" s="44">
        <f t="shared" si="932"/>
        <v>0</v>
      </c>
      <c r="BT356" s="44">
        <f t="shared" si="933"/>
        <v>0</v>
      </c>
      <c r="BU356" s="44">
        <f t="shared" si="934"/>
        <v>0</v>
      </c>
      <c r="BV356" s="44">
        <f t="shared" si="935"/>
        <v>0</v>
      </c>
      <c r="BW356" s="44">
        <f t="shared" si="936"/>
        <v>0</v>
      </c>
      <c r="BX356" s="44">
        <f t="shared" si="937"/>
        <v>0</v>
      </c>
      <c r="BY356" s="44">
        <f t="shared" si="938"/>
        <v>0</v>
      </c>
      <c r="CA356" s="44">
        <f t="shared" si="939"/>
        <v>0</v>
      </c>
    </row>
    <row r="357" spans="2:79" x14ac:dyDescent="0.25">
      <c r="B357" s="9" t="s">
        <v>198</v>
      </c>
      <c r="C357" s="6"/>
      <c r="D357" s="6"/>
      <c r="E357" s="93"/>
      <c r="F357" s="93"/>
      <c r="G357" s="105"/>
      <c r="H357" s="24"/>
      <c r="I357" s="24"/>
      <c r="J357" s="24"/>
      <c r="K357" s="24"/>
      <c r="L357" s="40"/>
      <c r="M357" s="24"/>
      <c r="N357" s="24"/>
      <c r="O357" s="24"/>
      <c r="P357" s="40"/>
      <c r="Q357" s="24"/>
      <c r="R357" s="24"/>
      <c r="S357" s="24"/>
      <c r="T357" s="24"/>
      <c r="U357" s="24"/>
      <c r="V357" s="24"/>
      <c r="W357" s="24"/>
      <c r="Y357" s="44"/>
      <c r="Z357" s="44"/>
      <c r="BH357" s="44">
        <f t="shared" si="966"/>
        <v>0</v>
      </c>
      <c r="BI357" s="44">
        <f t="shared" si="967"/>
        <v>0</v>
      </c>
      <c r="BJ357" s="44">
        <f t="shared" si="968"/>
        <v>0</v>
      </c>
      <c r="BK357" s="44">
        <f t="shared" si="969"/>
        <v>0</v>
      </c>
      <c r="BM357" s="44">
        <f t="shared" si="926"/>
        <v>0</v>
      </c>
      <c r="BN357" s="44">
        <f t="shared" si="927"/>
        <v>0</v>
      </c>
      <c r="BO357" s="44">
        <f t="shared" si="928"/>
        <v>0</v>
      </c>
      <c r="BP357" s="44">
        <f t="shared" si="929"/>
        <v>0</v>
      </c>
      <c r="BQ357" s="44">
        <f t="shared" si="930"/>
        <v>0</v>
      </c>
      <c r="BR357" s="44">
        <f t="shared" si="931"/>
        <v>0</v>
      </c>
      <c r="BS357" s="44">
        <f t="shared" si="932"/>
        <v>0</v>
      </c>
      <c r="BT357" s="44">
        <f t="shared" si="933"/>
        <v>0</v>
      </c>
      <c r="BU357" s="44">
        <f t="shared" si="934"/>
        <v>0</v>
      </c>
      <c r="BV357" s="44">
        <f t="shared" si="935"/>
        <v>0</v>
      </c>
      <c r="BW357" s="44">
        <f t="shared" si="936"/>
        <v>0</v>
      </c>
      <c r="BX357" s="44">
        <f t="shared" si="937"/>
        <v>0</v>
      </c>
      <c r="BY357" s="44">
        <f t="shared" si="938"/>
        <v>0</v>
      </c>
      <c r="CA357" s="44">
        <f t="shared" si="939"/>
        <v>0</v>
      </c>
    </row>
    <row r="358" spans="2:79" x14ac:dyDescent="0.25">
      <c r="B358" s="6">
        <v>560</v>
      </c>
      <c r="C358" s="6" t="s">
        <v>128</v>
      </c>
      <c r="D358" s="47" t="str">
        <f>INDEX(Alloc,$E358,D$1)</f>
        <v>Trans</v>
      </c>
      <c r="E358" s="93">
        <v>25</v>
      </c>
      <c r="F358" s="93"/>
      <c r="G358" s="105">
        <f>+'Function-Classif'!F358</f>
        <v>642049</v>
      </c>
      <c r="H358" s="21">
        <f>+'Function-Classif'!S358</f>
        <v>642049</v>
      </c>
      <c r="I358" s="21">
        <f>+'Function-Classif'!T358</f>
        <v>0</v>
      </c>
      <c r="J358" s="21">
        <f>+'Function-Classif'!U358</f>
        <v>0</v>
      </c>
      <c r="K358" s="24"/>
      <c r="L358" s="47">
        <f t="shared" ref="L358:N360" si="983">INDEX(Alloc,$E358,L$1)*$G358</f>
        <v>285318.77940559958</v>
      </c>
      <c r="M358" s="47">
        <f t="shared" si="983"/>
        <v>0</v>
      </c>
      <c r="N358" s="47">
        <f t="shared" si="983"/>
        <v>0</v>
      </c>
      <c r="O358" s="47"/>
      <c r="P358" s="47">
        <f t="shared" ref="P358:V360" si="984">INDEX(Alloc,$E358,P$1)*$G358</f>
        <v>82128.216765507299</v>
      </c>
      <c r="Q358" s="47">
        <f t="shared" si="984"/>
        <v>0</v>
      </c>
      <c r="R358" s="47">
        <f t="shared" si="984"/>
        <v>0</v>
      </c>
      <c r="S358" s="47"/>
      <c r="T358" s="47">
        <f t="shared" si="984"/>
        <v>7297.2443996560678</v>
      </c>
      <c r="U358" s="47">
        <f t="shared" si="984"/>
        <v>0</v>
      </c>
      <c r="V358" s="47">
        <f t="shared" si="984"/>
        <v>0</v>
      </c>
      <c r="W358" s="24"/>
      <c r="X358" s="47">
        <f t="shared" ref="X358:Z360" si="985">INDEX(Alloc,$E358,X$1)*$G358</f>
        <v>84695.426868997121</v>
      </c>
      <c r="Y358" s="47">
        <f t="shared" si="985"/>
        <v>0</v>
      </c>
      <c r="Z358" s="47">
        <f t="shared" si="985"/>
        <v>0</v>
      </c>
      <c r="AB358" s="47">
        <f t="shared" ref="AB358:AD360" si="986">INDEX(Alloc,$E358,AB$1)*$G358</f>
        <v>77046.860773068751</v>
      </c>
      <c r="AC358" s="47">
        <f t="shared" si="986"/>
        <v>0</v>
      </c>
      <c r="AD358" s="47">
        <f t="shared" si="986"/>
        <v>0</v>
      </c>
      <c r="AF358" s="47">
        <f t="shared" ref="AF358:AH360" si="987">INDEX(Alloc,$E358,AF$1)*$G358</f>
        <v>45746.476375857928</v>
      </c>
      <c r="AG358" s="47">
        <f t="shared" si="987"/>
        <v>0</v>
      </c>
      <c r="AH358" s="47">
        <f t="shared" si="987"/>
        <v>0</v>
      </c>
      <c r="AJ358" s="47">
        <f t="shared" ref="AJ358:AL360" si="988">INDEX(Alloc,$E358,AJ$1)*$G358</f>
        <v>47384.879744827849</v>
      </c>
      <c r="AK358" s="47">
        <f t="shared" si="988"/>
        <v>0</v>
      </c>
      <c r="AL358" s="47">
        <f t="shared" si="988"/>
        <v>0</v>
      </c>
      <c r="AN358" s="47">
        <f t="shared" ref="AN358:AP360" si="989">INDEX(Alloc,$E358,AN$1)*$G358</f>
        <v>4776.6942089523991</v>
      </c>
      <c r="AO358" s="47">
        <f t="shared" si="989"/>
        <v>0</v>
      </c>
      <c r="AP358" s="47">
        <f t="shared" si="989"/>
        <v>0</v>
      </c>
      <c r="AR358" s="47">
        <f t="shared" ref="AR358:AT360" si="990">INDEX(Alloc,$E358,AR$1)*$G358</f>
        <v>2500.0564250877851</v>
      </c>
      <c r="AS358" s="47">
        <f t="shared" si="990"/>
        <v>0</v>
      </c>
      <c r="AT358" s="47">
        <f t="shared" si="990"/>
        <v>0</v>
      </c>
      <c r="AV358" s="47">
        <f t="shared" ref="AV358:AX360" si="991">INDEX(Alloc,$E358,AV$1)*$G358</f>
        <v>4925.0910296174206</v>
      </c>
      <c r="AW358" s="47">
        <f t="shared" si="991"/>
        <v>0</v>
      </c>
      <c r="AX358" s="47">
        <f t="shared" si="991"/>
        <v>0</v>
      </c>
      <c r="AZ358" s="47">
        <f t="shared" ref="AZ358:BB360" si="992">INDEX(Alloc,$E358,AZ$1)*$G358</f>
        <v>157.54582317211322</v>
      </c>
      <c r="BA358" s="47">
        <f t="shared" si="992"/>
        <v>0</v>
      </c>
      <c r="BB358" s="47">
        <f t="shared" si="992"/>
        <v>0</v>
      </c>
      <c r="BD358" s="47">
        <f t="shared" ref="BD358:BF360" si="993">INDEX(Alloc,$E358,BD$1)*$G358</f>
        <v>71.728179655596264</v>
      </c>
      <c r="BE358" s="47">
        <f t="shared" si="993"/>
        <v>0</v>
      </c>
      <c r="BF358" s="47">
        <f t="shared" si="993"/>
        <v>0</v>
      </c>
      <c r="BH358" s="44">
        <f t="shared" ref="BH358:BH360" si="994">+L358+P358+T358+X358+AB358+AF358+AJ358+AN358+AR358+AV358+AZ358+BD358-H358</f>
        <v>0</v>
      </c>
      <c r="BI358" s="44">
        <f t="shared" ref="BI358:BI360" si="995">+M358+Q358+U358+Y358+AC358+AG358+AK358+AO358+AS358+AW358+BA358+BE358-I358</f>
        <v>0</v>
      </c>
      <c r="BJ358" s="44">
        <f t="shared" ref="BJ358:BJ360" si="996">+N358+R358+V358+Z358+AD358+AH358+AL358+AP358+AT358+AX358+BB358+BF358-J358</f>
        <v>0</v>
      </c>
      <c r="BK358" s="44">
        <f t="shared" ref="BK358:BK360" si="997">SUM(L358:BF358)-G358</f>
        <v>0</v>
      </c>
      <c r="BM358" s="44">
        <f t="shared" si="926"/>
        <v>642049</v>
      </c>
      <c r="BN358" s="44">
        <f t="shared" si="927"/>
        <v>285318.77940559958</v>
      </c>
      <c r="BO358" s="44">
        <f t="shared" si="928"/>
        <v>82128.216765507299</v>
      </c>
      <c r="BP358" s="44">
        <f t="shared" si="929"/>
        <v>7297.2443996560678</v>
      </c>
      <c r="BQ358" s="44">
        <f t="shared" si="930"/>
        <v>84695.426868997121</v>
      </c>
      <c r="BR358" s="44">
        <f t="shared" si="931"/>
        <v>77046.860773068751</v>
      </c>
      <c r="BS358" s="44">
        <f t="shared" si="932"/>
        <v>45746.476375857928</v>
      </c>
      <c r="BT358" s="44">
        <f t="shared" si="933"/>
        <v>47384.879744827849</v>
      </c>
      <c r="BU358" s="44">
        <f t="shared" si="934"/>
        <v>4776.6942089523991</v>
      </c>
      <c r="BV358" s="44">
        <f t="shared" si="935"/>
        <v>2500.0564250877851</v>
      </c>
      <c r="BW358" s="44">
        <f t="shared" si="936"/>
        <v>4925.0910296174206</v>
      </c>
      <c r="BX358" s="44">
        <f t="shared" si="937"/>
        <v>157.54582317211322</v>
      </c>
      <c r="BY358" s="44">
        <f t="shared" si="938"/>
        <v>71.728179655596264</v>
      </c>
      <c r="CA358" s="44">
        <f t="shared" si="939"/>
        <v>0</v>
      </c>
    </row>
    <row r="359" spans="2:79" x14ac:dyDescent="0.25">
      <c r="B359" s="6">
        <v>561</v>
      </c>
      <c r="C359" s="6" t="s">
        <v>129</v>
      </c>
      <c r="D359" s="47" t="str">
        <f>INDEX(Alloc,$E359,D$1)</f>
        <v>Trans</v>
      </c>
      <c r="E359" s="93">
        <v>25</v>
      </c>
      <c r="F359" s="93"/>
      <c r="G359" s="105">
        <f>+'Function-Classif'!F359</f>
        <v>1454366</v>
      </c>
      <c r="H359" s="21">
        <f>+'Function-Classif'!S359</f>
        <v>1454366</v>
      </c>
      <c r="I359" s="21">
        <f>+'Function-Classif'!T359</f>
        <v>0</v>
      </c>
      <c r="J359" s="21">
        <f>+'Function-Classif'!U359</f>
        <v>0</v>
      </c>
      <c r="K359" s="24"/>
      <c r="L359" s="47">
        <f t="shared" si="983"/>
        <v>646302.59050166607</v>
      </c>
      <c r="M359" s="47">
        <f t="shared" si="983"/>
        <v>0</v>
      </c>
      <c r="N359" s="47">
        <f t="shared" si="983"/>
        <v>0</v>
      </c>
      <c r="O359" s="47"/>
      <c r="P359" s="47">
        <f t="shared" si="984"/>
        <v>186036.40236864131</v>
      </c>
      <c r="Q359" s="47">
        <f t="shared" si="984"/>
        <v>0</v>
      </c>
      <c r="R359" s="47">
        <f t="shared" si="984"/>
        <v>0</v>
      </c>
      <c r="S359" s="47"/>
      <c r="T359" s="47">
        <f t="shared" si="984"/>
        <v>16529.679430308584</v>
      </c>
      <c r="U359" s="47">
        <f t="shared" si="984"/>
        <v>0</v>
      </c>
      <c r="V359" s="47">
        <f t="shared" si="984"/>
        <v>0</v>
      </c>
      <c r="W359" s="24"/>
      <c r="X359" s="47">
        <f t="shared" si="985"/>
        <v>191851.63312107936</v>
      </c>
      <c r="Y359" s="47">
        <f t="shared" si="985"/>
        <v>0</v>
      </c>
      <c r="Z359" s="47">
        <f t="shared" si="985"/>
        <v>0</v>
      </c>
      <c r="AB359" s="47">
        <f t="shared" si="986"/>
        <v>174526.14164196956</v>
      </c>
      <c r="AC359" s="47">
        <f t="shared" si="986"/>
        <v>0</v>
      </c>
      <c r="AD359" s="47">
        <f t="shared" si="986"/>
        <v>0</v>
      </c>
      <c r="AF359" s="47">
        <f t="shared" si="987"/>
        <v>103624.67640452831</v>
      </c>
      <c r="AG359" s="47">
        <f t="shared" si="987"/>
        <v>0</v>
      </c>
      <c r="AH359" s="47">
        <f t="shared" si="987"/>
        <v>0</v>
      </c>
      <c r="AJ359" s="47">
        <f t="shared" si="988"/>
        <v>107335.97905294814</v>
      </c>
      <c r="AK359" s="47">
        <f t="shared" si="988"/>
        <v>0</v>
      </c>
      <c r="AL359" s="47">
        <f t="shared" si="988"/>
        <v>0</v>
      </c>
      <c r="AN359" s="47">
        <f t="shared" si="989"/>
        <v>10820.142465601946</v>
      </c>
      <c r="AO359" s="47">
        <f t="shared" si="989"/>
        <v>0</v>
      </c>
      <c r="AP359" s="47">
        <f t="shared" si="989"/>
        <v>0</v>
      </c>
      <c r="AR359" s="47">
        <f t="shared" si="990"/>
        <v>5663.1145951932349</v>
      </c>
      <c r="AS359" s="47">
        <f t="shared" si="990"/>
        <v>0</v>
      </c>
      <c r="AT359" s="47">
        <f t="shared" si="990"/>
        <v>0</v>
      </c>
      <c r="AV359" s="47">
        <f t="shared" si="991"/>
        <v>11156.290159132044</v>
      </c>
      <c r="AW359" s="47">
        <f t="shared" si="991"/>
        <v>0</v>
      </c>
      <c r="AX359" s="47">
        <f t="shared" si="991"/>
        <v>0</v>
      </c>
      <c r="AZ359" s="47">
        <f t="shared" si="992"/>
        <v>356.87196563429518</v>
      </c>
      <c r="BA359" s="47">
        <f t="shared" si="992"/>
        <v>0</v>
      </c>
      <c r="BB359" s="47">
        <f t="shared" si="992"/>
        <v>0</v>
      </c>
      <c r="BD359" s="47">
        <f t="shared" si="993"/>
        <v>162.4782932969149</v>
      </c>
      <c r="BE359" s="47">
        <f t="shared" si="993"/>
        <v>0</v>
      </c>
      <c r="BF359" s="47">
        <f t="shared" si="993"/>
        <v>0</v>
      </c>
      <c r="BH359" s="44">
        <f t="shared" si="994"/>
        <v>0</v>
      </c>
      <c r="BI359" s="44">
        <f t="shared" si="995"/>
        <v>0</v>
      </c>
      <c r="BJ359" s="44">
        <f t="shared" si="996"/>
        <v>0</v>
      </c>
      <c r="BK359" s="44">
        <f t="shared" si="997"/>
        <v>0</v>
      </c>
      <c r="BM359" s="44">
        <f t="shared" si="926"/>
        <v>1454366</v>
      </c>
      <c r="BN359" s="44">
        <f t="shared" si="927"/>
        <v>646302.59050166607</v>
      </c>
      <c r="BO359" s="44">
        <f t="shared" si="928"/>
        <v>186036.40236864131</v>
      </c>
      <c r="BP359" s="44">
        <f t="shared" si="929"/>
        <v>16529.679430308584</v>
      </c>
      <c r="BQ359" s="44">
        <f t="shared" si="930"/>
        <v>191851.63312107936</v>
      </c>
      <c r="BR359" s="44">
        <f t="shared" si="931"/>
        <v>174526.14164196956</v>
      </c>
      <c r="BS359" s="44">
        <f t="shared" si="932"/>
        <v>103624.67640452831</v>
      </c>
      <c r="BT359" s="44">
        <f t="shared" si="933"/>
        <v>107335.97905294814</v>
      </c>
      <c r="BU359" s="44">
        <f t="shared" si="934"/>
        <v>10820.142465601946</v>
      </c>
      <c r="BV359" s="44">
        <f t="shared" si="935"/>
        <v>5663.1145951932349</v>
      </c>
      <c r="BW359" s="44">
        <f t="shared" si="936"/>
        <v>11156.290159132044</v>
      </c>
      <c r="BX359" s="44">
        <f t="shared" si="937"/>
        <v>356.87196563429518</v>
      </c>
      <c r="BY359" s="44">
        <f t="shared" si="938"/>
        <v>162.4782932969149</v>
      </c>
      <c r="CA359" s="44">
        <f t="shared" si="939"/>
        <v>0</v>
      </c>
    </row>
    <row r="360" spans="2:79" x14ac:dyDescent="0.25">
      <c r="B360" s="6">
        <v>562</v>
      </c>
      <c r="C360" s="6" t="s">
        <v>130</v>
      </c>
      <c r="D360" s="47" t="str">
        <f>INDEX(Alloc,$E360,D$1)</f>
        <v>Trans</v>
      </c>
      <c r="E360" s="93">
        <v>25</v>
      </c>
      <c r="F360" s="93"/>
      <c r="G360" s="105">
        <f>+'Function-Classif'!F360</f>
        <v>433996</v>
      </c>
      <c r="H360" s="21">
        <f>+'Function-Classif'!S360</f>
        <v>433996</v>
      </c>
      <c r="I360" s="21">
        <f>+'Function-Classif'!T360</f>
        <v>0</v>
      </c>
      <c r="J360" s="21">
        <f>+'Function-Classif'!U360</f>
        <v>0</v>
      </c>
      <c r="K360" s="24"/>
      <c r="L360" s="47">
        <f t="shared" si="983"/>
        <v>192862.55252622868</v>
      </c>
      <c r="M360" s="47">
        <f t="shared" si="983"/>
        <v>0</v>
      </c>
      <c r="N360" s="47">
        <f t="shared" si="983"/>
        <v>0</v>
      </c>
      <c r="O360" s="47"/>
      <c r="P360" s="47">
        <f t="shared" si="984"/>
        <v>55514.949113483715</v>
      </c>
      <c r="Q360" s="47">
        <f t="shared" si="984"/>
        <v>0</v>
      </c>
      <c r="R360" s="47">
        <f t="shared" si="984"/>
        <v>0</v>
      </c>
      <c r="S360" s="47"/>
      <c r="T360" s="47">
        <f t="shared" si="984"/>
        <v>4932.6062036902713</v>
      </c>
      <c r="U360" s="47">
        <f t="shared" si="984"/>
        <v>0</v>
      </c>
      <c r="V360" s="47">
        <f t="shared" si="984"/>
        <v>0</v>
      </c>
      <c r="W360" s="24"/>
      <c r="X360" s="47">
        <f t="shared" si="985"/>
        <v>57250.266692164114</v>
      </c>
      <c r="Y360" s="47">
        <f t="shared" si="985"/>
        <v>0</v>
      </c>
      <c r="Z360" s="47">
        <f t="shared" si="985"/>
        <v>0</v>
      </c>
      <c r="AB360" s="47">
        <f t="shared" si="986"/>
        <v>52080.182958105608</v>
      </c>
      <c r="AC360" s="47">
        <f t="shared" si="986"/>
        <v>0</v>
      </c>
      <c r="AD360" s="47">
        <f t="shared" si="986"/>
        <v>0</v>
      </c>
      <c r="AF360" s="47">
        <f t="shared" si="987"/>
        <v>30922.542923074154</v>
      </c>
      <c r="AG360" s="47">
        <f t="shared" si="987"/>
        <v>0</v>
      </c>
      <c r="AH360" s="47">
        <f t="shared" si="987"/>
        <v>0</v>
      </c>
      <c r="AJ360" s="47">
        <f t="shared" si="988"/>
        <v>32030.02928084353</v>
      </c>
      <c r="AK360" s="47">
        <f t="shared" si="988"/>
        <v>0</v>
      </c>
      <c r="AL360" s="47">
        <f t="shared" si="988"/>
        <v>0</v>
      </c>
      <c r="AN360" s="47">
        <f t="shared" si="989"/>
        <v>3228.8286095118992</v>
      </c>
      <c r="AO360" s="47">
        <f t="shared" si="989"/>
        <v>0</v>
      </c>
      <c r="AP360" s="47">
        <f t="shared" si="989"/>
        <v>0</v>
      </c>
      <c r="AR360" s="47">
        <f t="shared" si="990"/>
        <v>1689.9247382402252</v>
      </c>
      <c r="AS360" s="47">
        <f t="shared" si="990"/>
        <v>0</v>
      </c>
      <c r="AT360" s="47">
        <f t="shared" si="990"/>
        <v>0</v>
      </c>
      <c r="AV360" s="47">
        <f t="shared" si="991"/>
        <v>3329.1381288497328</v>
      </c>
      <c r="AW360" s="47">
        <f t="shared" si="991"/>
        <v>0</v>
      </c>
      <c r="AX360" s="47">
        <f t="shared" si="991"/>
        <v>0</v>
      </c>
      <c r="AZ360" s="47">
        <f t="shared" si="992"/>
        <v>106.49383002450661</v>
      </c>
      <c r="BA360" s="47">
        <f t="shared" si="992"/>
        <v>0</v>
      </c>
      <c r="BB360" s="47">
        <f t="shared" si="992"/>
        <v>0</v>
      </c>
      <c r="BD360" s="47">
        <f t="shared" si="993"/>
        <v>48.48499578351521</v>
      </c>
      <c r="BE360" s="47">
        <f t="shared" si="993"/>
        <v>0</v>
      </c>
      <c r="BF360" s="47">
        <f t="shared" si="993"/>
        <v>0</v>
      </c>
      <c r="BH360" s="44">
        <f t="shared" si="994"/>
        <v>0</v>
      </c>
      <c r="BI360" s="44">
        <f t="shared" si="995"/>
        <v>0</v>
      </c>
      <c r="BJ360" s="44">
        <f t="shared" si="996"/>
        <v>0</v>
      </c>
      <c r="BK360" s="44">
        <f t="shared" si="997"/>
        <v>0</v>
      </c>
      <c r="BM360" s="44">
        <f t="shared" si="926"/>
        <v>433996</v>
      </c>
      <c r="BN360" s="44">
        <f t="shared" si="927"/>
        <v>192862.55252622868</v>
      </c>
      <c r="BO360" s="44">
        <f t="shared" si="928"/>
        <v>55514.949113483715</v>
      </c>
      <c r="BP360" s="44">
        <f t="shared" si="929"/>
        <v>4932.6062036902713</v>
      </c>
      <c r="BQ360" s="44">
        <f t="shared" si="930"/>
        <v>57250.266692164114</v>
      </c>
      <c r="BR360" s="44">
        <f t="shared" si="931"/>
        <v>52080.182958105608</v>
      </c>
      <c r="BS360" s="44">
        <f t="shared" si="932"/>
        <v>30922.542923074154</v>
      </c>
      <c r="BT360" s="44">
        <f t="shared" si="933"/>
        <v>32030.02928084353</v>
      </c>
      <c r="BU360" s="44">
        <f t="shared" si="934"/>
        <v>3228.8286095118992</v>
      </c>
      <c r="BV360" s="44">
        <f t="shared" si="935"/>
        <v>1689.9247382402252</v>
      </c>
      <c r="BW360" s="44">
        <f t="shared" si="936"/>
        <v>3329.1381288497328</v>
      </c>
      <c r="BX360" s="44">
        <f t="shared" si="937"/>
        <v>106.49383002450661</v>
      </c>
      <c r="BY360" s="44">
        <f t="shared" si="938"/>
        <v>48.48499578351521</v>
      </c>
      <c r="CA360" s="44">
        <f t="shared" si="939"/>
        <v>0</v>
      </c>
    </row>
    <row r="361" spans="2:79" x14ac:dyDescent="0.25">
      <c r="B361" s="6">
        <v>563</v>
      </c>
      <c r="C361" s="6" t="s">
        <v>131</v>
      </c>
      <c r="D361" s="6"/>
      <c r="E361" s="93"/>
      <c r="F361" s="93"/>
      <c r="G361" s="105">
        <f>+'Function-Classif'!F361</f>
        <v>0</v>
      </c>
      <c r="H361" s="21">
        <f>+'Function-Classif'!S361</f>
        <v>0</v>
      </c>
      <c r="I361" s="21">
        <f>+'Function-Classif'!T361</f>
        <v>0</v>
      </c>
      <c r="J361" s="21">
        <f>+'Function-Classif'!U361</f>
        <v>0</v>
      </c>
      <c r="K361" s="24"/>
      <c r="L361" s="40"/>
      <c r="M361" s="24"/>
      <c r="N361" s="24"/>
      <c r="O361" s="24"/>
      <c r="P361" s="40"/>
      <c r="Q361" s="24"/>
      <c r="R361" s="24"/>
      <c r="S361" s="24"/>
      <c r="T361" s="24"/>
      <c r="U361" s="24"/>
      <c r="V361" s="24"/>
      <c r="W361" s="24"/>
      <c r="Y361" s="44"/>
      <c r="Z361" s="44"/>
      <c r="BH361" s="44">
        <f t="shared" si="966"/>
        <v>0</v>
      </c>
      <c r="BI361" s="44">
        <f t="shared" si="967"/>
        <v>0</v>
      </c>
      <c r="BJ361" s="44">
        <f t="shared" si="968"/>
        <v>0</v>
      </c>
      <c r="BK361" s="44">
        <f t="shared" si="969"/>
        <v>0</v>
      </c>
      <c r="BM361" s="44">
        <f t="shared" si="926"/>
        <v>0</v>
      </c>
      <c r="BN361" s="44">
        <f t="shared" si="927"/>
        <v>0</v>
      </c>
      <c r="BO361" s="44">
        <f t="shared" si="928"/>
        <v>0</v>
      </c>
      <c r="BP361" s="44">
        <f t="shared" si="929"/>
        <v>0</v>
      </c>
      <c r="BQ361" s="44">
        <f t="shared" si="930"/>
        <v>0</v>
      </c>
      <c r="BR361" s="44">
        <f t="shared" si="931"/>
        <v>0</v>
      </c>
      <c r="BS361" s="44">
        <f t="shared" si="932"/>
        <v>0</v>
      </c>
      <c r="BT361" s="44">
        <f t="shared" si="933"/>
        <v>0</v>
      </c>
      <c r="BU361" s="44">
        <f t="shared" si="934"/>
        <v>0</v>
      </c>
      <c r="BV361" s="44">
        <f t="shared" si="935"/>
        <v>0</v>
      </c>
      <c r="BW361" s="44">
        <f t="shared" si="936"/>
        <v>0</v>
      </c>
      <c r="BX361" s="44">
        <f t="shared" si="937"/>
        <v>0</v>
      </c>
      <c r="BY361" s="44">
        <f t="shared" si="938"/>
        <v>0</v>
      </c>
      <c r="CA361" s="44">
        <f t="shared" si="939"/>
        <v>0</v>
      </c>
    </row>
    <row r="362" spans="2:79" x14ac:dyDescent="0.25">
      <c r="B362" s="6">
        <v>566</v>
      </c>
      <c r="C362" s="6" t="s">
        <v>133</v>
      </c>
      <c r="D362" s="47" t="str">
        <f>INDEX(Alloc,$E362,D$1)</f>
        <v>Trans</v>
      </c>
      <c r="E362" s="93">
        <v>25</v>
      </c>
      <c r="F362" s="93"/>
      <c r="G362" s="105">
        <f>+'Function-Classif'!F362</f>
        <v>105592</v>
      </c>
      <c r="H362" s="21">
        <f>+'Function-Classif'!S362</f>
        <v>105592</v>
      </c>
      <c r="I362" s="21">
        <f>+'Function-Classif'!T362</f>
        <v>0</v>
      </c>
      <c r="J362" s="21">
        <f>+'Function-Classif'!U362</f>
        <v>0</v>
      </c>
      <c r="K362" s="24"/>
      <c r="L362" s="47">
        <f t="shared" ref="L362:N362" si="998">INDEX(Alloc,$E362,L$1)*$G362</f>
        <v>46923.802630322716</v>
      </c>
      <c r="M362" s="47">
        <f t="shared" si="998"/>
        <v>0</v>
      </c>
      <c r="N362" s="47">
        <f t="shared" si="998"/>
        <v>0</v>
      </c>
      <c r="O362" s="47"/>
      <c r="P362" s="47">
        <f t="shared" ref="P362:V362" si="999">INDEX(Alloc,$E362,P$1)*$G362</f>
        <v>13506.88602381352</v>
      </c>
      <c r="Q362" s="47">
        <f t="shared" si="999"/>
        <v>0</v>
      </c>
      <c r="R362" s="47">
        <f t="shared" si="999"/>
        <v>0</v>
      </c>
      <c r="S362" s="47"/>
      <c r="T362" s="47">
        <f t="shared" si="999"/>
        <v>1200.1118772063869</v>
      </c>
      <c r="U362" s="47">
        <f t="shared" si="999"/>
        <v>0</v>
      </c>
      <c r="V362" s="47">
        <f t="shared" si="999"/>
        <v>0</v>
      </c>
      <c r="W362" s="24"/>
      <c r="X362" s="47">
        <f t="shared" ref="X362:Z362" si="1000">INDEX(Alloc,$E362,X$1)*$G362</f>
        <v>13929.091882319177</v>
      </c>
      <c r="Y362" s="47">
        <f t="shared" si="1000"/>
        <v>0</v>
      </c>
      <c r="Z362" s="47">
        <f t="shared" si="1000"/>
        <v>0</v>
      </c>
      <c r="AB362" s="47">
        <f t="shared" ref="AB362:AD362" si="1001">INDEX(Alloc,$E362,AB$1)*$G362</f>
        <v>12671.201298888209</v>
      </c>
      <c r="AC362" s="47">
        <f t="shared" si="1001"/>
        <v>0</v>
      </c>
      <c r="AD362" s="47">
        <f t="shared" si="1001"/>
        <v>0</v>
      </c>
      <c r="AF362" s="47">
        <f t="shared" ref="AF362:AH362" si="1002">INDEX(Alloc,$E362,AF$1)*$G362</f>
        <v>7523.5097842681635</v>
      </c>
      <c r="AG362" s="47">
        <f t="shared" si="1002"/>
        <v>0</v>
      </c>
      <c r="AH362" s="47">
        <f t="shared" si="1002"/>
        <v>0</v>
      </c>
      <c r="AJ362" s="47">
        <f t="shared" ref="AJ362:AL362" si="1003">INDEX(Alloc,$E362,AJ$1)*$G362</f>
        <v>7792.963188192587</v>
      </c>
      <c r="AK362" s="47">
        <f t="shared" si="1003"/>
        <v>0</v>
      </c>
      <c r="AL362" s="47">
        <f t="shared" si="1003"/>
        <v>0</v>
      </c>
      <c r="AN362" s="47">
        <f t="shared" ref="AN362:AP362" si="1004">INDEX(Alloc,$E362,AN$1)*$G362</f>
        <v>785.57975312118185</v>
      </c>
      <c r="AO362" s="47">
        <f t="shared" si="1004"/>
        <v>0</v>
      </c>
      <c r="AP362" s="47">
        <f t="shared" si="1004"/>
        <v>0</v>
      </c>
      <c r="AR362" s="47">
        <f t="shared" ref="AR362:AT362" si="1005">INDEX(Alloc,$E362,AR$1)*$G362</f>
        <v>411.16169955543796</v>
      </c>
      <c r="AS362" s="47">
        <f t="shared" si="1005"/>
        <v>0</v>
      </c>
      <c r="AT362" s="47">
        <f t="shared" si="1005"/>
        <v>0</v>
      </c>
      <c r="AV362" s="47">
        <f t="shared" ref="AV362:AX362" si="1006">INDEX(Alloc,$E362,AV$1)*$G362</f>
        <v>809.98523788583532</v>
      </c>
      <c r="AW362" s="47">
        <f t="shared" si="1006"/>
        <v>0</v>
      </c>
      <c r="AX362" s="47">
        <f t="shared" si="1006"/>
        <v>0</v>
      </c>
      <c r="AZ362" s="47">
        <f t="shared" ref="AZ362:BB362" si="1007">INDEX(Alloc,$E362,AZ$1)*$G362</f>
        <v>25.910138572585236</v>
      </c>
      <c r="BA362" s="47">
        <f t="shared" si="1007"/>
        <v>0</v>
      </c>
      <c r="BB362" s="47">
        <f t="shared" si="1007"/>
        <v>0</v>
      </c>
      <c r="BD362" s="47">
        <f t="shared" ref="BD362:BF362" si="1008">INDEX(Alloc,$E362,BD$1)*$G362</f>
        <v>11.796485854185148</v>
      </c>
      <c r="BE362" s="47">
        <f t="shared" si="1008"/>
        <v>0</v>
      </c>
      <c r="BF362" s="47">
        <f t="shared" si="1008"/>
        <v>0</v>
      </c>
      <c r="BH362" s="44">
        <f t="shared" ref="BH362" si="1009">+L362+P362+T362+X362+AB362+AF362+AJ362+AN362+AR362+AV362+AZ362+BD362-H362</f>
        <v>0</v>
      </c>
      <c r="BI362" s="44">
        <f t="shared" ref="BI362" si="1010">+M362+Q362+U362+Y362+AC362+AG362+AK362+AO362+AS362+AW362+BA362+BE362-I362</f>
        <v>0</v>
      </c>
      <c r="BJ362" s="44">
        <f t="shared" ref="BJ362" si="1011">+N362+R362+V362+Z362+AD362+AH362+AL362+AP362+AT362+AX362+BB362+BF362-J362</f>
        <v>0</v>
      </c>
      <c r="BK362" s="44">
        <f t="shared" ref="BK362" si="1012">SUM(L362:BF362)-G362</f>
        <v>0</v>
      </c>
      <c r="BM362" s="44">
        <f t="shared" si="926"/>
        <v>105592</v>
      </c>
      <c r="BN362" s="44">
        <f t="shared" si="927"/>
        <v>46923.802630322716</v>
      </c>
      <c r="BO362" s="44">
        <f t="shared" si="928"/>
        <v>13506.88602381352</v>
      </c>
      <c r="BP362" s="44">
        <f t="shared" si="929"/>
        <v>1200.1118772063869</v>
      </c>
      <c r="BQ362" s="44">
        <f t="shared" si="930"/>
        <v>13929.091882319177</v>
      </c>
      <c r="BR362" s="44">
        <f t="shared" si="931"/>
        <v>12671.201298888209</v>
      </c>
      <c r="BS362" s="44">
        <f t="shared" si="932"/>
        <v>7523.5097842681635</v>
      </c>
      <c r="BT362" s="44">
        <f t="shared" si="933"/>
        <v>7792.963188192587</v>
      </c>
      <c r="BU362" s="44">
        <f t="shared" si="934"/>
        <v>785.57975312118185</v>
      </c>
      <c r="BV362" s="44">
        <f t="shared" si="935"/>
        <v>411.16169955543796</v>
      </c>
      <c r="BW362" s="44">
        <f t="shared" si="936"/>
        <v>809.98523788583532</v>
      </c>
      <c r="BX362" s="44">
        <f t="shared" si="937"/>
        <v>25.910138572585236</v>
      </c>
      <c r="BY362" s="44">
        <f t="shared" si="938"/>
        <v>11.796485854185148</v>
      </c>
      <c r="CA362" s="44">
        <f t="shared" si="939"/>
        <v>0</v>
      </c>
    </row>
    <row r="363" spans="2:79" x14ac:dyDescent="0.25">
      <c r="B363" s="6">
        <v>568</v>
      </c>
      <c r="C363" s="6" t="s">
        <v>134</v>
      </c>
      <c r="D363" s="6"/>
      <c r="E363" s="93"/>
      <c r="F363" s="93"/>
      <c r="G363" s="105">
        <f>+'Function-Classif'!F363</f>
        <v>0</v>
      </c>
      <c r="H363" s="21">
        <f>+'Function-Classif'!S363</f>
        <v>0</v>
      </c>
      <c r="I363" s="21">
        <f>+'Function-Classif'!T363</f>
        <v>0</v>
      </c>
      <c r="J363" s="21">
        <f>+'Function-Classif'!U363</f>
        <v>0</v>
      </c>
      <c r="K363" s="24"/>
      <c r="L363" s="40"/>
      <c r="M363" s="24"/>
      <c r="N363" s="24"/>
      <c r="O363" s="24"/>
      <c r="P363" s="40"/>
      <c r="Q363" s="24"/>
      <c r="R363" s="24"/>
      <c r="S363" s="24"/>
      <c r="T363" s="24"/>
      <c r="U363" s="24"/>
      <c r="V363" s="24"/>
      <c r="W363" s="24"/>
      <c r="Y363" s="44"/>
      <c r="Z363" s="44"/>
      <c r="BH363" s="44">
        <f t="shared" si="966"/>
        <v>0</v>
      </c>
      <c r="BI363" s="44">
        <f t="shared" si="967"/>
        <v>0</v>
      </c>
      <c r="BJ363" s="44">
        <f t="shared" si="968"/>
        <v>0</v>
      </c>
      <c r="BK363" s="44">
        <f t="shared" si="969"/>
        <v>0</v>
      </c>
      <c r="BM363" s="44">
        <f t="shared" si="926"/>
        <v>0</v>
      </c>
      <c r="BN363" s="44">
        <f t="shared" si="927"/>
        <v>0</v>
      </c>
      <c r="BO363" s="44">
        <f t="shared" si="928"/>
        <v>0</v>
      </c>
      <c r="BP363" s="44">
        <f t="shared" si="929"/>
        <v>0</v>
      </c>
      <c r="BQ363" s="44">
        <f t="shared" si="930"/>
        <v>0</v>
      </c>
      <c r="BR363" s="44">
        <f t="shared" si="931"/>
        <v>0</v>
      </c>
      <c r="BS363" s="44">
        <f t="shared" si="932"/>
        <v>0</v>
      </c>
      <c r="BT363" s="44">
        <f t="shared" si="933"/>
        <v>0</v>
      </c>
      <c r="BU363" s="44">
        <f t="shared" si="934"/>
        <v>0</v>
      </c>
      <c r="BV363" s="44">
        <f t="shared" si="935"/>
        <v>0</v>
      </c>
      <c r="BW363" s="44">
        <f t="shared" si="936"/>
        <v>0</v>
      </c>
      <c r="BX363" s="44">
        <f t="shared" si="937"/>
        <v>0</v>
      </c>
      <c r="BY363" s="44">
        <f t="shared" si="938"/>
        <v>0</v>
      </c>
      <c r="CA363" s="44">
        <f t="shared" si="939"/>
        <v>0</v>
      </c>
    </row>
    <row r="364" spans="2:79" x14ac:dyDescent="0.25">
      <c r="B364" s="6">
        <v>570</v>
      </c>
      <c r="C364" s="6" t="s">
        <v>136</v>
      </c>
      <c r="D364" s="47" t="str">
        <f>INDEX(Alloc,$E364,D$1)</f>
        <v>Trans</v>
      </c>
      <c r="E364" s="93">
        <v>25</v>
      </c>
      <c r="F364" s="93"/>
      <c r="G364" s="105">
        <f>+'Function-Classif'!F364</f>
        <v>416335</v>
      </c>
      <c r="H364" s="21">
        <f>+'Function-Classif'!S364</f>
        <v>416335</v>
      </c>
      <c r="I364" s="21">
        <f>+'Function-Classif'!T364</f>
        <v>0</v>
      </c>
      <c r="J364" s="21">
        <f>+'Function-Classif'!U364</f>
        <v>0</v>
      </c>
      <c r="K364" s="24"/>
      <c r="L364" s="47">
        <f t="shared" ref="L364:N365" si="1013">INDEX(Alloc,$E364,L$1)*$G364</f>
        <v>185014.21857806848</v>
      </c>
      <c r="M364" s="47">
        <f t="shared" si="1013"/>
        <v>0</v>
      </c>
      <c r="N364" s="47">
        <f t="shared" si="1013"/>
        <v>0</v>
      </c>
      <c r="O364" s="47"/>
      <c r="P364" s="47">
        <f t="shared" ref="P364:V365" si="1014">INDEX(Alloc,$E364,P$1)*$G364</f>
        <v>53255.828024134426</v>
      </c>
      <c r="Q364" s="47">
        <f t="shared" si="1014"/>
        <v>0</v>
      </c>
      <c r="R364" s="47">
        <f t="shared" si="1014"/>
        <v>0</v>
      </c>
      <c r="S364" s="47"/>
      <c r="T364" s="47">
        <f t="shared" si="1014"/>
        <v>4731.8791044465597</v>
      </c>
      <c r="U364" s="47">
        <f t="shared" si="1014"/>
        <v>0</v>
      </c>
      <c r="V364" s="47">
        <f t="shared" si="1014"/>
        <v>0</v>
      </c>
      <c r="W364" s="24"/>
      <c r="X364" s="47">
        <f t="shared" ref="X364:Z365" si="1015">INDEX(Alloc,$E364,X$1)*$G364</f>
        <v>54920.528722112984</v>
      </c>
      <c r="Y364" s="47">
        <f t="shared" si="1015"/>
        <v>0</v>
      </c>
      <c r="Z364" s="47">
        <f t="shared" si="1015"/>
        <v>0</v>
      </c>
      <c r="AB364" s="47">
        <f t="shared" ref="AB364:AD365" si="1016">INDEX(Alloc,$E364,AB$1)*$G364</f>
        <v>49960.835979739211</v>
      </c>
      <c r="AC364" s="47">
        <f t="shared" si="1016"/>
        <v>0</v>
      </c>
      <c r="AD364" s="47">
        <f t="shared" si="1016"/>
        <v>0</v>
      </c>
      <c r="AF364" s="47">
        <f t="shared" ref="AF364:AH365" si="1017">INDEX(Alloc,$E364,AF$1)*$G364</f>
        <v>29664.183328597679</v>
      </c>
      <c r="AG364" s="47">
        <f t="shared" si="1017"/>
        <v>0</v>
      </c>
      <c r="AH364" s="47">
        <f t="shared" si="1017"/>
        <v>0</v>
      </c>
      <c r="AJ364" s="47">
        <f t="shared" ref="AJ364:AL365" si="1018">INDEX(Alloc,$E364,AJ$1)*$G364</f>
        <v>30726.601721306164</v>
      </c>
      <c r="AK364" s="47">
        <f t="shared" si="1018"/>
        <v>0</v>
      </c>
      <c r="AL364" s="47">
        <f t="shared" si="1018"/>
        <v>0</v>
      </c>
      <c r="AN364" s="47">
        <f t="shared" ref="AN364:AP365" si="1019">INDEX(Alloc,$E364,AN$1)*$G364</f>
        <v>3097.4349052552016</v>
      </c>
      <c r="AO364" s="47">
        <f t="shared" si="1019"/>
        <v>0</v>
      </c>
      <c r="AP364" s="47">
        <f t="shared" si="1019"/>
        <v>0</v>
      </c>
      <c r="AR364" s="47">
        <f t="shared" ref="AR364:AT365" si="1020">INDEX(Alloc,$E364,AR$1)*$G364</f>
        <v>1621.1550703122705</v>
      </c>
      <c r="AS364" s="47">
        <f t="shared" si="1020"/>
        <v>0</v>
      </c>
      <c r="AT364" s="47">
        <f t="shared" si="1020"/>
        <v>0</v>
      </c>
      <c r="AV364" s="47">
        <f t="shared" ref="AV364:AX365" si="1021">INDEX(Alloc,$E364,AV$1)*$G364</f>
        <v>3193.6624366921665</v>
      </c>
      <c r="AW364" s="47">
        <f t="shared" si="1021"/>
        <v>0</v>
      </c>
      <c r="AX364" s="47">
        <f t="shared" si="1021"/>
        <v>0</v>
      </c>
      <c r="AZ364" s="47">
        <f t="shared" ref="AZ364:BB365" si="1022">INDEX(Alloc,$E364,AZ$1)*$G364</f>
        <v>102.16017825798615</v>
      </c>
      <c r="BA364" s="47">
        <f t="shared" si="1022"/>
        <v>0</v>
      </c>
      <c r="BB364" s="47">
        <f t="shared" si="1022"/>
        <v>0</v>
      </c>
      <c r="BD364" s="47">
        <f t="shared" ref="BD364:BF365" si="1023">INDEX(Alloc,$E364,BD$1)*$G364</f>
        <v>46.51195107680671</v>
      </c>
      <c r="BE364" s="47">
        <f t="shared" si="1023"/>
        <v>0</v>
      </c>
      <c r="BF364" s="47">
        <f t="shared" si="1023"/>
        <v>0</v>
      </c>
      <c r="BH364" s="44">
        <f t="shared" ref="BH364:BH365" si="1024">+L364+P364+T364+X364+AB364+AF364+AJ364+AN364+AR364+AV364+AZ364+BD364-H364</f>
        <v>0</v>
      </c>
      <c r="BI364" s="44">
        <f t="shared" ref="BI364:BI365" si="1025">+M364+Q364+U364+Y364+AC364+AG364+AK364+AO364+AS364+AW364+BA364+BE364-I364</f>
        <v>0</v>
      </c>
      <c r="BJ364" s="44">
        <f t="shared" ref="BJ364:BJ365" si="1026">+N364+R364+V364+Z364+AD364+AH364+AL364+AP364+AT364+AX364+BB364+BF364-J364</f>
        <v>0</v>
      </c>
      <c r="BK364" s="44">
        <f t="shared" ref="BK364:BK365" si="1027">SUM(L364:BF364)-G364</f>
        <v>0</v>
      </c>
      <c r="BM364" s="44">
        <f t="shared" si="926"/>
        <v>416335</v>
      </c>
      <c r="BN364" s="44">
        <f t="shared" si="927"/>
        <v>185014.21857806848</v>
      </c>
      <c r="BO364" s="44">
        <f t="shared" si="928"/>
        <v>53255.828024134426</v>
      </c>
      <c r="BP364" s="44">
        <f t="shared" si="929"/>
        <v>4731.8791044465597</v>
      </c>
      <c r="BQ364" s="44">
        <f t="shared" si="930"/>
        <v>54920.528722112984</v>
      </c>
      <c r="BR364" s="44">
        <f t="shared" si="931"/>
        <v>49960.835979739211</v>
      </c>
      <c r="BS364" s="44">
        <f t="shared" si="932"/>
        <v>29664.183328597679</v>
      </c>
      <c r="BT364" s="44">
        <f t="shared" si="933"/>
        <v>30726.601721306164</v>
      </c>
      <c r="BU364" s="44">
        <f t="shared" si="934"/>
        <v>3097.4349052552016</v>
      </c>
      <c r="BV364" s="44">
        <f t="shared" si="935"/>
        <v>1621.1550703122705</v>
      </c>
      <c r="BW364" s="44">
        <f t="shared" si="936"/>
        <v>3193.6624366921665</v>
      </c>
      <c r="BX364" s="44">
        <f t="shared" si="937"/>
        <v>102.16017825798615</v>
      </c>
      <c r="BY364" s="44">
        <f t="shared" si="938"/>
        <v>46.51195107680671</v>
      </c>
      <c r="CA364" s="44">
        <f t="shared" si="939"/>
        <v>0</v>
      </c>
    </row>
    <row r="365" spans="2:79" x14ac:dyDescent="0.25">
      <c r="B365" s="6">
        <v>571</v>
      </c>
      <c r="C365" s="6" t="s">
        <v>137</v>
      </c>
      <c r="D365" s="47" t="str">
        <f>INDEX(Alloc,$E365,D$1)</f>
        <v>Trans</v>
      </c>
      <c r="E365" s="93">
        <v>25</v>
      </c>
      <c r="F365" s="93"/>
      <c r="G365" s="105">
        <f>+'Function-Classif'!F365</f>
        <v>83079</v>
      </c>
      <c r="H365" s="21">
        <f>+'Function-Classif'!S365</f>
        <v>83079</v>
      </c>
      <c r="I365" s="21">
        <f>+'Function-Classif'!T365</f>
        <v>0</v>
      </c>
      <c r="J365" s="21">
        <f>+'Function-Classif'!U365</f>
        <v>0</v>
      </c>
      <c r="K365" s="24"/>
      <c r="L365" s="47">
        <f t="shared" si="1013"/>
        <v>36919.298798437201</v>
      </c>
      <c r="M365" s="47">
        <f t="shared" si="1013"/>
        <v>0</v>
      </c>
      <c r="N365" s="47">
        <f t="shared" si="1013"/>
        <v>0</v>
      </c>
      <c r="O365" s="47"/>
      <c r="P365" s="47">
        <f t="shared" si="1014"/>
        <v>10627.117432877523</v>
      </c>
      <c r="Q365" s="47">
        <f t="shared" si="1014"/>
        <v>0</v>
      </c>
      <c r="R365" s="47">
        <f t="shared" si="1014"/>
        <v>0</v>
      </c>
      <c r="S365" s="47"/>
      <c r="T365" s="47">
        <f t="shared" si="1014"/>
        <v>944.23909620453651</v>
      </c>
      <c r="U365" s="47">
        <f t="shared" si="1014"/>
        <v>0</v>
      </c>
      <c r="V365" s="47">
        <f t="shared" si="1014"/>
        <v>0</v>
      </c>
      <c r="W365" s="24"/>
      <c r="X365" s="47">
        <f t="shared" si="1015"/>
        <v>10959.305861156099</v>
      </c>
      <c r="Y365" s="47">
        <f t="shared" si="1015"/>
        <v>0</v>
      </c>
      <c r="Z365" s="47">
        <f t="shared" si="1015"/>
        <v>0</v>
      </c>
      <c r="AB365" s="47">
        <f t="shared" si="1016"/>
        <v>9969.6069087651867</v>
      </c>
      <c r="AC365" s="47">
        <f t="shared" si="1016"/>
        <v>0</v>
      </c>
      <c r="AD365" s="47">
        <f t="shared" si="1016"/>
        <v>0</v>
      </c>
      <c r="AF365" s="47">
        <f t="shared" si="1017"/>
        <v>5919.4415236686</v>
      </c>
      <c r="AG365" s="47">
        <f t="shared" si="1017"/>
        <v>0</v>
      </c>
      <c r="AH365" s="47">
        <f t="shared" si="1017"/>
        <v>0</v>
      </c>
      <c r="AJ365" s="47">
        <f t="shared" si="1018"/>
        <v>6131.4454571544429</v>
      </c>
      <c r="AK365" s="47">
        <f t="shared" si="1018"/>
        <v>0</v>
      </c>
      <c r="AL365" s="47">
        <f t="shared" si="1018"/>
        <v>0</v>
      </c>
      <c r="AN365" s="47">
        <f t="shared" si="1019"/>
        <v>618.08830507571281</v>
      </c>
      <c r="AO365" s="47">
        <f t="shared" si="1019"/>
        <v>0</v>
      </c>
      <c r="AP365" s="47">
        <f t="shared" si="1019"/>
        <v>0</v>
      </c>
      <c r="AR365" s="47">
        <f t="shared" si="1020"/>
        <v>323.49896618461844</v>
      </c>
      <c r="AS365" s="47">
        <f t="shared" si="1020"/>
        <v>0</v>
      </c>
      <c r="AT365" s="47">
        <f t="shared" si="1020"/>
        <v>0</v>
      </c>
      <c r="AV365" s="47">
        <f t="shared" si="1021"/>
        <v>637.29035891277101</v>
      </c>
      <c r="AW365" s="47">
        <f t="shared" si="1021"/>
        <v>0</v>
      </c>
      <c r="AX365" s="47">
        <f t="shared" si="1021"/>
        <v>0</v>
      </c>
      <c r="AZ365" s="47">
        <f t="shared" si="1022"/>
        <v>20.385904258578385</v>
      </c>
      <c r="BA365" s="47">
        <f t="shared" si="1022"/>
        <v>0</v>
      </c>
      <c r="BB365" s="47">
        <f t="shared" si="1022"/>
        <v>0</v>
      </c>
      <c r="BD365" s="47">
        <f t="shared" si="1023"/>
        <v>9.2813873047186153</v>
      </c>
      <c r="BE365" s="47">
        <f t="shared" si="1023"/>
        <v>0</v>
      </c>
      <c r="BF365" s="47">
        <f t="shared" si="1023"/>
        <v>0</v>
      </c>
      <c r="BH365" s="44">
        <f t="shared" si="1024"/>
        <v>0</v>
      </c>
      <c r="BI365" s="44">
        <f t="shared" si="1025"/>
        <v>0</v>
      </c>
      <c r="BJ365" s="44">
        <f t="shared" si="1026"/>
        <v>0</v>
      </c>
      <c r="BK365" s="44">
        <f t="shared" si="1027"/>
        <v>0</v>
      </c>
      <c r="BM365" s="44">
        <f t="shared" si="926"/>
        <v>83079</v>
      </c>
      <c r="BN365" s="44">
        <f t="shared" si="927"/>
        <v>36919.298798437201</v>
      </c>
      <c r="BO365" s="44">
        <f t="shared" si="928"/>
        <v>10627.117432877523</v>
      </c>
      <c r="BP365" s="44">
        <f t="shared" si="929"/>
        <v>944.23909620453651</v>
      </c>
      <c r="BQ365" s="44">
        <f t="shared" si="930"/>
        <v>10959.305861156099</v>
      </c>
      <c r="BR365" s="44">
        <f t="shared" si="931"/>
        <v>9969.6069087651867</v>
      </c>
      <c r="BS365" s="44">
        <f t="shared" si="932"/>
        <v>5919.4415236686</v>
      </c>
      <c r="BT365" s="44">
        <f t="shared" si="933"/>
        <v>6131.4454571544429</v>
      </c>
      <c r="BU365" s="44">
        <f t="shared" si="934"/>
        <v>618.08830507571281</v>
      </c>
      <c r="BV365" s="44">
        <f t="shared" si="935"/>
        <v>323.49896618461844</v>
      </c>
      <c r="BW365" s="44">
        <f t="shared" si="936"/>
        <v>637.29035891277101</v>
      </c>
      <c r="BX365" s="44">
        <f t="shared" si="937"/>
        <v>20.385904258578385</v>
      </c>
      <c r="BY365" s="44">
        <f t="shared" si="938"/>
        <v>9.2813873047186153</v>
      </c>
      <c r="CA365" s="44">
        <f t="shared" si="939"/>
        <v>0</v>
      </c>
    </row>
    <row r="366" spans="2:79" x14ac:dyDescent="0.25">
      <c r="B366" s="6">
        <v>572</v>
      </c>
      <c r="C366" s="6" t="s">
        <v>138</v>
      </c>
      <c r="D366" s="6"/>
      <c r="E366" s="93"/>
      <c r="F366" s="93"/>
      <c r="G366" s="105">
        <f>+'Function-Classif'!F366</f>
        <v>0</v>
      </c>
      <c r="H366" s="21">
        <f>+'Function-Classif'!S366</f>
        <v>0</v>
      </c>
      <c r="I366" s="21">
        <f>+'Function-Classif'!T366</f>
        <v>0</v>
      </c>
      <c r="J366" s="21">
        <f>+'Function-Classif'!U366</f>
        <v>0</v>
      </c>
      <c r="K366" s="24"/>
      <c r="L366" s="40"/>
      <c r="M366" s="24"/>
      <c r="N366" s="24"/>
      <c r="O366" s="24"/>
      <c r="P366" s="40"/>
      <c r="Q366" s="24"/>
      <c r="R366" s="24"/>
      <c r="S366" s="24"/>
      <c r="T366" s="24"/>
      <c r="U366" s="24"/>
      <c r="V366" s="24"/>
      <c r="W366" s="24"/>
      <c r="Y366" s="44"/>
      <c r="Z366" s="44"/>
      <c r="BH366" s="44">
        <f t="shared" si="966"/>
        <v>0</v>
      </c>
      <c r="BI366" s="44">
        <f t="shared" si="967"/>
        <v>0</v>
      </c>
      <c r="BJ366" s="44">
        <f t="shared" si="968"/>
        <v>0</v>
      </c>
      <c r="BK366" s="44">
        <f t="shared" si="969"/>
        <v>0</v>
      </c>
      <c r="BM366" s="44">
        <f t="shared" si="926"/>
        <v>0</v>
      </c>
      <c r="BN366" s="44">
        <f t="shared" si="927"/>
        <v>0</v>
      </c>
      <c r="BO366" s="44">
        <f t="shared" si="928"/>
        <v>0</v>
      </c>
      <c r="BP366" s="44">
        <f t="shared" si="929"/>
        <v>0</v>
      </c>
      <c r="BQ366" s="44">
        <f t="shared" si="930"/>
        <v>0</v>
      </c>
      <c r="BR366" s="44">
        <f t="shared" si="931"/>
        <v>0</v>
      </c>
      <c r="BS366" s="44">
        <f t="shared" si="932"/>
        <v>0</v>
      </c>
      <c r="BT366" s="44">
        <f t="shared" si="933"/>
        <v>0</v>
      </c>
      <c r="BU366" s="44">
        <f t="shared" si="934"/>
        <v>0</v>
      </c>
      <c r="BV366" s="44">
        <f t="shared" si="935"/>
        <v>0</v>
      </c>
      <c r="BW366" s="44">
        <f t="shared" si="936"/>
        <v>0</v>
      </c>
      <c r="BX366" s="44">
        <f t="shared" si="937"/>
        <v>0</v>
      </c>
      <c r="BY366" s="44">
        <f t="shared" si="938"/>
        <v>0</v>
      </c>
      <c r="CA366" s="44">
        <f t="shared" si="939"/>
        <v>0</v>
      </c>
    </row>
    <row r="367" spans="2:79" x14ac:dyDescent="0.25">
      <c r="B367" s="30">
        <v>573</v>
      </c>
      <c r="C367" s="30" t="s">
        <v>139</v>
      </c>
      <c r="D367" s="30"/>
      <c r="E367" s="94"/>
      <c r="F367" s="94"/>
      <c r="G367" s="105">
        <f>+'Function-Classif'!F367</f>
        <v>0</v>
      </c>
      <c r="H367" s="31">
        <f>+'Function-Classif'!S367</f>
        <v>0</v>
      </c>
      <c r="I367" s="31">
        <f>+'Function-Classif'!T367</f>
        <v>0</v>
      </c>
      <c r="J367" s="31">
        <f>+'Function-Classif'!U367</f>
        <v>0</v>
      </c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Y367" s="44"/>
      <c r="Z367" s="44"/>
      <c r="BH367" s="44">
        <f t="shared" si="966"/>
        <v>0</v>
      </c>
      <c r="BI367" s="44">
        <f t="shared" si="967"/>
        <v>0</v>
      </c>
      <c r="BJ367" s="44">
        <f t="shared" si="968"/>
        <v>0</v>
      </c>
      <c r="BK367" s="44">
        <f t="shared" si="969"/>
        <v>0</v>
      </c>
      <c r="BM367" s="44">
        <f t="shared" si="926"/>
        <v>0</v>
      </c>
      <c r="BN367" s="44">
        <f t="shared" si="927"/>
        <v>0</v>
      </c>
      <c r="BO367" s="44">
        <f t="shared" si="928"/>
        <v>0</v>
      </c>
      <c r="BP367" s="44">
        <f t="shared" si="929"/>
        <v>0</v>
      </c>
      <c r="BQ367" s="44">
        <f t="shared" si="930"/>
        <v>0</v>
      </c>
      <c r="BR367" s="44">
        <f t="shared" si="931"/>
        <v>0</v>
      </c>
      <c r="BS367" s="44">
        <f t="shared" si="932"/>
        <v>0</v>
      </c>
      <c r="BT367" s="44">
        <f t="shared" si="933"/>
        <v>0</v>
      </c>
      <c r="BU367" s="44">
        <f t="shared" si="934"/>
        <v>0</v>
      </c>
      <c r="BV367" s="44">
        <f t="shared" si="935"/>
        <v>0</v>
      </c>
      <c r="BW367" s="44">
        <f t="shared" si="936"/>
        <v>0</v>
      </c>
      <c r="BX367" s="44">
        <f t="shared" si="937"/>
        <v>0</v>
      </c>
      <c r="BY367" s="44">
        <f t="shared" si="938"/>
        <v>0</v>
      </c>
      <c r="CA367" s="44">
        <f t="shared" si="939"/>
        <v>0</v>
      </c>
    </row>
    <row r="368" spans="2:79" x14ac:dyDescent="0.25">
      <c r="B368" s="6" t="s">
        <v>199</v>
      </c>
      <c r="C368" s="6"/>
      <c r="D368" s="6"/>
      <c r="E368" s="93"/>
      <c r="F368" s="93"/>
      <c r="G368" s="105">
        <f>+'Function-Classif'!F368</f>
        <v>3135417</v>
      </c>
      <c r="H368" s="24">
        <f>SUM(H358:H367)</f>
        <v>3135417</v>
      </c>
      <c r="I368" s="24">
        <f t="shared" ref="I368:BF368" si="1028">SUM(I358:I367)</f>
        <v>0</v>
      </c>
      <c r="J368" s="24">
        <f t="shared" si="1028"/>
        <v>0</v>
      </c>
      <c r="K368" s="24"/>
      <c r="L368" s="24">
        <f t="shared" si="1028"/>
        <v>1393341.2424403229</v>
      </c>
      <c r="M368" s="24">
        <f t="shared" si="1028"/>
        <v>0</v>
      </c>
      <c r="N368" s="24">
        <f t="shared" si="1028"/>
        <v>0</v>
      </c>
      <c r="O368" s="24"/>
      <c r="P368" s="24">
        <f t="shared" si="1028"/>
        <v>401069.39972845779</v>
      </c>
      <c r="Q368" s="24">
        <f t="shared" si="1028"/>
        <v>0</v>
      </c>
      <c r="R368" s="24">
        <f t="shared" si="1028"/>
        <v>0</v>
      </c>
      <c r="S368" s="24"/>
      <c r="T368" s="24">
        <f t="shared" ref="T368:V368" si="1029">SUM(T358:T367)</f>
        <v>35635.760111512413</v>
      </c>
      <c r="U368" s="24">
        <f t="shared" si="1029"/>
        <v>0</v>
      </c>
      <c r="V368" s="24">
        <f t="shared" si="1029"/>
        <v>0</v>
      </c>
      <c r="W368" s="24"/>
      <c r="X368" s="24">
        <f t="shared" si="1028"/>
        <v>413606.25314782886</v>
      </c>
      <c r="Y368" s="24">
        <f t="shared" si="1028"/>
        <v>0</v>
      </c>
      <c r="Z368" s="24">
        <f t="shared" si="1028"/>
        <v>0</v>
      </c>
      <c r="AA368" s="24"/>
      <c r="AB368" s="24">
        <f t="shared" si="1028"/>
        <v>376254.82956053648</v>
      </c>
      <c r="AC368" s="24">
        <f t="shared" si="1028"/>
        <v>0</v>
      </c>
      <c r="AD368" s="24">
        <f t="shared" si="1028"/>
        <v>0</v>
      </c>
      <c r="AE368" s="24"/>
      <c r="AF368" s="24">
        <f t="shared" si="1028"/>
        <v>223400.83033999483</v>
      </c>
      <c r="AG368" s="24">
        <f t="shared" si="1028"/>
        <v>0</v>
      </c>
      <c r="AH368" s="24">
        <f t="shared" si="1028"/>
        <v>0</v>
      </c>
      <c r="AI368" s="24"/>
      <c r="AJ368" s="24">
        <f t="shared" si="1028"/>
        <v>231401.8984452727</v>
      </c>
      <c r="AK368" s="24">
        <f t="shared" si="1028"/>
        <v>0</v>
      </c>
      <c r="AL368" s="24">
        <f t="shared" si="1028"/>
        <v>0</v>
      </c>
      <c r="AM368" s="24"/>
      <c r="AN368" s="24">
        <f t="shared" si="1028"/>
        <v>23326.768247518343</v>
      </c>
      <c r="AO368" s="24">
        <f t="shared" si="1028"/>
        <v>0</v>
      </c>
      <c r="AP368" s="24">
        <f t="shared" si="1028"/>
        <v>0</v>
      </c>
      <c r="AQ368" s="24"/>
      <c r="AR368" s="24">
        <f t="shared" si="1028"/>
        <v>12208.911494573571</v>
      </c>
      <c r="AS368" s="24">
        <f t="shared" si="1028"/>
        <v>0</v>
      </c>
      <c r="AT368" s="24">
        <f t="shared" si="1028"/>
        <v>0</v>
      </c>
      <c r="AU368" s="24"/>
      <c r="AV368" s="24">
        <f t="shared" si="1028"/>
        <v>24051.457351089972</v>
      </c>
      <c r="AW368" s="24">
        <f t="shared" si="1028"/>
        <v>0</v>
      </c>
      <c r="AX368" s="24">
        <f t="shared" si="1028"/>
        <v>0</v>
      </c>
      <c r="AY368" s="24"/>
      <c r="AZ368" s="24">
        <f t="shared" si="1028"/>
        <v>769.36783992006474</v>
      </c>
      <c r="BA368" s="24">
        <f t="shared" si="1028"/>
        <v>0</v>
      </c>
      <c r="BB368" s="24">
        <f t="shared" si="1028"/>
        <v>0</v>
      </c>
      <c r="BC368" s="24"/>
      <c r="BD368" s="24">
        <f t="shared" si="1028"/>
        <v>350.28129297173689</v>
      </c>
      <c r="BE368" s="24">
        <f t="shared" si="1028"/>
        <v>0</v>
      </c>
      <c r="BF368" s="24">
        <f t="shared" si="1028"/>
        <v>0</v>
      </c>
      <c r="BH368" s="44">
        <f t="shared" si="966"/>
        <v>0</v>
      </c>
      <c r="BI368" s="44">
        <f t="shared" si="967"/>
        <v>0</v>
      </c>
      <c r="BJ368" s="44">
        <f t="shared" si="968"/>
        <v>0</v>
      </c>
      <c r="BK368" s="44">
        <f t="shared" si="969"/>
        <v>0</v>
      </c>
      <c r="BM368" s="44">
        <f t="shared" si="926"/>
        <v>3135417</v>
      </c>
      <c r="BN368" s="44">
        <f t="shared" si="927"/>
        <v>1393341.2424403229</v>
      </c>
      <c r="BO368" s="44">
        <f t="shared" si="928"/>
        <v>401069.39972845779</v>
      </c>
      <c r="BP368" s="44">
        <f t="shared" si="929"/>
        <v>35635.760111512413</v>
      </c>
      <c r="BQ368" s="44">
        <f t="shared" si="930"/>
        <v>413606.25314782886</v>
      </c>
      <c r="BR368" s="44">
        <f t="shared" si="931"/>
        <v>376254.82956053648</v>
      </c>
      <c r="BS368" s="44">
        <f t="shared" si="932"/>
        <v>223400.83033999483</v>
      </c>
      <c r="BT368" s="44">
        <f t="shared" si="933"/>
        <v>231401.8984452727</v>
      </c>
      <c r="BU368" s="44">
        <f t="shared" si="934"/>
        <v>23326.768247518343</v>
      </c>
      <c r="BV368" s="44">
        <f t="shared" si="935"/>
        <v>12208.911494573571</v>
      </c>
      <c r="BW368" s="44">
        <f t="shared" si="936"/>
        <v>24051.457351089972</v>
      </c>
      <c r="BX368" s="44">
        <f t="shared" si="937"/>
        <v>769.36783992006474</v>
      </c>
      <c r="BY368" s="44">
        <f t="shared" si="938"/>
        <v>350.28129297173689</v>
      </c>
      <c r="CA368" s="44">
        <f t="shared" si="939"/>
        <v>0</v>
      </c>
    </row>
    <row r="369" spans="2:79" x14ac:dyDescent="0.25">
      <c r="B369" s="6"/>
      <c r="C369" s="6"/>
      <c r="D369" s="6"/>
      <c r="E369" s="93"/>
      <c r="F369" s="93"/>
      <c r="G369" s="105"/>
      <c r="H369" s="24"/>
      <c r="I369" s="24"/>
      <c r="J369" s="24"/>
      <c r="K369" s="24"/>
      <c r="L369" s="40"/>
      <c r="M369" s="24"/>
      <c r="N369" s="24"/>
      <c r="O369" s="24"/>
      <c r="P369" s="40"/>
      <c r="Q369" s="24"/>
      <c r="R369" s="24"/>
      <c r="S369" s="24"/>
      <c r="T369" s="24"/>
      <c r="U369" s="24"/>
      <c r="V369" s="24"/>
      <c r="W369" s="24"/>
      <c r="Y369" s="44"/>
      <c r="Z369" s="44"/>
      <c r="BH369" s="44">
        <f t="shared" si="966"/>
        <v>0</v>
      </c>
      <c r="BI369" s="44">
        <f t="shared" si="967"/>
        <v>0</v>
      </c>
      <c r="BJ369" s="44">
        <f t="shared" si="968"/>
        <v>0</v>
      </c>
      <c r="BK369" s="44">
        <f t="shared" si="969"/>
        <v>0</v>
      </c>
      <c r="BM369" s="44">
        <f t="shared" si="926"/>
        <v>0</v>
      </c>
      <c r="BN369" s="44">
        <f t="shared" si="927"/>
        <v>0</v>
      </c>
      <c r="BO369" s="44">
        <f t="shared" si="928"/>
        <v>0</v>
      </c>
      <c r="BP369" s="44">
        <f t="shared" si="929"/>
        <v>0</v>
      </c>
      <c r="BQ369" s="44">
        <f t="shared" si="930"/>
        <v>0</v>
      </c>
      <c r="BR369" s="44">
        <f t="shared" si="931"/>
        <v>0</v>
      </c>
      <c r="BS369" s="44">
        <f t="shared" si="932"/>
        <v>0</v>
      </c>
      <c r="BT369" s="44">
        <f t="shared" si="933"/>
        <v>0</v>
      </c>
      <c r="BU369" s="44">
        <f t="shared" si="934"/>
        <v>0</v>
      </c>
      <c r="BV369" s="44">
        <f t="shared" si="935"/>
        <v>0</v>
      </c>
      <c r="BW369" s="44">
        <f t="shared" si="936"/>
        <v>0</v>
      </c>
      <c r="BX369" s="44">
        <f t="shared" si="937"/>
        <v>0</v>
      </c>
      <c r="BY369" s="44">
        <f t="shared" si="938"/>
        <v>0</v>
      </c>
      <c r="CA369" s="44">
        <f t="shared" si="939"/>
        <v>0</v>
      </c>
    </row>
    <row r="370" spans="2:79" x14ac:dyDescent="0.25">
      <c r="B370" s="9" t="s">
        <v>200</v>
      </c>
      <c r="C370" s="6"/>
      <c r="D370" s="6"/>
      <c r="E370" s="93"/>
      <c r="F370" s="93"/>
      <c r="G370" s="105"/>
      <c r="H370" s="24"/>
      <c r="I370" s="24"/>
      <c r="J370" s="24"/>
      <c r="K370" s="24"/>
      <c r="L370" s="40"/>
      <c r="M370" s="24"/>
      <c r="N370" s="24"/>
      <c r="O370" s="24"/>
      <c r="P370" s="40"/>
      <c r="Q370" s="24"/>
      <c r="R370" s="24"/>
      <c r="S370" s="24"/>
      <c r="T370" s="24"/>
      <c r="U370" s="24"/>
      <c r="V370" s="24"/>
      <c r="W370" s="24"/>
      <c r="Y370" s="44"/>
      <c r="Z370" s="44"/>
      <c r="BH370" s="44">
        <f t="shared" si="966"/>
        <v>0</v>
      </c>
      <c r="BI370" s="44">
        <f t="shared" si="967"/>
        <v>0</v>
      </c>
      <c r="BJ370" s="44">
        <f t="shared" si="968"/>
        <v>0</v>
      </c>
      <c r="BK370" s="44">
        <f t="shared" si="969"/>
        <v>0</v>
      </c>
      <c r="BM370" s="44">
        <f t="shared" si="926"/>
        <v>0</v>
      </c>
      <c r="BN370" s="44">
        <f t="shared" si="927"/>
        <v>0</v>
      </c>
      <c r="BO370" s="44">
        <f t="shared" si="928"/>
        <v>0</v>
      </c>
      <c r="BP370" s="44">
        <f t="shared" si="929"/>
        <v>0</v>
      </c>
      <c r="BQ370" s="44">
        <f t="shared" si="930"/>
        <v>0</v>
      </c>
      <c r="BR370" s="44">
        <f t="shared" si="931"/>
        <v>0</v>
      </c>
      <c r="BS370" s="44">
        <f t="shared" si="932"/>
        <v>0</v>
      </c>
      <c r="BT370" s="44">
        <f t="shared" si="933"/>
        <v>0</v>
      </c>
      <c r="BU370" s="44">
        <f t="shared" si="934"/>
        <v>0</v>
      </c>
      <c r="BV370" s="44">
        <f t="shared" si="935"/>
        <v>0</v>
      </c>
      <c r="BW370" s="44">
        <f t="shared" si="936"/>
        <v>0</v>
      </c>
      <c r="BX370" s="44">
        <f t="shared" si="937"/>
        <v>0</v>
      </c>
      <c r="BY370" s="44">
        <f t="shared" si="938"/>
        <v>0</v>
      </c>
      <c r="CA370" s="44">
        <f t="shared" si="939"/>
        <v>0</v>
      </c>
    </row>
    <row r="371" spans="2:79" x14ac:dyDescent="0.25">
      <c r="B371" s="6">
        <v>580</v>
      </c>
      <c r="C371" s="6" t="s">
        <v>143</v>
      </c>
      <c r="D371" s="47" t="str">
        <f>INDEX(Alloc,$E371,D$1)</f>
        <v>FO23</v>
      </c>
      <c r="E371" s="93">
        <v>45</v>
      </c>
      <c r="F371" s="93"/>
      <c r="G371" s="105">
        <f>+'Function-Classif'!F371</f>
        <v>898041</v>
      </c>
      <c r="H371" s="21">
        <f>+'Function-Classif'!S371</f>
        <v>435520.55828610389</v>
      </c>
      <c r="I371" s="21">
        <f>+'Function-Classif'!T371</f>
        <v>0</v>
      </c>
      <c r="J371" s="21">
        <f>+'Function-Classif'!U371</f>
        <v>462520.44171389611</v>
      </c>
      <c r="K371" s="47"/>
      <c r="L371" s="47">
        <f t="shared" ref="L371:N375" si="1030">INDEX(Alloc,$E371,L$1)*$G371</f>
        <v>221916.1312131146</v>
      </c>
      <c r="M371" s="47">
        <f t="shared" si="1030"/>
        <v>0</v>
      </c>
      <c r="N371" s="47">
        <f t="shared" si="1030"/>
        <v>323573.56700181309</v>
      </c>
      <c r="O371" s="47"/>
      <c r="P371" s="47">
        <f t="shared" ref="P371:V375" si="1031">INDEX(Alloc,$E371,P$1)*$G371</f>
        <v>60468.539024200662</v>
      </c>
      <c r="Q371" s="47">
        <f t="shared" si="1031"/>
        <v>0</v>
      </c>
      <c r="R371" s="47">
        <f t="shared" si="1031"/>
        <v>87455.848558669793</v>
      </c>
      <c r="S371" s="47"/>
      <c r="T371" s="47">
        <f t="shared" si="1031"/>
        <v>4844.0411291587006</v>
      </c>
      <c r="U371" s="47">
        <f t="shared" si="1031"/>
        <v>0</v>
      </c>
      <c r="V371" s="47">
        <f t="shared" si="1031"/>
        <v>3159.1379403920582</v>
      </c>
      <c r="W371" s="24"/>
      <c r="X371" s="47">
        <f t="shared" ref="X371:Z375" si="1032">INDEX(Alloc,$E371,X$1)*$G371</f>
        <v>57529.36944514927</v>
      </c>
      <c r="Y371" s="47">
        <f t="shared" si="1032"/>
        <v>0</v>
      </c>
      <c r="Z371" s="47">
        <f t="shared" si="1032"/>
        <v>22021.717405810567</v>
      </c>
      <c r="AB371" s="47">
        <f t="shared" ref="AB371:AD375" si="1033">INDEX(Alloc,$E371,AB$1)*$G371</f>
        <v>51145.081898983619</v>
      </c>
      <c r="AC371" s="47">
        <f t="shared" si="1033"/>
        <v>0</v>
      </c>
      <c r="AD371" s="47">
        <f t="shared" si="1033"/>
        <v>4946.7265415401298</v>
      </c>
      <c r="AF371" s="47">
        <f t="shared" ref="AF371:AH375" si="1034">INDEX(Alloc,$E371,AF$1)*$G371</f>
        <v>31085.626774900502</v>
      </c>
      <c r="AG371" s="47">
        <f t="shared" si="1034"/>
        <v>0</v>
      </c>
      <c r="AH371" s="47">
        <f t="shared" si="1034"/>
        <v>2322.2486921393647</v>
      </c>
      <c r="AJ371" s="47">
        <f t="shared" ref="AJ371:AL375" si="1035">INDEX(Alloc,$E371,AJ$1)*$G371</f>
        <v>0</v>
      </c>
      <c r="AK371" s="47">
        <f t="shared" si="1035"/>
        <v>0</v>
      </c>
      <c r="AL371" s="47">
        <f t="shared" si="1035"/>
        <v>4046.4254657799161</v>
      </c>
      <c r="AN371" s="47">
        <f t="shared" ref="AN371:AP375" si="1036">INDEX(Alloc,$E371,AN$1)*$G371</f>
        <v>3170.8549066371079</v>
      </c>
      <c r="AO371" s="47">
        <f t="shared" si="1036"/>
        <v>0</v>
      </c>
      <c r="AP371" s="47">
        <f t="shared" si="1036"/>
        <v>46.927651342735615</v>
      </c>
      <c r="AR371" s="47">
        <f t="shared" ref="AR371:AT375" si="1037">INDEX(Alloc,$E371,AR$1)*$G371</f>
        <v>1659.5820949773149</v>
      </c>
      <c r="AS371" s="47">
        <f t="shared" si="1037"/>
        <v>0</v>
      </c>
      <c r="AT371" s="47">
        <f t="shared" si="1037"/>
        <v>46.927651342735615</v>
      </c>
      <c r="AV371" s="47">
        <f t="shared" ref="AV371:AX375" si="1038">INDEX(Alloc,$E371,AV$1)*$G371</f>
        <v>3536.6909262452114</v>
      </c>
      <c r="AW371" s="47">
        <f t="shared" si="1038"/>
        <v>0</v>
      </c>
      <c r="AX371" s="47">
        <f t="shared" si="1038"/>
        <v>14075.212811418911</v>
      </c>
      <c r="AZ371" s="47">
        <f t="shared" ref="AZ371:BB375" si="1039">INDEX(Alloc,$E371,AZ$1)*$G371</f>
        <v>113.13311366834328</v>
      </c>
      <c r="BA371" s="47">
        <f t="shared" si="1039"/>
        <v>0</v>
      </c>
      <c r="BB371" s="47">
        <f t="shared" si="1039"/>
        <v>127.2058642311621</v>
      </c>
      <c r="BD371" s="47">
        <f t="shared" ref="BD371:BF375" si="1040">INDEX(Alloc,$E371,BD$1)*$G371</f>
        <v>51.507759068514012</v>
      </c>
      <c r="BE371" s="47">
        <f t="shared" si="1040"/>
        <v>0</v>
      </c>
      <c r="BF371" s="47">
        <f t="shared" si="1040"/>
        <v>698.4961294157099</v>
      </c>
      <c r="BH371" s="44">
        <f t="shared" ref="BH371" si="1041">+L371+P371+T371+X371+AB371+AF371+AJ371+AN371+AR371+AV371+AZ371+BD371-H371</f>
        <v>0</v>
      </c>
      <c r="BI371" s="44">
        <f t="shared" ref="BI371" si="1042">+M371+Q371+U371+Y371+AC371+AG371+AK371+AO371+AS371+AW371+BA371+BE371-I371</f>
        <v>0</v>
      </c>
      <c r="BJ371" s="44">
        <f t="shared" ref="BJ371" si="1043">+N371+R371+V371+Z371+AD371+AH371+AL371+AP371+AT371+AX371+BB371+BF371-J371</f>
        <v>0</v>
      </c>
      <c r="BK371" s="44">
        <f t="shared" ref="BK371" si="1044">SUM(L371:BF371)-G371</f>
        <v>0</v>
      </c>
      <c r="BM371" s="44">
        <f t="shared" si="926"/>
        <v>898041</v>
      </c>
      <c r="BN371" s="44">
        <f t="shared" si="927"/>
        <v>545489.69821492769</v>
      </c>
      <c r="BO371" s="44">
        <f t="shared" si="928"/>
        <v>147924.38758287046</v>
      </c>
      <c r="BP371" s="44">
        <f t="shared" si="929"/>
        <v>8003.1790695507589</v>
      </c>
      <c r="BQ371" s="44">
        <f t="shared" si="930"/>
        <v>79551.086850959837</v>
      </c>
      <c r="BR371" s="44">
        <f t="shared" si="931"/>
        <v>56091.808440523746</v>
      </c>
      <c r="BS371" s="44">
        <f t="shared" si="932"/>
        <v>33407.875467039863</v>
      </c>
      <c r="BT371" s="44">
        <f t="shared" si="933"/>
        <v>4046.4254657799161</v>
      </c>
      <c r="BU371" s="44">
        <f t="shared" si="934"/>
        <v>3217.7825579798437</v>
      </c>
      <c r="BV371" s="44">
        <f t="shared" si="935"/>
        <v>1706.5097463200505</v>
      </c>
      <c r="BW371" s="44">
        <f t="shared" si="936"/>
        <v>17611.903737664121</v>
      </c>
      <c r="BX371" s="44">
        <f t="shared" si="937"/>
        <v>240.33897789950538</v>
      </c>
      <c r="BY371" s="44">
        <f t="shared" si="938"/>
        <v>750.00388848422392</v>
      </c>
      <c r="CA371" s="44">
        <f t="shared" si="939"/>
        <v>0</v>
      </c>
    </row>
    <row r="372" spans="2:79" x14ac:dyDescent="0.25">
      <c r="B372" s="6">
        <v>581</v>
      </c>
      <c r="C372" s="6" t="s">
        <v>129</v>
      </c>
      <c r="D372" s="47" t="str">
        <f>INDEX(Alloc,$E372,D$1)</f>
        <v>Acct362</v>
      </c>
      <c r="E372" s="93">
        <v>29</v>
      </c>
      <c r="F372" s="93"/>
      <c r="G372" s="105">
        <f>+'Function-Classif'!F372</f>
        <v>574384</v>
      </c>
      <c r="H372" s="21">
        <f>+'Function-Classif'!S372</f>
        <v>574384</v>
      </c>
      <c r="I372" s="21">
        <f>+'Function-Classif'!T372</f>
        <v>0</v>
      </c>
      <c r="J372" s="21">
        <f>+'Function-Classif'!U372</f>
        <v>0</v>
      </c>
      <c r="K372" s="24"/>
      <c r="L372" s="47">
        <f t="shared" si="1030"/>
        <v>275588.41404418927</v>
      </c>
      <c r="M372" s="47">
        <f t="shared" si="1030"/>
        <v>0</v>
      </c>
      <c r="N372" s="47">
        <f t="shared" si="1030"/>
        <v>0</v>
      </c>
      <c r="O372" s="47"/>
      <c r="P372" s="47">
        <f t="shared" si="1031"/>
        <v>79327.358170519903</v>
      </c>
      <c r="Q372" s="47">
        <f t="shared" si="1031"/>
        <v>0</v>
      </c>
      <c r="R372" s="47">
        <f t="shared" si="1031"/>
        <v>0</v>
      </c>
      <c r="S372" s="47"/>
      <c r="T372" s="47">
        <f t="shared" si="1031"/>
        <v>7048.382918164798</v>
      </c>
      <c r="U372" s="47">
        <f t="shared" si="1031"/>
        <v>0</v>
      </c>
      <c r="V372" s="47">
        <f t="shared" si="1031"/>
        <v>0</v>
      </c>
      <c r="W372" s="24"/>
      <c r="X372" s="47">
        <f t="shared" si="1032"/>
        <v>81807.017456925416</v>
      </c>
      <c r="Y372" s="47">
        <f t="shared" si="1032"/>
        <v>0</v>
      </c>
      <c r="Z372" s="47">
        <f t="shared" si="1032"/>
        <v>0</v>
      </c>
      <c r="AB372" s="47">
        <f t="shared" si="1033"/>
        <v>74419.294137484889</v>
      </c>
      <c r="AC372" s="47">
        <f t="shared" si="1033"/>
        <v>0</v>
      </c>
      <c r="AD372" s="47">
        <f t="shared" si="1033"/>
        <v>0</v>
      </c>
      <c r="AF372" s="47">
        <f t="shared" si="1034"/>
        <v>44186.36200111697</v>
      </c>
      <c r="AG372" s="47">
        <f t="shared" si="1034"/>
        <v>0</v>
      </c>
      <c r="AH372" s="47">
        <f t="shared" si="1034"/>
        <v>0</v>
      </c>
      <c r="AJ372" s="47">
        <f t="shared" si="1035"/>
        <v>0</v>
      </c>
      <c r="AK372" s="47">
        <f t="shared" si="1035"/>
        <v>0</v>
      </c>
      <c r="AL372" s="47">
        <f t="shared" si="1035"/>
        <v>0</v>
      </c>
      <c r="AN372" s="47">
        <f t="shared" si="1036"/>
        <v>4613.7922788037131</v>
      </c>
      <c r="AO372" s="47">
        <f t="shared" si="1036"/>
        <v>0</v>
      </c>
      <c r="AP372" s="47">
        <f t="shared" si="1036"/>
        <v>0</v>
      </c>
      <c r="AR372" s="47">
        <f t="shared" si="1037"/>
        <v>2414.7957826200009</v>
      </c>
      <c r="AS372" s="47">
        <f t="shared" si="1037"/>
        <v>0</v>
      </c>
      <c r="AT372" s="47">
        <f t="shared" si="1037"/>
        <v>0</v>
      </c>
      <c r="AV372" s="47">
        <f t="shared" si="1038"/>
        <v>4757.1282503842458</v>
      </c>
      <c r="AW372" s="47">
        <f t="shared" si="1038"/>
        <v>0</v>
      </c>
      <c r="AX372" s="47">
        <f t="shared" si="1038"/>
        <v>0</v>
      </c>
      <c r="AZ372" s="47">
        <f t="shared" si="1039"/>
        <v>152.17296119708854</v>
      </c>
      <c r="BA372" s="47">
        <f t="shared" si="1039"/>
        <v>0</v>
      </c>
      <c r="BB372" s="47">
        <f t="shared" si="1039"/>
        <v>0</v>
      </c>
      <c r="BD372" s="47">
        <f t="shared" si="1040"/>
        <v>69.281998593796416</v>
      </c>
      <c r="BE372" s="47">
        <f t="shared" si="1040"/>
        <v>0</v>
      </c>
      <c r="BF372" s="47">
        <f t="shared" si="1040"/>
        <v>0</v>
      </c>
      <c r="BH372" s="44">
        <f t="shared" si="966"/>
        <v>0</v>
      </c>
      <c r="BI372" s="44">
        <f t="shared" si="967"/>
        <v>0</v>
      </c>
      <c r="BJ372" s="44">
        <f t="shared" si="968"/>
        <v>0</v>
      </c>
      <c r="BK372" s="44">
        <f t="shared" si="969"/>
        <v>0</v>
      </c>
      <c r="BM372" s="44">
        <f t="shared" si="926"/>
        <v>574384</v>
      </c>
      <c r="BN372" s="44">
        <f t="shared" si="927"/>
        <v>275588.41404418927</v>
      </c>
      <c r="BO372" s="44">
        <f t="shared" si="928"/>
        <v>79327.358170519903</v>
      </c>
      <c r="BP372" s="44">
        <f t="shared" si="929"/>
        <v>7048.382918164798</v>
      </c>
      <c r="BQ372" s="44">
        <f t="shared" si="930"/>
        <v>81807.017456925416</v>
      </c>
      <c r="BR372" s="44">
        <f t="shared" si="931"/>
        <v>74419.294137484889</v>
      </c>
      <c r="BS372" s="44">
        <f t="shared" si="932"/>
        <v>44186.36200111697</v>
      </c>
      <c r="BT372" s="44">
        <f t="shared" si="933"/>
        <v>0</v>
      </c>
      <c r="BU372" s="44">
        <f t="shared" si="934"/>
        <v>4613.7922788037131</v>
      </c>
      <c r="BV372" s="44">
        <f t="shared" si="935"/>
        <v>2414.7957826200009</v>
      </c>
      <c r="BW372" s="44">
        <f t="shared" si="936"/>
        <v>4757.1282503842458</v>
      </c>
      <c r="BX372" s="44">
        <f t="shared" si="937"/>
        <v>152.17296119708854</v>
      </c>
      <c r="BY372" s="44">
        <f t="shared" si="938"/>
        <v>69.281998593796416</v>
      </c>
      <c r="CA372" s="44">
        <f t="shared" si="939"/>
        <v>0</v>
      </c>
    </row>
    <row r="373" spans="2:79" x14ac:dyDescent="0.25">
      <c r="B373" s="6">
        <v>582</v>
      </c>
      <c r="C373" s="6" t="s">
        <v>130</v>
      </c>
      <c r="D373" s="47" t="str">
        <f>INDEX(Alloc,$E373,D$1)</f>
        <v>Acct362</v>
      </c>
      <c r="E373" s="93">
        <v>29</v>
      </c>
      <c r="F373" s="93"/>
      <c r="G373" s="105">
        <f>+'Function-Classif'!F373</f>
        <v>851000</v>
      </c>
      <c r="H373" s="21">
        <f>+'Function-Classif'!S373</f>
        <v>851000</v>
      </c>
      <c r="I373" s="21">
        <f>+'Function-Classif'!T373</f>
        <v>0</v>
      </c>
      <c r="J373" s="21">
        <f>+'Function-Classif'!U373</f>
        <v>0</v>
      </c>
      <c r="K373" s="24"/>
      <c r="L373" s="47">
        <f t="shared" si="1030"/>
        <v>408308.2752158923</v>
      </c>
      <c r="M373" s="47">
        <f t="shared" si="1030"/>
        <v>0</v>
      </c>
      <c r="N373" s="47">
        <f t="shared" si="1030"/>
        <v>0</v>
      </c>
      <c r="O373" s="47"/>
      <c r="P373" s="47">
        <f t="shared" si="1031"/>
        <v>117530.40092187881</v>
      </c>
      <c r="Q373" s="47">
        <f t="shared" si="1031"/>
        <v>0</v>
      </c>
      <c r="R373" s="47">
        <f t="shared" si="1031"/>
        <v>0</v>
      </c>
      <c r="S373" s="47"/>
      <c r="T373" s="47">
        <f t="shared" si="1031"/>
        <v>10442.794129638434</v>
      </c>
      <c r="U373" s="47">
        <f t="shared" si="1031"/>
        <v>0</v>
      </c>
      <c r="V373" s="47">
        <f t="shared" si="1031"/>
        <v>0</v>
      </c>
      <c r="W373" s="24"/>
      <c r="X373" s="47">
        <f t="shared" si="1032"/>
        <v>121204.23245745622</v>
      </c>
      <c r="Y373" s="47">
        <f t="shared" si="1032"/>
        <v>0</v>
      </c>
      <c r="Z373" s="47">
        <f t="shared" si="1032"/>
        <v>0</v>
      </c>
      <c r="AB373" s="47">
        <f t="shared" si="1033"/>
        <v>110258.67592237882</v>
      </c>
      <c r="AC373" s="47">
        <f t="shared" si="1033"/>
        <v>0</v>
      </c>
      <c r="AD373" s="47">
        <f t="shared" si="1033"/>
        <v>0</v>
      </c>
      <c r="AF373" s="47">
        <f t="shared" si="1034"/>
        <v>65465.949718220814</v>
      </c>
      <c r="AG373" s="47">
        <f t="shared" si="1034"/>
        <v>0</v>
      </c>
      <c r="AH373" s="47">
        <f t="shared" si="1034"/>
        <v>0</v>
      </c>
      <c r="AJ373" s="47">
        <f t="shared" si="1035"/>
        <v>0</v>
      </c>
      <c r="AK373" s="47">
        <f t="shared" si="1035"/>
        <v>0</v>
      </c>
      <c r="AL373" s="47">
        <f t="shared" si="1035"/>
        <v>0</v>
      </c>
      <c r="AN373" s="47">
        <f t="shared" si="1036"/>
        <v>6835.7357260333847</v>
      </c>
      <c r="AO373" s="47">
        <f t="shared" si="1036"/>
        <v>0</v>
      </c>
      <c r="AP373" s="47">
        <f t="shared" si="1036"/>
        <v>0</v>
      </c>
      <c r="AR373" s="47">
        <f t="shared" si="1037"/>
        <v>3577.7305966211115</v>
      </c>
      <c r="AS373" s="47">
        <f t="shared" si="1037"/>
        <v>0</v>
      </c>
      <c r="AT373" s="47">
        <f t="shared" si="1037"/>
        <v>0</v>
      </c>
      <c r="AV373" s="47">
        <f t="shared" si="1038"/>
        <v>7048.100471247446</v>
      </c>
      <c r="AW373" s="47">
        <f t="shared" si="1038"/>
        <v>0</v>
      </c>
      <c r="AX373" s="47">
        <f t="shared" si="1038"/>
        <v>0</v>
      </c>
      <c r="AZ373" s="47">
        <f t="shared" si="1039"/>
        <v>225.45751618903444</v>
      </c>
      <c r="BA373" s="47">
        <f t="shared" si="1039"/>
        <v>0</v>
      </c>
      <c r="BB373" s="47">
        <f t="shared" si="1039"/>
        <v>0</v>
      </c>
      <c r="BD373" s="47">
        <f t="shared" si="1040"/>
        <v>102.64732444378804</v>
      </c>
      <c r="BE373" s="47">
        <f t="shared" si="1040"/>
        <v>0</v>
      </c>
      <c r="BF373" s="47">
        <f t="shared" si="1040"/>
        <v>0</v>
      </c>
      <c r="BH373" s="44">
        <f t="shared" si="966"/>
        <v>0</v>
      </c>
      <c r="BI373" s="44">
        <f t="shared" si="967"/>
        <v>0</v>
      </c>
      <c r="BJ373" s="44">
        <f t="shared" si="968"/>
        <v>0</v>
      </c>
      <c r="BK373" s="44">
        <f t="shared" si="969"/>
        <v>0</v>
      </c>
      <c r="BM373" s="44">
        <f t="shared" si="926"/>
        <v>851000</v>
      </c>
      <c r="BN373" s="44">
        <f t="shared" si="927"/>
        <v>408308.2752158923</v>
      </c>
      <c r="BO373" s="44">
        <f t="shared" si="928"/>
        <v>117530.40092187881</v>
      </c>
      <c r="BP373" s="44">
        <f t="shared" si="929"/>
        <v>10442.794129638434</v>
      </c>
      <c r="BQ373" s="44">
        <f t="shared" si="930"/>
        <v>121204.23245745622</v>
      </c>
      <c r="BR373" s="44">
        <f t="shared" si="931"/>
        <v>110258.67592237882</v>
      </c>
      <c r="BS373" s="44">
        <f t="shared" si="932"/>
        <v>65465.949718220814</v>
      </c>
      <c r="BT373" s="44">
        <f t="shared" si="933"/>
        <v>0</v>
      </c>
      <c r="BU373" s="44">
        <f t="shared" si="934"/>
        <v>6835.7357260333847</v>
      </c>
      <c r="BV373" s="44">
        <f t="shared" si="935"/>
        <v>3577.7305966211115</v>
      </c>
      <c r="BW373" s="44">
        <f t="shared" si="936"/>
        <v>7048.100471247446</v>
      </c>
      <c r="BX373" s="44">
        <f t="shared" si="937"/>
        <v>225.45751618903444</v>
      </c>
      <c r="BY373" s="44">
        <f t="shared" si="938"/>
        <v>102.64732444378804</v>
      </c>
      <c r="CA373" s="44">
        <f t="shared" si="939"/>
        <v>0</v>
      </c>
    </row>
    <row r="374" spans="2:79" x14ac:dyDescent="0.25">
      <c r="B374" s="6">
        <v>583</v>
      </c>
      <c r="C374" s="6" t="s">
        <v>131</v>
      </c>
      <c r="D374" s="47" t="str">
        <f>INDEX(Alloc,$E374,D$1)</f>
        <v>Acct365</v>
      </c>
      <c r="E374" s="93">
        <v>30</v>
      </c>
      <c r="F374" s="93"/>
      <c r="G374" s="105">
        <f>+'Function-Classif'!F374</f>
        <v>1741898</v>
      </c>
      <c r="H374" s="21">
        <f>+'Function-Classif'!S374</f>
        <v>1465375.9084162482</v>
      </c>
      <c r="I374" s="21">
        <f>+'Function-Classif'!T374</f>
        <v>0</v>
      </c>
      <c r="J374" s="21">
        <f>+'Function-Classif'!U374</f>
        <v>276522.09158375196</v>
      </c>
      <c r="K374" s="24"/>
      <c r="L374" s="47">
        <f t="shared" si="1030"/>
        <v>771608.0073349328</v>
      </c>
      <c r="M374" s="47">
        <f t="shared" si="1030"/>
        <v>0</v>
      </c>
      <c r="N374" s="47">
        <f t="shared" si="1030"/>
        <v>240259.1059727449</v>
      </c>
      <c r="O374" s="47"/>
      <c r="P374" s="47">
        <f t="shared" si="1031"/>
        <v>205329.03817118079</v>
      </c>
      <c r="Q374" s="47">
        <f t="shared" si="1031"/>
        <v>0</v>
      </c>
      <c r="R374" s="47">
        <f t="shared" si="1031"/>
        <v>29849.855886256752</v>
      </c>
      <c r="S374" s="47"/>
      <c r="T374" s="47">
        <f t="shared" si="1031"/>
        <v>15642.360199353425</v>
      </c>
      <c r="U374" s="47">
        <f t="shared" si="1031"/>
        <v>0</v>
      </c>
      <c r="V374" s="47">
        <f t="shared" si="1031"/>
        <v>0</v>
      </c>
      <c r="W374" s="24"/>
      <c r="X374" s="47">
        <f t="shared" si="1032"/>
        <v>181552.96736193885</v>
      </c>
      <c r="Y374" s="47">
        <f t="shared" si="1032"/>
        <v>0</v>
      </c>
      <c r="Z374" s="47">
        <f t="shared" si="1032"/>
        <v>0</v>
      </c>
      <c r="AB374" s="47">
        <f t="shared" si="1033"/>
        <v>165157.51459531466</v>
      </c>
      <c r="AC374" s="47">
        <f t="shared" si="1033"/>
        <v>0</v>
      </c>
      <c r="AD374" s="47">
        <f t="shared" si="1033"/>
        <v>0</v>
      </c>
      <c r="AF374" s="47">
        <f t="shared" si="1034"/>
        <v>98062.065915746018</v>
      </c>
      <c r="AG374" s="47">
        <f t="shared" si="1034"/>
        <v>0</v>
      </c>
      <c r="AH374" s="47">
        <f t="shared" si="1034"/>
        <v>0</v>
      </c>
      <c r="AJ374" s="47">
        <f t="shared" si="1035"/>
        <v>0</v>
      </c>
      <c r="AK374" s="47">
        <f t="shared" si="1035"/>
        <v>0</v>
      </c>
      <c r="AL374" s="47">
        <f t="shared" si="1035"/>
        <v>0</v>
      </c>
      <c r="AN374" s="47">
        <f t="shared" si="1036"/>
        <v>10239.313264897721</v>
      </c>
      <c r="AO374" s="47">
        <f t="shared" si="1036"/>
        <v>0</v>
      </c>
      <c r="AP374" s="47">
        <f t="shared" si="1036"/>
        <v>0</v>
      </c>
      <c r="AR374" s="47">
        <f t="shared" si="1037"/>
        <v>5359.1165346982398</v>
      </c>
      <c r="AS374" s="47">
        <f t="shared" si="1037"/>
        <v>0</v>
      </c>
      <c r="AT374" s="47">
        <f t="shared" si="1037"/>
        <v>0</v>
      </c>
      <c r="AV374" s="47">
        <f t="shared" si="1038"/>
        <v>11872.818769846201</v>
      </c>
      <c r="AW374" s="47">
        <f t="shared" si="1038"/>
        <v>0</v>
      </c>
      <c r="AX374" s="47">
        <f t="shared" si="1038"/>
        <v>6334.6069922422976</v>
      </c>
      <c r="AZ374" s="47">
        <f t="shared" si="1039"/>
        <v>379.79257545094288</v>
      </c>
      <c r="BA374" s="47">
        <f t="shared" si="1039"/>
        <v>0</v>
      </c>
      <c r="BB374" s="47">
        <f t="shared" si="1039"/>
        <v>11.877388110454309</v>
      </c>
      <c r="BD374" s="47">
        <f t="shared" si="1040"/>
        <v>172.91369288823415</v>
      </c>
      <c r="BE374" s="47">
        <f t="shared" si="1040"/>
        <v>0</v>
      </c>
      <c r="BF374" s="47">
        <f t="shared" si="1040"/>
        <v>66.645344397549181</v>
      </c>
      <c r="BH374" s="44">
        <f t="shared" si="966"/>
        <v>0</v>
      </c>
      <c r="BI374" s="44">
        <f t="shared" si="967"/>
        <v>0</v>
      </c>
      <c r="BJ374" s="44">
        <f t="shared" si="968"/>
        <v>0</v>
      </c>
      <c r="BK374" s="44">
        <f t="shared" si="969"/>
        <v>0</v>
      </c>
      <c r="BM374" s="44">
        <f t="shared" si="926"/>
        <v>1741898</v>
      </c>
      <c r="BN374" s="44">
        <f t="shared" si="927"/>
        <v>1011867.1133076777</v>
      </c>
      <c r="BO374" s="44">
        <f t="shared" si="928"/>
        <v>235178.89405743754</v>
      </c>
      <c r="BP374" s="44">
        <f t="shared" si="929"/>
        <v>15642.360199353425</v>
      </c>
      <c r="BQ374" s="44">
        <f t="shared" si="930"/>
        <v>181552.96736193885</v>
      </c>
      <c r="BR374" s="44">
        <f t="shared" si="931"/>
        <v>165157.51459531466</v>
      </c>
      <c r="BS374" s="44">
        <f t="shared" si="932"/>
        <v>98062.065915746018</v>
      </c>
      <c r="BT374" s="44">
        <f t="shared" si="933"/>
        <v>0</v>
      </c>
      <c r="BU374" s="44">
        <f t="shared" si="934"/>
        <v>10239.313264897721</v>
      </c>
      <c r="BV374" s="44">
        <f t="shared" si="935"/>
        <v>5359.1165346982398</v>
      </c>
      <c r="BW374" s="44">
        <f t="shared" si="936"/>
        <v>18207.425762088496</v>
      </c>
      <c r="BX374" s="44">
        <f t="shared" si="937"/>
        <v>391.6699635613972</v>
      </c>
      <c r="BY374" s="44">
        <f t="shared" si="938"/>
        <v>239.55903728578335</v>
      </c>
      <c r="CA374" s="44">
        <f t="shared" si="939"/>
        <v>0</v>
      </c>
    </row>
    <row r="375" spans="2:79" x14ac:dyDescent="0.25">
      <c r="B375" s="6">
        <v>584</v>
      </c>
      <c r="C375" s="6" t="s">
        <v>144</v>
      </c>
      <c r="D375" s="47" t="str">
        <f>INDEX(Alloc,$E375,D$1)</f>
        <v>Acct367</v>
      </c>
      <c r="E375" s="93">
        <v>31</v>
      </c>
      <c r="F375" s="93"/>
      <c r="G375" s="105">
        <f>+'Function-Classif'!F375</f>
        <v>168503</v>
      </c>
      <c r="H375" s="21">
        <f>+'Function-Classif'!S375</f>
        <v>155595.61978320355</v>
      </c>
      <c r="I375" s="21">
        <f>+'Function-Classif'!T375</f>
        <v>0</v>
      </c>
      <c r="J375" s="21">
        <f>+'Function-Classif'!U375</f>
        <v>12907.38021679644</v>
      </c>
      <c r="K375" s="24"/>
      <c r="L375" s="47">
        <f t="shared" si="1030"/>
        <v>77222.295012275747</v>
      </c>
      <c r="M375" s="47">
        <f t="shared" si="1030"/>
        <v>0</v>
      </c>
      <c r="N375" s="47">
        <f t="shared" si="1030"/>
        <v>11214.712045524047</v>
      </c>
      <c r="O375" s="47"/>
      <c r="P375" s="47">
        <f t="shared" si="1031"/>
        <v>21599.56337150684</v>
      </c>
      <c r="Q375" s="47">
        <f t="shared" si="1031"/>
        <v>0</v>
      </c>
      <c r="R375" s="47">
        <f t="shared" si="1031"/>
        <v>1393.3188380495162</v>
      </c>
      <c r="S375" s="47"/>
      <c r="T375" s="47">
        <f t="shared" si="1031"/>
        <v>1821.6741795935225</v>
      </c>
      <c r="U375" s="47">
        <f t="shared" si="1031"/>
        <v>0</v>
      </c>
      <c r="V375" s="47">
        <f t="shared" si="1031"/>
        <v>0</v>
      </c>
      <c r="W375" s="24"/>
      <c r="X375" s="47">
        <f t="shared" si="1032"/>
        <v>21143.251316096164</v>
      </c>
      <c r="Y375" s="47">
        <f t="shared" si="1032"/>
        <v>0</v>
      </c>
      <c r="Z375" s="47">
        <f t="shared" si="1032"/>
        <v>0</v>
      </c>
      <c r="AB375" s="47">
        <f t="shared" si="1033"/>
        <v>19233.873665469047</v>
      </c>
      <c r="AC375" s="47">
        <f t="shared" si="1033"/>
        <v>0</v>
      </c>
      <c r="AD375" s="47">
        <f t="shared" si="1033"/>
        <v>0</v>
      </c>
      <c r="AF375" s="47">
        <f t="shared" si="1034"/>
        <v>11420.088221961318</v>
      </c>
      <c r="AG375" s="47">
        <f t="shared" si="1034"/>
        <v>0</v>
      </c>
      <c r="AH375" s="47">
        <f t="shared" si="1034"/>
        <v>0</v>
      </c>
      <c r="AJ375" s="47">
        <f t="shared" si="1035"/>
        <v>0</v>
      </c>
      <c r="AK375" s="47">
        <f t="shared" si="1035"/>
        <v>0</v>
      </c>
      <c r="AL375" s="47">
        <f t="shared" si="1035"/>
        <v>0</v>
      </c>
      <c r="AN375" s="47">
        <f t="shared" si="1036"/>
        <v>1192.4474538186787</v>
      </c>
      <c r="AO375" s="47">
        <f t="shared" si="1036"/>
        <v>0</v>
      </c>
      <c r="AP375" s="47">
        <f t="shared" si="1036"/>
        <v>0</v>
      </c>
      <c r="AR375" s="47">
        <f t="shared" si="1037"/>
        <v>624.11068996455094</v>
      </c>
      <c r="AS375" s="47">
        <f t="shared" si="1037"/>
        <v>0</v>
      </c>
      <c r="AT375" s="47">
        <f t="shared" si="1037"/>
        <v>0</v>
      </c>
      <c r="AV375" s="47">
        <f t="shared" si="1038"/>
        <v>1278.7855452691122</v>
      </c>
      <c r="AW375" s="47">
        <f t="shared" si="1038"/>
        <v>0</v>
      </c>
      <c r="AX375" s="47">
        <f t="shared" si="1038"/>
        <v>295.68408261545534</v>
      </c>
      <c r="AZ375" s="47">
        <f t="shared" si="1039"/>
        <v>40.906314254595983</v>
      </c>
      <c r="BA375" s="47">
        <f t="shared" si="1039"/>
        <v>0</v>
      </c>
      <c r="BB375" s="47">
        <f t="shared" si="1039"/>
        <v>0.55440765490397881</v>
      </c>
      <c r="BD375" s="47">
        <f t="shared" si="1040"/>
        <v>18.624012993962403</v>
      </c>
      <c r="BE375" s="47">
        <f t="shared" si="1040"/>
        <v>0</v>
      </c>
      <c r="BF375" s="47">
        <f t="shared" si="1040"/>
        <v>3.1108429525167698</v>
      </c>
      <c r="BH375" s="44">
        <f t="shared" ref="BH375" si="1045">+L375+P375+T375+X375+AB375+AF375+AJ375+AN375+AR375+AV375+AZ375+BD375-H375</f>
        <v>0</v>
      </c>
      <c r="BI375" s="44">
        <f t="shared" ref="BI375" si="1046">+M375+Q375+U375+Y375+AC375+AG375+AK375+AO375+AS375+AW375+BA375+BE375-I375</f>
        <v>0</v>
      </c>
      <c r="BJ375" s="44">
        <f t="shared" ref="BJ375" si="1047">+N375+R375+V375+Z375+AD375+AH375+AL375+AP375+AT375+AX375+BB375+BF375-J375</f>
        <v>0</v>
      </c>
      <c r="BK375" s="44">
        <f t="shared" ref="BK375" si="1048">SUM(L375:BF375)-G375</f>
        <v>0</v>
      </c>
      <c r="BM375" s="44">
        <f t="shared" si="926"/>
        <v>168503</v>
      </c>
      <c r="BN375" s="44">
        <f t="shared" si="927"/>
        <v>88437.007057799798</v>
      </c>
      <c r="BO375" s="44">
        <f t="shared" si="928"/>
        <v>22992.882209556356</v>
      </c>
      <c r="BP375" s="44">
        <f t="shared" si="929"/>
        <v>1821.6741795935225</v>
      </c>
      <c r="BQ375" s="44">
        <f t="shared" si="930"/>
        <v>21143.251316096164</v>
      </c>
      <c r="BR375" s="44">
        <f t="shared" si="931"/>
        <v>19233.873665469047</v>
      </c>
      <c r="BS375" s="44">
        <f t="shared" si="932"/>
        <v>11420.088221961318</v>
      </c>
      <c r="BT375" s="44">
        <f t="shared" si="933"/>
        <v>0</v>
      </c>
      <c r="BU375" s="44">
        <f t="shared" si="934"/>
        <v>1192.4474538186787</v>
      </c>
      <c r="BV375" s="44">
        <f t="shared" si="935"/>
        <v>624.11068996455094</v>
      </c>
      <c r="BW375" s="44">
        <f t="shared" si="936"/>
        <v>1574.4696278845674</v>
      </c>
      <c r="BX375" s="44">
        <f t="shared" si="937"/>
        <v>41.460721909499959</v>
      </c>
      <c r="BY375" s="44">
        <f t="shared" si="938"/>
        <v>21.734855946479172</v>
      </c>
      <c r="CA375" s="44">
        <f t="shared" si="939"/>
        <v>0</v>
      </c>
    </row>
    <row r="376" spans="2:79" x14ac:dyDescent="0.25">
      <c r="B376" s="6">
        <v>585</v>
      </c>
      <c r="C376" s="6" t="s">
        <v>145</v>
      </c>
      <c r="D376" s="6"/>
      <c r="E376" s="93"/>
      <c r="F376" s="93"/>
      <c r="G376" s="105">
        <f>+'Function-Classif'!F376</f>
        <v>0</v>
      </c>
      <c r="H376" s="21">
        <f>+'Function-Classif'!S376</f>
        <v>0</v>
      </c>
      <c r="I376" s="21">
        <f>+'Function-Classif'!T376</f>
        <v>0</v>
      </c>
      <c r="J376" s="21">
        <f>+'Function-Classif'!U376</f>
        <v>0</v>
      </c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Y376" s="44"/>
      <c r="Z376" s="44"/>
      <c r="BH376" s="44">
        <f t="shared" si="966"/>
        <v>0</v>
      </c>
      <c r="BI376" s="44">
        <f t="shared" si="967"/>
        <v>0</v>
      </c>
      <c r="BJ376" s="44">
        <f t="shared" si="968"/>
        <v>0</v>
      </c>
      <c r="BK376" s="44">
        <f t="shared" si="969"/>
        <v>0</v>
      </c>
      <c r="BM376" s="44">
        <f t="shared" si="926"/>
        <v>0</v>
      </c>
      <c r="BN376" s="44">
        <f t="shared" si="927"/>
        <v>0</v>
      </c>
      <c r="BO376" s="44">
        <f t="shared" si="928"/>
        <v>0</v>
      </c>
      <c r="BP376" s="44">
        <f t="shared" si="929"/>
        <v>0</v>
      </c>
      <c r="BQ376" s="44">
        <f t="shared" si="930"/>
        <v>0</v>
      </c>
      <c r="BR376" s="44">
        <f t="shared" si="931"/>
        <v>0</v>
      </c>
      <c r="BS376" s="44">
        <f t="shared" si="932"/>
        <v>0</v>
      </c>
      <c r="BT376" s="44">
        <f t="shared" si="933"/>
        <v>0</v>
      </c>
      <c r="BU376" s="44">
        <f t="shared" si="934"/>
        <v>0</v>
      </c>
      <c r="BV376" s="44">
        <f t="shared" si="935"/>
        <v>0</v>
      </c>
      <c r="BW376" s="44">
        <f t="shared" si="936"/>
        <v>0</v>
      </c>
      <c r="BX376" s="44">
        <f t="shared" si="937"/>
        <v>0</v>
      </c>
      <c r="BY376" s="44">
        <f t="shared" si="938"/>
        <v>0</v>
      </c>
      <c r="CA376" s="44">
        <f t="shared" si="939"/>
        <v>0</v>
      </c>
    </row>
    <row r="377" spans="2:79" x14ac:dyDescent="0.25">
      <c r="B377" s="6">
        <v>586</v>
      </c>
      <c r="C377" s="43" t="s">
        <v>146</v>
      </c>
      <c r="D377" s="47" t="str">
        <f>INDEX(Alloc,$E377,D$1)</f>
        <v>C03</v>
      </c>
      <c r="E377" s="109">
        <v>21</v>
      </c>
      <c r="F377" s="93"/>
      <c r="G377" s="105">
        <f>+'Function-Classif'!F377</f>
        <v>3736471</v>
      </c>
      <c r="H377" s="21">
        <f>+'Function-Classif'!S377</f>
        <v>0</v>
      </c>
      <c r="I377" s="21">
        <f>+'Function-Classif'!T377</f>
        <v>0</v>
      </c>
      <c r="J377" s="21">
        <f>+'Function-Classif'!U377</f>
        <v>3736471</v>
      </c>
      <c r="K377" s="24"/>
      <c r="L377" s="47">
        <f t="shared" ref="L377:N377" si="1049">INDEX(Alloc,$E377,L$1)*$G377</f>
        <v>0</v>
      </c>
      <c r="M377" s="47">
        <f t="shared" si="1049"/>
        <v>0</v>
      </c>
      <c r="N377" s="47">
        <f t="shared" si="1049"/>
        <v>2615230.7823200002</v>
      </c>
      <c r="O377" s="47"/>
      <c r="P377" s="47">
        <f t="shared" ref="P377:V377" si="1050">INDEX(Alloc,$E377,P$1)*$G377</f>
        <v>0</v>
      </c>
      <c r="Q377" s="47">
        <f t="shared" si="1050"/>
        <v>0</v>
      </c>
      <c r="R377" s="47">
        <f t="shared" si="1050"/>
        <v>768891.00238000019</v>
      </c>
      <c r="S377" s="47"/>
      <c r="T377" s="47">
        <f t="shared" si="1050"/>
        <v>0</v>
      </c>
      <c r="U377" s="47">
        <f t="shared" si="1050"/>
        <v>0</v>
      </c>
      <c r="V377" s="47">
        <f t="shared" si="1050"/>
        <v>29932.869181000009</v>
      </c>
      <c r="W377" s="24"/>
      <c r="X377" s="47">
        <f t="shared" ref="X377:Z377" si="1051">INDEX(Alloc,$E377,X$1)*$G377</f>
        <v>0</v>
      </c>
      <c r="Y377" s="47">
        <f t="shared" si="1051"/>
        <v>0</v>
      </c>
      <c r="Z377" s="47">
        <f t="shared" si="1051"/>
        <v>206839.82514700005</v>
      </c>
      <c r="AB377" s="47">
        <f t="shared" ref="AB377:AD377" si="1052">INDEX(Alloc,$E377,AB$1)*$G377</f>
        <v>0</v>
      </c>
      <c r="AC377" s="47">
        <f t="shared" si="1052"/>
        <v>0</v>
      </c>
      <c r="AD377" s="47">
        <f t="shared" si="1052"/>
        <v>46870.292224000012</v>
      </c>
      <c r="AF377" s="47">
        <f t="shared" ref="AF377:AH377" si="1053">INDEX(Alloc,$E377,AF$1)*$G377</f>
        <v>0</v>
      </c>
      <c r="AG377" s="47">
        <f t="shared" si="1053"/>
        <v>0</v>
      </c>
      <c r="AH377" s="47">
        <f t="shared" si="1053"/>
        <v>21791.098872000006</v>
      </c>
      <c r="AJ377" s="47">
        <f t="shared" ref="AJ377:AL377" si="1054">INDEX(Alloc,$E377,AJ$1)*$G377</f>
        <v>0</v>
      </c>
      <c r="AK377" s="47">
        <f t="shared" si="1054"/>
        <v>0</v>
      </c>
      <c r="AL377" s="47">
        <f t="shared" si="1054"/>
        <v>38339.928931000002</v>
      </c>
      <c r="AN377" s="47">
        <f t="shared" ref="AN377:AP377" si="1055">INDEX(Alloc,$E377,AN$1)*$G377</f>
        <v>0</v>
      </c>
      <c r="AO377" s="47">
        <f t="shared" si="1055"/>
        <v>0</v>
      </c>
      <c r="AP377" s="47">
        <f t="shared" si="1055"/>
        <v>444.64004900000015</v>
      </c>
      <c r="AR377" s="47">
        <f t="shared" ref="AR377:AT377" si="1056">INDEX(Alloc,$E377,AR$1)*$G377</f>
        <v>0</v>
      </c>
      <c r="AS377" s="47">
        <f t="shared" si="1056"/>
        <v>0</v>
      </c>
      <c r="AT377" s="47">
        <f t="shared" si="1056"/>
        <v>444.64004900000015</v>
      </c>
      <c r="AV377" s="47">
        <f t="shared" ref="AV377:AX377" si="1057">INDEX(Alloc,$E377,AV$1)*$G377</f>
        <v>0</v>
      </c>
      <c r="AW377" s="47">
        <f t="shared" si="1057"/>
        <v>0</v>
      </c>
      <c r="AX377" s="47">
        <f t="shared" si="1057"/>
        <v>0</v>
      </c>
      <c r="AZ377" s="47">
        <f t="shared" ref="AZ377:BB377" si="1058">INDEX(Alloc,$E377,AZ$1)*$G377</f>
        <v>0</v>
      </c>
      <c r="BA377" s="47">
        <f t="shared" si="1058"/>
        <v>0</v>
      </c>
      <c r="BB377" s="47">
        <f t="shared" si="1058"/>
        <v>1184.4613070000003</v>
      </c>
      <c r="BD377" s="47">
        <f t="shared" ref="BD377:BF377" si="1059">INDEX(Alloc,$E377,BD$1)*$G377</f>
        <v>0</v>
      </c>
      <c r="BE377" s="47">
        <f t="shared" si="1059"/>
        <v>0</v>
      </c>
      <c r="BF377" s="47">
        <f t="shared" si="1059"/>
        <v>6501.4595400000017</v>
      </c>
      <c r="BH377" s="44">
        <f t="shared" ref="BH377" si="1060">+L377+P377+T377+X377+AB377+AF377+AJ377+AN377+AR377+AV377+AZ377+BD377-H377</f>
        <v>0</v>
      </c>
      <c r="BI377" s="44">
        <f t="shared" ref="BI377" si="1061">+M377+Q377+U377+Y377+AC377+AG377+AK377+AO377+AS377+AW377+BA377+BE377-I377</f>
        <v>0</v>
      </c>
      <c r="BJ377" s="44">
        <f t="shared" ref="BJ377" si="1062">+N377+R377+V377+Z377+AD377+AH377+AL377+AP377+AT377+AX377+BB377+BF377-J377</f>
        <v>0</v>
      </c>
      <c r="BK377" s="44">
        <f t="shared" ref="BK377" si="1063">SUM(L377:BF377)-G377</f>
        <v>0</v>
      </c>
      <c r="BM377" s="44">
        <f t="shared" si="926"/>
        <v>3736471</v>
      </c>
      <c r="BN377" s="44">
        <f t="shared" si="927"/>
        <v>2615230.7823200002</v>
      </c>
      <c r="BO377" s="44">
        <f t="shared" si="928"/>
        <v>768891.00238000019</v>
      </c>
      <c r="BP377" s="44">
        <f t="shared" si="929"/>
        <v>29932.869181000009</v>
      </c>
      <c r="BQ377" s="44">
        <f t="shared" si="930"/>
        <v>206839.82514700005</v>
      </c>
      <c r="BR377" s="44">
        <f t="shared" si="931"/>
        <v>46870.292224000012</v>
      </c>
      <c r="BS377" s="44">
        <f t="shared" si="932"/>
        <v>21791.098872000006</v>
      </c>
      <c r="BT377" s="44">
        <f t="shared" si="933"/>
        <v>38339.928931000002</v>
      </c>
      <c r="BU377" s="44">
        <f t="shared" si="934"/>
        <v>444.64004900000015</v>
      </c>
      <c r="BV377" s="44">
        <f t="shared" si="935"/>
        <v>444.64004900000015</v>
      </c>
      <c r="BW377" s="44">
        <f t="shared" si="936"/>
        <v>0</v>
      </c>
      <c r="BX377" s="44">
        <f t="shared" si="937"/>
        <v>1184.4613070000003</v>
      </c>
      <c r="BY377" s="44">
        <f t="shared" si="938"/>
        <v>6501.4595400000017</v>
      </c>
      <c r="CA377" s="44">
        <f t="shared" si="939"/>
        <v>0</v>
      </c>
    </row>
    <row r="378" spans="2:79" x14ac:dyDescent="0.25">
      <c r="B378" s="6">
        <v>586</v>
      </c>
      <c r="C378" s="6" t="s">
        <v>147</v>
      </c>
      <c r="D378" s="6"/>
      <c r="E378" s="93"/>
      <c r="F378" s="93"/>
      <c r="G378" s="105">
        <f>+'Function-Classif'!F378</f>
        <v>0</v>
      </c>
      <c r="H378" s="21">
        <f>+'Function-Classif'!S378</f>
        <v>0</v>
      </c>
      <c r="I378" s="21">
        <f>+'Function-Classif'!T378</f>
        <v>0</v>
      </c>
      <c r="J378" s="21">
        <f>+'Function-Classif'!U378</f>
        <v>0</v>
      </c>
      <c r="K378" s="24"/>
      <c r="L378" s="40"/>
      <c r="M378" s="24"/>
      <c r="N378" s="24"/>
      <c r="O378" s="24"/>
      <c r="P378" s="40"/>
      <c r="Q378" s="24"/>
      <c r="R378" s="24"/>
      <c r="S378" s="24"/>
      <c r="T378" s="24"/>
      <c r="U378" s="24"/>
      <c r="V378" s="24"/>
      <c r="W378" s="24"/>
      <c r="Y378" s="44"/>
      <c r="Z378" s="44"/>
      <c r="BH378" s="44">
        <f t="shared" si="966"/>
        <v>0</v>
      </c>
      <c r="BI378" s="44">
        <f t="shared" si="967"/>
        <v>0</v>
      </c>
      <c r="BJ378" s="44">
        <f t="shared" si="968"/>
        <v>0</v>
      </c>
      <c r="BK378" s="44">
        <f t="shared" si="969"/>
        <v>0</v>
      </c>
      <c r="BM378" s="44">
        <f t="shared" si="926"/>
        <v>0</v>
      </c>
      <c r="BN378" s="44">
        <f t="shared" si="927"/>
        <v>0</v>
      </c>
      <c r="BO378" s="44">
        <f t="shared" si="928"/>
        <v>0</v>
      </c>
      <c r="BP378" s="44">
        <f t="shared" si="929"/>
        <v>0</v>
      </c>
      <c r="BQ378" s="44">
        <f t="shared" si="930"/>
        <v>0</v>
      </c>
      <c r="BR378" s="44">
        <f t="shared" si="931"/>
        <v>0</v>
      </c>
      <c r="BS378" s="44">
        <f t="shared" si="932"/>
        <v>0</v>
      </c>
      <c r="BT378" s="44">
        <f t="shared" si="933"/>
        <v>0</v>
      </c>
      <c r="BU378" s="44">
        <f t="shared" si="934"/>
        <v>0</v>
      </c>
      <c r="BV378" s="44">
        <f t="shared" si="935"/>
        <v>0</v>
      </c>
      <c r="BW378" s="44">
        <f t="shared" si="936"/>
        <v>0</v>
      </c>
      <c r="BX378" s="44">
        <f t="shared" si="937"/>
        <v>0</v>
      </c>
      <c r="BY378" s="44">
        <f t="shared" si="938"/>
        <v>0</v>
      </c>
      <c r="CA378" s="44">
        <f t="shared" si="939"/>
        <v>0</v>
      </c>
    </row>
    <row r="379" spans="2:79" x14ac:dyDescent="0.25">
      <c r="B379" s="6">
        <v>587</v>
      </c>
      <c r="C379" s="6" t="s">
        <v>148</v>
      </c>
      <c r="D379" s="6"/>
      <c r="E379" s="93"/>
      <c r="F379" s="93"/>
      <c r="G379" s="105">
        <f>+'Function-Classif'!F379</f>
        <v>0</v>
      </c>
      <c r="H379" s="21">
        <f>+'Function-Classif'!S379</f>
        <v>0</v>
      </c>
      <c r="I379" s="21">
        <f>+'Function-Classif'!T379</f>
        <v>0</v>
      </c>
      <c r="J379" s="21">
        <f>+'Function-Classif'!U379</f>
        <v>0</v>
      </c>
      <c r="K379" s="24"/>
      <c r="L379" s="40"/>
      <c r="M379" s="24"/>
      <c r="N379" s="24"/>
      <c r="O379" s="24"/>
      <c r="P379" s="40"/>
      <c r="Q379" s="24"/>
      <c r="R379" s="24"/>
      <c r="S379" s="24"/>
      <c r="T379" s="24"/>
      <c r="U379" s="24"/>
      <c r="V379" s="24"/>
      <c r="W379" s="24"/>
      <c r="Y379" s="44"/>
      <c r="Z379" s="44"/>
      <c r="BH379" s="44">
        <f t="shared" si="966"/>
        <v>0</v>
      </c>
      <c r="BI379" s="44">
        <f t="shared" si="967"/>
        <v>0</v>
      </c>
      <c r="BJ379" s="44">
        <f t="shared" si="968"/>
        <v>0</v>
      </c>
      <c r="BK379" s="44">
        <f t="shared" si="969"/>
        <v>0</v>
      </c>
      <c r="BM379" s="44">
        <f t="shared" si="926"/>
        <v>0</v>
      </c>
      <c r="BN379" s="44">
        <f t="shared" si="927"/>
        <v>0</v>
      </c>
      <c r="BO379" s="44">
        <f t="shared" si="928"/>
        <v>0</v>
      </c>
      <c r="BP379" s="44">
        <f t="shared" si="929"/>
        <v>0</v>
      </c>
      <c r="BQ379" s="44">
        <f t="shared" si="930"/>
        <v>0</v>
      </c>
      <c r="BR379" s="44">
        <f t="shared" si="931"/>
        <v>0</v>
      </c>
      <c r="BS379" s="44">
        <f t="shared" si="932"/>
        <v>0</v>
      </c>
      <c r="BT379" s="44">
        <f t="shared" si="933"/>
        <v>0</v>
      </c>
      <c r="BU379" s="44">
        <f t="shared" si="934"/>
        <v>0</v>
      </c>
      <c r="BV379" s="44">
        <f t="shared" si="935"/>
        <v>0</v>
      </c>
      <c r="BW379" s="44">
        <f t="shared" si="936"/>
        <v>0</v>
      </c>
      <c r="BX379" s="44">
        <f t="shared" si="937"/>
        <v>0</v>
      </c>
      <c r="BY379" s="44">
        <f t="shared" si="938"/>
        <v>0</v>
      </c>
      <c r="CA379" s="44">
        <f t="shared" si="939"/>
        <v>0</v>
      </c>
    </row>
    <row r="380" spans="2:79" x14ac:dyDescent="0.25">
      <c r="B380" s="6">
        <v>588</v>
      </c>
      <c r="C380" s="6" t="s">
        <v>149</v>
      </c>
      <c r="D380" s="47" t="str">
        <f>INDEX(Alloc,$E380,D$1)</f>
        <v>Dist</v>
      </c>
      <c r="E380" s="93">
        <v>26</v>
      </c>
      <c r="F380" s="93"/>
      <c r="G380" s="105">
        <f>+'Function-Classif'!F380</f>
        <v>1539532</v>
      </c>
      <c r="H380" s="21">
        <f>+'Function-Classif'!S380</f>
        <v>1130080.4224994252</v>
      </c>
      <c r="I380" s="21">
        <f>+'Function-Classif'!T380</f>
        <v>0</v>
      </c>
      <c r="J380" s="21">
        <f>+'Function-Classif'!U380</f>
        <v>409451.57750057481</v>
      </c>
      <c r="K380" s="47"/>
      <c r="L380" s="47">
        <f t="shared" ref="L380:N380" si="1064">INDEX(Alloc,$E380,L$1)*$G380</f>
        <v>595343.63744809362</v>
      </c>
      <c r="M380" s="47">
        <f t="shared" si="1064"/>
        <v>0</v>
      </c>
      <c r="N380" s="47">
        <f t="shared" si="1064"/>
        <v>236212.70680406599</v>
      </c>
      <c r="O380" s="47"/>
      <c r="P380" s="47">
        <f t="shared" ref="P380:V380" si="1065">INDEX(Alloc,$E380,P$1)*$G380</f>
        <v>156078.29893629524</v>
      </c>
      <c r="Q380" s="47">
        <f t="shared" si="1065"/>
        <v>0</v>
      </c>
      <c r="R380" s="47">
        <f t="shared" si="1065"/>
        <v>38526.003385637603</v>
      </c>
      <c r="S380" s="47"/>
      <c r="T380" s="47">
        <f t="shared" si="1065"/>
        <v>11496.84952324581</v>
      </c>
      <c r="U380" s="47">
        <f t="shared" si="1065"/>
        <v>0</v>
      </c>
      <c r="V380" s="47">
        <f t="shared" si="1065"/>
        <v>361.76792956960446</v>
      </c>
      <c r="W380" s="24"/>
      <c r="X380" s="47">
        <f t="shared" ref="X380:Z380" si="1066">INDEX(Alloc,$E380,X$1)*$G380</f>
        <v>145971.94630657247</v>
      </c>
      <c r="Y380" s="47">
        <f t="shared" si="1066"/>
        <v>0</v>
      </c>
      <c r="Z380" s="47">
        <f t="shared" si="1066"/>
        <v>4338.0182863738901</v>
      </c>
      <c r="AB380" s="47">
        <f t="shared" ref="AB380:AD380" si="1067">INDEX(Alloc,$E380,AB$1)*$G380</f>
        <v>121387.76174033458</v>
      </c>
      <c r="AC380" s="47">
        <f t="shared" si="1067"/>
        <v>0</v>
      </c>
      <c r="AD380" s="47">
        <f t="shared" si="1067"/>
        <v>566.47321289740592</v>
      </c>
      <c r="AF380" s="47">
        <f t="shared" ref="AF380:AH380" si="1068">INDEX(Alloc,$E380,AF$1)*$G380</f>
        <v>78961.976991963849</v>
      </c>
      <c r="AG380" s="47">
        <f t="shared" si="1068"/>
        <v>0</v>
      </c>
      <c r="AH380" s="47">
        <f t="shared" si="1068"/>
        <v>478.16658467900697</v>
      </c>
      <c r="AJ380" s="47">
        <f t="shared" ref="AJ380:AL380" si="1069">INDEX(Alloc,$E380,AJ$1)*$G380</f>
        <v>0</v>
      </c>
      <c r="AK380" s="47">
        <f t="shared" si="1069"/>
        <v>0</v>
      </c>
      <c r="AL380" s="47">
        <f t="shared" si="1069"/>
        <v>463.37544942125959</v>
      </c>
      <c r="AN380" s="47">
        <f t="shared" ref="AN380:AP380" si="1070">INDEX(Alloc,$E380,AN$1)*$G380</f>
        <v>7525.7085457455323</v>
      </c>
      <c r="AO380" s="47">
        <f t="shared" si="1070"/>
        <v>0</v>
      </c>
      <c r="AP380" s="47">
        <f t="shared" si="1070"/>
        <v>5.3739088277097649</v>
      </c>
      <c r="AR380" s="47">
        <f t="shared" ref="AR380:AT380" si="1071">INDEX(Alloc,$E380,AR$1)*$G380</f>
        <v>3938.852934706807</v>
      </c>
      <c r="AS380" s="47">
        <f t="shared" si="1071"/>
        <v>0</v>
      </c>
      <c r="AT380" s="47">
        <f t="shared" si="1071"/>
        <v>5.3739088277097649</v>
      </c>
      <c r="AV380" s="47">
        <f t="shared" ref="AV380:AX380" si="1072">INDEX(Alloc,$E380,AV$1)*$G380</f>
        <v>8958.3584504427818</v>
      </c>
      <c r="AW380" s="47">
        <f t="shared" si="1072"/>
        <v>0</v>
      </c>
      <c r="AX380" s="47">
        <f t="shared" si="1072"/>
        <v>128344.33568140797</v>
      </c>
      <c r="AZ380" s="47">
        <f t="shared" ref="AZ380:BB380" si="1073">INDEX(Alloc,$E380,AZ$1)*$G380</f>
        <v>286.56362854180549</v>
      </c>
      <c r="BA380" s="47">
        <f t="shared" si="1073"/>
        <v>0</v>
      </c>
      <c r="BB380" s="47">
        <f t="shared" si="1073"/>
        <v>22.950907826085469</v>
      </c>
      <c r="BD380" s="47">
        <f t="shared" ref="BD380:BF380" si="1074">INDEX(Alloc,$E380,BD$1)*$G380</f>
        <v>130.46799348244801</v>
      </c>
      <c r="BE380" s="47">
        <f t="shared" si="1074"/>
        <v>0</v>
      </c>
      <c r="BF380" s="47">
        <f t="shared" si="1074"/>
        <v>127.03144104052639</v>
      </c>
      <c r="BH380" s="44">
        <f t="shared" si="966"/>
        <v>0</v>
      </c>
      <c r="BI380" s="44">
        <f t="shared" si="967"/>
        <v>0</v>
      </c>
      <c r="BJ380" s="44">
        <f t="shared" si="968"/>
        <v>0</v>
      </c>
      <c r="BK380" s="44">
        <f t="shared" si="969"/>
        <v>0</v>
      </c>
      <c r="BM380" s="44">
        <f t="shared" si="926"/>
        <v>1539532</v>
      </c>
      <c r="BN380" s="44">
        <f t="shared" si="927"/>
        <v>831556.34425215959</v>
      </c>
      <c r="BO380" s="44">
        <f t="shared" si="928"/>
        <v>194604.30232193283</v>
      </c>
      <c r="BP380" s="44">
        <f t="shared" si="929"/>
        <v>11858.617452815415</v>
      </c>
      <c r="BQ380" s="44">
        <f t="shared" si="930"/>
        <v>150309.96459294637</v>
      </c>
      <c r="BR380" s="44">
        <f t="shared" si="931"/>
        <v>121954.23495323198</v>
      </c>
      <c r="BS380" s="44">
        <f t="shared" si="932"/>
        <v>79440.143576642862</v>
      </c>
      <c r="BT380" s="44">
        <f t="shared" si="933"/>
        <v>463.37544942125959</v>
      </c>
      <c r="BU380" s="44">
        <f t="shared" si="934"/>
        <v>7531.0824545732421</v>
      </c>
      <c r="BV380" s="44">
        <f t="shared" si="935"/>
        <v>3944.2268435345168</v>
      </c>
      <c r="BW380" s="44">
        <f t="shared" si="936"/>
        <v>137302.69413185076</v>
      </c>
      <c r="BX380" s="44">
        <f t="shared" si="937"/>
        <v>309.51453636789097</v>
      </c>
      <c r="BY380" s="44">
        <f t="shared" si="938"/>
        <v>257.49943452297441</v>
      </c>
      <c r="CA380" s="44">
        <f t="shared" si="939"/>
        <v>0</v>
      </c>
    </row>
    <row r="381" spans="2:79" x14ac:dyDescent="0.25">
      <c r="B381" s="30">
        <v>589</v>
      </c>
      <c r="C381" s="30" t="s">
        <v>87</v>
      </c>
      <c r="D381" s="30"/>
      <c r="E381" s="94"/>
      <c r="F381" s="94"/>
      <c r="G381" s="105">
        <f>+'Function-Classif'!F381</f>
        <v>0</v>
      </c>
      <c r="H381" s="31">
        <f>+'Function-Classif'!S381</f>
        <v>0</v>
      </c>
      <c r="I381" s="31">
        <f>+'Function-Classif'!T381</f>
        <v>0</v>
      </c>
      <c r="J381" s="31">
        <f>+'Function-Classif'!U381</f>
        <v>0</v>
      </c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Y381" s="44"/>
      <c r="Z381" s="44"/>
      <c r="BH381" s="44">
        <f t="shared" si="966"/>
        <v>0</v>
      </c>
      <c r="BI381" s="44">
        <f t="shared" si="967"/>
        <v>0</v>
      </c>
      <c r="BJ381" s="44">
        <f t="shared" si="968"/>
        <v>0</v>
      </c>
      <c r="BK381" s="44">
        <f t="shared" si="969"/>
        <v>0</v>
      </c>
      <c r="BM381" s="44">
        <f t="shared" si="926"/>
        <v>0</v>
      </c>
      <c r="BN381" s="44">
        <f t="shared" si="927"/>
        <v>0</v>
      </c>
      <c r="BO381" s="44">
        <f t="shared" si="928"/>
        <v>0</v>
      </c>
      <c r="BP381" s="44">
        <f t="shared" si="929"/>
        <v>0</v>
      </c>
      <c r="BQ381" s="44">
        <f t="shared" si="930"/>
        <v>0</v>
      </c>
      <c r="BR381" s="44">
        <f t="shared" si="931"/>
        <v>0</v>
      </c>
      <c r="BS381" s="44">
        <f t="shared" si="932"/>
        <v>0</v>
      </c>
      <c r="BT381" s="44">
        <f t="shared" si="933"/>
        <v>0</v>
      </c>
      <c r="BU381" s="44">
        <f t="shared" si="934"/>
        <v>0</v>
      </c>
      <c r="BV381" s="44">
        <f t="shared" si="935"/>
        <v>0</v>
      </c>
      <c r="BW381" s="44">
        <f t="shared" si="936"/>
        <v>0</v>
      </c>
      <c r="BX381" s="44">
        <f t="shared" si="937"/>
        <v>0</v>
      </c>
      <c r="BY381" s="44">
        <f t="shared" si="938"/>
        <v>0</v>
      </c>
      <c r="CA381" s="44">
        <f t="shared" si="939"/>
        <v>0</v>
      </c>
    </row>
    <row r="382" spans="2:79" x14ac:dyDescent="0.25">
      <c r="B382" s="6" t="s">
        <v>201</v>
      </c>
      <c r="C382" s="6"/>
      <c r="D382" s="6"/>
      <c r="E382" s="93"/>
      <c r="F382" s="93"/>
      <c r="G382" s="105">
        <f>+'Function-Classif'!F382</f>
        <v>9509829</v>
      </c>
      <c r="H382" s="24">
        <f>SUM(H371:H381)</f>
        <v>4611956.5089849811</v>
      </c>
      <c r="I382" s="24">
        <f t="shared" ref="I382:BF382" si="1075">SUM(I371:I381)</f>
        <v>0</v>
      </c>
      <c r="J382" s="24">
        <f t="shared" si="1075"/>
        <v>4897872.4910150198</v>
      </c>
      <c r="K382" s="24"/>
      <c r="L382" s="24">
        <f t="shared" si="1075"/>
        <v>2349986.7602684982</v>
      </c>
      <c r="M382" s="24">
        <f t="shared" si="1075"/>
        <v>0</v>
      </c>
      <c r="N382" s="24">
        <f t="shared" si="1075"/>
        <v>3426490.8741441481</v>
      </c>
      <c r="O382" s="24"/>
      <c r="P382" s="24">
        <f t="shared" si="1075"/>
        <v>640333.19859558227</v>
      </c>
      <c r="Q382" s="24">
        <f t="shared" si="1075"/>
        <v>0</v>
      </c>
      <c r="R382" s="24">
        <f t="shared" si="1075"/>
        <v>926116.02904861397</v>
      </c>
      <c r="S382" s="24"/>
      <c r="T382" s="24">
        <f t="shared" ref="T382:V382" si="1076">SUM(T371:T381)</f>
        <v>51296.102079154691</v>
      </c>
      <c r="U382" s="24">
        <f t="shared" si="1076"/>
        <v>0</v>
      </c>
      <c r="V382" s="24">
        <f t="shared" si="1076"/>
        <v>33453.775050961674</v>
      </c>
      <c r="W382" s="24"/>
      <c r="X382" s="24">
        <f t="shared" si="1075"/>
        <v>609208.78434413834</v>
      </c>
      <c r="Y382" s="24">
        <f t="shared" si="1075"/>
        <v>0</v>
      </c>
      <c r="Z382" s="24">
        <f t="shared" si="1075"/>
        <v>233199.56083918453</v>
      </c>
      <c r="AA382" s="24"/>
      <c r="AB382" s="24">
        <f t="shared" si="1075"/>
        <v>541602.20195996563</v>
      </c>
      <c r="AC382" s="24">
        <f t="shared" si="1075"/>
        <v>0</v>
      </c>
      <c r="AD382" s="24">
        <f t="shared" si="1075"/>
        <v>52383.491978437545</v>
      </c>
      <c r="AE382" s="24"/>
      <c r="AF382" s="24">
        <f t="shared" si="1075"/>
        <v>329182.06962390948</v>
      </c>
      <c r="AG382" s="24">
        <f t="shared" si="1075"/>
        <v>0</v>
      </c>
      <c r="AH382" s="24">
        <f t="shared" si="1075"/>
        <v>24591.514148818376</v>
      </c>
      <c r="AI382" s="24"/>
      <c r="AJ382" s="24">
        <f t="shared" si="1075"/>
        <v>0</v>
      </c>
      <c r="AK382" s="24">
        <f t="shared" si="1075"/>
        <v>0</v>
      </c>
      <c r="AL382" s="24">
        <f t="shared" si="1075"/>
        <v>42849.729846201182</v>
      </c>
      <c r="AM382" s="24"/>
      <c r="AN382" s="24">
        <f t="shared" si="1075"/>
        <v>33577.852175936139</v>
      </c>
      <c r="AO382" s="24">
        <f t="shared" si="1075"/>
        <v>0</v>
      </c>
      <c r="AP382" s="24">
        <f t="shared" si="1075"/>
        <v>496.94160917044553</v>
      </c>
      <c r="AQ382" s="24"/>
      <c r="AR382" s="24">
        <f t="shared" si="1075"/>
        <v>17574.188633588026</v>
      </c>
      <c r="AS382" s="24">
        <f t="shared" si="1075"/>
        <v>0</v>
      </c>
      <c r="AT382" s="24">
        <f t="shared" si="1075"/>
        <v>496.94160917044553</v>
      </c>
      <c r="AU382" s="24"/>
      <c r="AV382" s="24">
        <f t="shared" si="1075"/>
        <v>37451.882413435</v>
      </c>
      <c r="AW382" s="24">
        <f t="shared" si="1075"/>
        <v>0</v>
      </c>
      <c r="AX382" s="24">
        <f t="shared" si="1075"/>
        <v>149049.83956768463</v>
      </c>
      <c r="AY382" s="24"/>
      <c r="AZ382" s="24">
        <f t="shared" si="1075"/>
        <v>1198.0261093018105</v>
      </c>
      <c r="BA382" s="24">
        <f t="shared" si="1075"/>
        <v>0</v>
      </c>
      <c r="BB382" s="24">
        <f t="shared" si="1075"/>
        <v>1347.0498748226062</v>
      </c>
      <c r="BC382" s="24"/>
      <c r="BD382" s="24">
        <f t="shared" si="1075"/>
        <v>545.44278147074306</v>
      </c>
      <c r="BE382" s="24">
        <f t="shared" si="1075"/>
        <v>0</v>
      </c>
      <c r="BF382" s="24">
        <f t="shared" si="1075"/>
        <v>7396.7432978063034</v>
      </c>
      <c r="BH382" s="44">
        <f t="shared" si="966"/>
        <v>0</v>
      </c>
      <c r="BI382" s="44">
        <f t="shared" si="967"/>
        <v>0</v>
      </c>
      <c r="BJ382" s="44">
        <f t="shared" si="968"/>
        <v>0</v>
      </c>
      <c r="BK382" s="44">
        <f t="shared" si="969"/>
        <v>0</v>
      </c>
      <c r="BM382" s="44">
        <f t="shared" si="926"/>
        <v>9509829</v>
      </c>
      <c r="BN382" s="44">
        <f t="shared" si="927"/>
        <v>5776477.6344126463</v>
      </c>
      <c r="BO382" s="44">
        <f t="shared" si="928"/>
        <v>1566449.2276441962</v>
      </c>
      <c r="BP382" s="44">
        <f t="shared" si="929"/>
        <v>84749.877130116365</v>
      </c>
      <c r="BQ382" s="44">
        <f t="shared" si="930"/>
        <v>842408.3451833229</v>
      </c>
      <c r="BR382" s="44">
        <f t="shared" si="931"/>
        <v>593985.69393840316</v>
      </c>
      <c r="BS382" s="44">
        <f t="shared" si="932"/>
        <v>353773.58377272787</v>
      </c>
      <c r="BT382" s="44">
        <f t="shared" si="933"/>
        <v>42849.729846201182</v>
      </c>
      <c r="BU382" s="44">
        <f t="shared" si="934"/>
        <v>34074.793785106587</v>
      </c>
      <c r="BV382" s="44">
        <f t="shared" si="935"/>
        <v>18071.130242758471</v>
      </c>
      <c r="BW382" s="44">
        <f t="shared" si="936"/>
        <v>186501.72198111963</v>
      </c>
      <c r="BX382" s="44">
        <f t="shared" si="937"/>
        <v>2545.0759841244167</v>
      </c>
      <c r="BY382" s="44">
        <f t="shared" si="938"/>
        <v>7942.1860792770467</v>
      </c>
      <c r="CA382" s="44">
        <f t="shared" si="939"/>
        <v>0</v>
      </c>
    </row>
    <row r="383" spans="2:79" x14ac:dyDescent="0.25">
      <c r="B383" s="6"/>
      <c r="C383" s="6"/>
      <c r="D383" s="6"/>
      <c r="E383" s="93"/>
      <c r="F383" s="93"/>
      <c r="G383" s="105"/>
      <c r="H383" s="24"/>
      <c r="I383" s="24"/>
      <c r="J383" s="24"/>
      <c r="K383" s="24"/>
      <c r="L383" s="40"/>
      <c r="M383" s="24"/>
      <c r="N383" s="24"/>
      <c r="O383" s="24"/>
      <c r="P383" s="40"/>
      <c r="Q383" s="24"/>
      <c r="R383" s="24"/>
      <c r="S383" s="24"/>
      <c r="T383" s="24"/>
      <c r="U383" s="24"/>
      <c r="V383" s="24"/>
      <c r="W383" s="24"/>
      <c r="Y383" s="44"/>
      <c r="Z383" s="44"/>
      <c r="BH383" s="44">
        <f t="shared" si="966"/>
        <v>0</v>
      </c>
      <c r="BI383" s="44">
        <f t="shared" si="967"/>
        <v>0</v>
      </c>
      <c r="BJ383" s="44">
        <f t="shared" si="968"/>
        <v>0</v>
      </c>
      <c r="BK383" s="44">
        <f t="shared" si="969"/>
        <v>0</v>
      </c>
      <c r="BM383" s="44">
        <f t="shared" si="926"/>
        <v>0</v>
      </c>
      <c r="BN383" s="44">
        <f t="shared" si="927"/>
        <v>0</v>
      </c>
      <c r="BO383" s="44">
        <f t="shared" si="928"/>
        <v>0</v>
      </c>
      <c r="BP383" s="44">
        <f t="shared" si="929"/>
        <v>0</v>
      </c>
      <c r="BQ383" s="44">
        <f t="shared" si="930"/>
        <v>0</v>
      </c>
      <c r="BR383" s="44">
        <f t="shared" si="931"/>
        <v>0</v>
      </c>
      <c r="BS383" s="44">
        <f t="shared" si="932"/>
        <v>0</v>
      </c>
      <c r="BT383" s="44">
        <f t="shared" si="933"/>
        <v>0</v>
      </c>
      <c r="BU383" s="44">
        <f t="shared" si="934"/>
        <v>0</v>
      </c>
      <c r="BV383" s="44">
        <f t="shared" si="935"/>
        <v>0</v>
      </c>
      <c r="BW383" s="44">
        <f t="shared" si="936"/>
        <v>0</v>
      </c>
      <c r="BX383" s="44">
        <f t="shared" si="937"/>
        <v>0</v>
      </c>
      <c r="BY383" s="44">
        <f t="shared" si="938"/>
        <v>0</v>
      </c>
      <c r="CA383" s="44">
        <f t="shared" si="939"/>
        <v>0</v>
      </c>
    </row>
    <row r="384" spans="2:79" x14ac:dyDescent="0.25">
      <c r="B384" s="9" t="s">
        <v>202</v>
      </c>
      <c r="C384" s="6"/>
      <c r="D384" s="6"/>
      <c r="E384" s="93"/>
      <c r="F384" s="93"/>
      <c r="G384" s="105"/>
      <c r="H384" s="24"/>
      <c r="I384" s="24"/>
      <c r="J384" s="24"/>
      <c r="K384" s="24"/>
      <c r="L384" s="40"/>
      <c r="M384" s="24"/>
      <c r="N384" s="24"/>
      <c r="O384" s="24"/>
      <c r="P384" s="40"/>
      <c r="Q384" s="24"/>
      <c r="R384" s="24"/>
      <c r="S384" s="24"/>
      <c r="T384" s="24"/>
      <c r="U384" s="24"/>
      <c r="V384" s="24"/>
      <c r="W384" s="24"/>
      <c r="Y384" s="44"/>
      <c r="Z384" s="44"/>
      <c r="BH384" s="44">
        <f t="shared" si="966"/>
        <v>0</v>
      </c>
      <c r="BI384" s="44">
        <f t="shared" si="967"/>
        <v>0</v>
      </c>
      <c r="BJ384" s="44">
        <f t="shared" si="968"/>
        <v>0</v>
      </c>
      <c r="BK384" s="44">
        <f t="shared" si="969"/>
        <v>0</v>
      </c>
      <c r="BM384" s="44">
        <f t="shared" si="926"/>
        <v>0</v>
      </c>
      <c r="BN384" s="44">
        <f t="shared" si="927"/>
        <v>0</v>
      </c>
      <c r="BO384" s="44">
        <f t="shared" si="928"/>
        <v>0</v>
      </c>
      <c r="BP384" s="44">
        <f t="shared" si="929"/>
        <v>0</v>
      </c>
      <c r="BQ384" s="44">
        <f t="shared" si="930"/>
        <v>0</v>
      </c>
      <c r="BR384" s="44">
        <f t="shared" si="931"/>
        <v>0</v>
      </c>
      <c r="BS384" s="44">
        <f t="shared" si="932"/>
        <v>0</v>
      </c>
      <c r="BT384" s="44">
        <f t="shared" si="933"/>
        <v>0</v>
      </c>
      <c r="BU384" s="44">
        <f t="shared" si="934"/>
        <v>0</v>
      </c>
      <c r="BV384" s="44">
        <f t="shared" si="935"/>
        <v>0</v>
      </c>
      <c r="BW384" s="44">
        <f t="shared" si="936"/>
        <v>0</v>
      </c>
      <c r="BX384" s="44">
        <f t="shared" si="937"/>
        <v>0</v>
      </c>
      <c r="BY384" s="44">
        <f t="shared" si="938"/>
        <v>0</v>
      </c>
      <c r="CA384" s="44">
        <f t="shared" si="939"/>
        <v>0</v>
      </c>
    </row>
    <row r="385" spans="2:79" x14ac:dyDescent="0.25">
      <c r="B385" s="6">
        <v>590</v>
      </c>
      <c r="C385" s="6" t="s">
        <v>153</v>
      </c>
      <c r="D385" s="6"/>
      <c r="E385" s="93"/>
      <c r="F385" s="93"/>
      <c r="G385" s="105">
        <f>+'Function-Classif'!F385</f>
        <v>0</v>
      </c>
      <c r="H385" s="21">
        <f>+'Function-Classif'!S385</f>
        <v>0</v>
      </c>
      <c r="I385" s="21">
        <f>+'Function-Classif'!T385</f>
        <v>0</v>
      </c>
      <c r="J385" s="21">
        <f>+'Function-Classif'!U385</f>
        <v>0</v>
      </c>
      <c r="K385" s="24"/>
      <c r="L385" s="40"/>
      <c r="M385" s="24"/>
      <c r="N385" s="24"/>
      <c r="O385" s="24"/>
      <c r="P385" s="40"/>
      <c r="Q385" s="24"/>
      <c r="R385" s="24"/>
      <c r="S385" s="24"/>
      <c r="T385" s="24"/>
      <c r="U385" s="24"/>
      <c r="V385" s="24"/>
      <c r="W385" s="24"/>
      <c r="Y385" s="44"/>
      <c r="Z385" s="44"/>
      <c r="BH385" s="44">
        <f t="shared" si="966"/>
        <v>0</v>
      </c>
      <c r="BI385" s="44">
        <f t="shared" si="967"/>
        <v>0</v>
      </c>
      <c r="BJ385" s="44">
        <f t="shared" si="968"/>
        <v>0</v>
      </c>
      <c r="BK385" s="44">
        <f t="shared" si="969"/>
        <v>0</v>
      </c>
      <c r="BM385" s="44">
        <f t="shared" si="926"/>
        <v>0</v>
      </c>
      <c r="BN385" s="44">
        <f t="shared" si="927"/>
        <v>0</v>
      </c>
      <c r="BO385" s="44">
        <f t="shared" si="928"/>
        <v>0</v>
      </c>
      <c r="BP385" s="44">
        <f t="shared" si="929"/>
        <v>0</v>
      </c>
      <c r="BQ385" s="44">
        <f t="shared" si="930"/>
        <v>0</v>
      </c>
      <c r="BR385" s="44">
        <f t="shared" si="931"/>
        <v>0</v>
      </c>
      <c r="BS385" s="44">
        <f t="shared" si="932"/>
        <v>0</v>
      </c>
      <c r="BT385" s="44">
        <f t="shared" si="933"/>
        <v>0</v>
      </c>
      <c r="BU385" s="44">
        <f t="shared" si="934"/>
        <v>0</v>
      </c>
      <c r="BV385" s="44">
        <f t="shared" si="935"/>
        <v>0</v>
      </c>
      <c r="BW385" s="44">
        <f t="shared" si="936"/>
        <v>0</v>
      </c>
      <c r="BX385" s="44">
        <f t="shared" si="937"/>
        <v>0</v>
      </c>
      <c r="BY385" s="44">
        <f t="shared" si="938"/>
        <v>0</v>
      </c>
      <c r="CA385" s="44">
        <f t="shared" si="939"/>
        <v>0</v>
      </c>
    </row>
    <row r="386" spans="2:79" x14ac:dyDescent="0.25">
      <c r="B386" s="6">
        <v>591</v>
      </c>
      <c r="C386" s="6" t="s">
        <v>92</v>
      </c>
      <c r="D386" s="6"/>
      <c r="E386" s="93"/>
      <c r="F386" s="93"/>
      <c r="G386" s="105">
        <f>+'Function-Classif'!F386</f>
        <v>0</v>
      </c>
      <c r="H386" s="21">
        <f>+'Function-Classif'!S386</f>
        <v>0</v>
      </c>
      <c r="I386" s="21">
        <f>+'Function-Classif'!T386</f>
        <v>0</v>
      </c>
      <c r="J386" s="21">
        <f>+'Function-Classif'!U386</f>
        <v>0</v>
      </c>
      <c r="K386" s="24"/>
      <c r="L386" s="40"/>
      <c r="M386" s="24"/>
      <c r="N386" s="24"/>
      <c r="O386" s="24"/>
      <c r="P386" s="40"/>
      <c r="Q386" s="24"/>
      <c r="R386" s="24"/>
      <c r="S386" s="24"/>
      <c r="T386" s="24"/>
      <c r="U386" s="24"/>
      <c r="V386" s="24"/>
      <c r="W386" s="24"/>
      <c r="Y386" s="44"/>
      <c r="Z386" s="44"/>
      <c r="BH386" s="44">
        <f t="shared" si="966"/>
        <v>0</v>
      </c>
      <c r="BI386" s="44">
        <f t="shared" si="967"/>
        <v>0</v>
      </c>
      <c r="BJ386" s="44">
        <f t="shared" si="968"/>
        <v>0</v>
      </c>
      <c r="BK386" s="44">
        <f t="shared" si="969"/>
        <v>0</v>
      </c>
      <c r="BM386" s="44">
        <f t="shared" si="926"/>
        <v>0</v>
      </c>
      <c r="BN386" s="44">
        <f t="shared" si="927"/>
        <v>0</v>
      </c>
      <c r="BO386" s="44">
        <f t="shared" si="928"/>
        <v>0</v>
      </c>
      <c r="BP386" s="44">
        <f t="shared" si="929"/>
        <v>0</v>
      </c>
      <c r="BQ386" s="44">
        <f t="shared" si="930"/>
        <v>0</v>
      </c>
      <c r="BR386" s="44">
        <f t="shared" si="931"/>
        <v>0</v>
      </c>
      <c r="BS386" s="44">
        <f t="shared" si="932"/>
        <v>0</v>
      </c>
      <c r="BT386" s="44">
        <f t="shared" si="933"/>
        <v>0</v>
      </c>
      <c r="BU386" s="44">
        <f t="shared" si="934"/>
        <v>0</v>
      </c>
      <c r="BV386" s="44">
        <f t="shared" si="935"/>
        <v>0</v>
      </c>
      <c r="BW386" s="44">
        <f t="shared" si="936"/>
        <v>0</v>
      </c>
      <c r="BX386" s="44">
        <f t="shared" si="937"/>
        <v>0</v>
      </c>
      <c r="BY386" s="44">
        <f t="shared" si="938"/>
        <v>0</v>
      </c>
      <c r="CA386" s="44">
        <f t="shared" si="939"/>
        <v>0</v>
      </c>
    </row>
    <row r="387" spans="2:79" x14ac:dyDescent="0.25">
      <c r="B387" s="6">
        <v>592</v>
      </c>
      <c r="C387" s="6" t="s">
        <v>154</v>
      </c>
      <c r="D387" s="47" t="str">
        <f>INDEX(Alloc,$E387,D$1)</f>
        <v>Acct362</v>
      </c>
      <c r="E387" s="93">
        <v>29</v>
      </c>
      <c r="F387" s="93"/>
      <c r="G387" s="105">
        <f>+'Function-Classif'!F387</f>
        <v>199000</v>
      </c>
      <c r="H387" s="21">
        <f>+'Function-Classif'!S387</f>
        <v>199000</v>
      </c>
      <c r="I387" s="21">
        <f>+'Function-Classif'!T387</f>
        <v>0</v>
      </c>
      <c r="J387" s="21">
        <f>+'Function-Classif'!U387</f>
        <v>0</v>
      </c>
      <c r="K387" s="24"/>
      <c r="L387" s="47">
        <f t="shared" ref="L387:N391" si="1077">INDEX(Alloc,$E387,L$1)*$G387</f>
        <v>95479.843440614059</v>
      </c>
      <c r="M387" s="47">
        <f t="shared" si="1077"/>
        <v>0</v>
      </c>
      <c r="N387" s="47">
        <f t="shared" si="1077"/>
        <v>0</v>
      </c>
      <c r="O387" s="47"/>
      <c r="P387" s="47">
        <f t="shared" ref="P387:V391" si="1078">INDEX(Alloc,$E387,P$1)*$G387</f>
        <v>27483.60726610327</v>
      </c>
      <c r="Q387" s="47">
        <f t="shared" si="1078"/>
        <v>0</v>
      </c>
      <c r="R387" s="47">
        <f t="shared" si="1078"/>
        <v>0</v>
      </c>
      <c r="S387" s="47"/>
      <c r="T387" s="47">
        <f t="shared" si="1078"/>
        <v>2441.9694850740875</v>
      </c>
      <c r="U387" s="47">
        <f t="shared" si="1078"/>
        <v>0</v>
      </c>
      <c r="V387" s="47">
        <f t="shared" si="1078"/>
        <v>0</v>
      </c>
      <c r="W387" s="24"/>
      <c r="X387" s="47">
        <f t="shared" ref="X387:Z391" si="1079">INDEX(Alloc,$E387,X$1)*$G387</f>
        <v>28342.705357266495</v>
      </c>
      <c r="Y387" s="47">
        <f t="shared" si="1079"/>
        <v>0</v>
      </c>
      <c r="Z387" s="47">
        <f t="shared" si="1079"/>
        <v>0</v>
      </c>
      <c r="AB387" s="47">
        <f t="shared" ref="AB387:AD391" si="1080">INDEX(Alloc,$E387,AB$1)*$G387</f>
        <v>25783.168635197868</v>
      </c>
      <c r="AC387" s="47">
        <f t="shared" si="1080"/>
        <v>0</v>
      </c>
      <c r="AD387" s="47">
        <f t="shared" si="1080"/>
        <v>0</v>
      </c>
      <c r="AF387" s="47">
        <f t="shared" ref="AF387:AH391" si="1081">INDEX(Alloc,$E387,AF$1)*$G387</f>
        <v>15308.723847151517</v>
      </c>
      <c r="AG387" s="47">
        <f t="shared" si="1081"/>
        <v>0</v>
      </c>
      <c r="AH387" s="47">
        <f t="shared" si="1081"/>
        <v>0</v>
      </c>
      <c r="AJ387" s="47">
        <f t="shared" ref="AJ387:AL391" si="1082">INDEX(Alloc,$E387,AJ$1)*$G387</f>
        <v>0</v>
      </c>
      <c r="AK387" s="47">
        <f t="shared" si="1082"/>
        <v>0</v>
      </c>
      <c r="AL387" s="47">
        <f t="shared" si="1082"/>
        <v>0</v>
      </c>
      <c r="AN387" s="47">
        <f t="shared" ref="AN387:AP391" si="1083">INDEX(Alloc,$E387,AN$1)*$G387</f>
        <v>1598.4857925741992</v>
      </c>
      <c r="AO387" s="47">
        <f t="shared" si="1083"/>
        <v>0</v>
      </c>
      <c r="AP387" s="47">
        <f t="shared" si="1083"/>
        <v>0</v>
      </c>
      <c r="AR387" s="47">
        <f t="shared" ref="AR387:AT391" si="1084">INDEX(Alloc,$E387,AR$1)*$G387</f>
        <v>836.62560367520712</v>
      </c>
      <c r="AS387" s="47">
        <f t="shared" si="1084"/>
        <v>0</v>
      </c>
      <c r="AT387" s="47">
        <f t="shared" si="1084"/>
        <v>0</v>
      </c>
      <c r="AV387" s="47">
        <f t="shared" ref="AV387:AX391" si="1085">INDEX(Alloc,$E387,AV$1)*$G387</f>
        <v>1648.1457036172055</v>
      </c>
      <c r="AW387" s="47">
        <f t="shared" si="1085"/>
        <v>0</v>
      </c>
      <c r="AX387" s="47">
        <f t="shared" si="1085"/>
        <v>0</v>
      </c>
      <c r="AZ387" s="47">
        <f t="shared" ref="AZ387:BB391" si="1086">INDEX(Alloc,$E387,AZ$1)*$G387</f>
        <v>52.721557839738956</v>
      </c>
      <c r="BA387" s="47">
        <f t="shared" si="1086"/>
        <v>0</v>
      </c>
      <c r="BB387" s="47">
        <f t="shared" si="1086"/>
        <v>0</v>
      </c>
      <c r="BD387" s="47">
        <f t="shared" ref="BD387:BF391" si="1087">INDEX(Alloc,$E387,BD$1)*$G387</f>
        <v>24.003310886385218</v>
      </c>
      <c r="BE387" s="47">
        <f t="shared" si="1087"/>
        <v>0</v>
      </c>
      <c r="BF387" s="47">
        <f t="shared" si="1087"/>
        <v>0</v>
      </c>
      <c r="BH387" s="44">
        <f t="shared" ref="BH387:BH390" si="1088">+L387+P387+T387+X387+AB387+AF387+AJ387+AN387+AR387+AV387+AZ387+BD387-H387</f>
        <v>0</v>
      </c>
      <c r="BI387" s="44">
        <f t="shared" ref="BI387:BI390" si="1089">+M387+Q387+U387+Y387+AC387+AG387+AK387+AO387+AS387+AW387+BA387+BE387-I387</f>
        <v>0</v>
      </c>
      <c r="BJ387" s="44">
        <f t="shared" ref="BJ387:BJ390" si="1090">+N387+R387+V387+Z387+AD387+AH387+AL387+AP387+AT387+AX387+BB387+BF387-J387</f>
        <v>0</v>
      </c>
      <c r="BK387" s="44">
        <f t="shared" ref="BK387:BK390" si="1091">SUM(L387:BF387)-G387</f>
        <v>0</v>
      </c>
      <c r="BM387" s="44">
        <f t="shared" si="926"/>
        <v>199000</v>
      </c>
      <c r="BN387" s="44">
        <f t="shared" si="927"/>
        <v>95479.843440614059</v>
      </c>
      <c r="BO387" s="44">
        <f t="shared" si="928"/>
        <v>27483.60726610327</v>
      </c>
      <c r="BP387" s="44">
        <f t="shared" si="929"/>
        <v>2441.9694850740875</v>
      </c>
      <c r="BQ387" s="44">
        <f t="shared" si="930"/>
        <v>28342.705357266495</v>
      </c>
      <c r="BR387" s="44">
        <f t="shared" si="931"/>
        <v>25783.168635197868</v>
      </c>
      <c r="BS387" s="44">
        <f t="shared" si="932"/>
        <v>15308.723847151517</v>
      </c>
      <c r="BT387" s="44">
        <f t="shared" si="933"/>
        <v>0</v>
      </c>
      <c r="BU387" s="44">
        <f t="shared" si="934"/>
        <v>1598.4857925741992</v>
      </c>
      <c r="BV387" s="44">
        <f t="shared" si="935"/>
        <v>836.62560367520712</v>
      </c>
      <c r="BW387" s="44">
        <f t="shared" si="936"/>
        <v>1648.1457036172055</v>
      </c>
      <c r="BX387" s="44">
        <f t="shared" si="937"/>
        <v>52.721557839738956</v>
      </c>
      <c r="BY387" s="44">
        <f t="shared" si="938"/>
        <v>24.003310886385218</v>
      </c>
      <c r="CA387" s="44">
        <f t="shared" si="939"/>
        <v>0</v>
      </c>
    </row>
    <row r="388" spans="2:79" x14ac:dyDescent="0.25">
      <c r="B388" s="6">
        <v>593</v>
      </c>
      <c r="C388" s="6" t="s">
        <v>155</v>
      </c>
      <c r="D388" s="47" t="str">
        <f>INDEX(Alloc,$E388,D$1)</f>
        <v>Acct365</v>
      </c>
      <c r="E388" s="93">
        <v>30</v>
      </c>
      <c r="F388" s="93"/>
      <c r="G388" s="105">
        <f>+'Function-Classif'!F388</f>
        <v>2584023</v>
      </c>
      <c r="H388" s="21">
        <f>+'Function-Classif'!S388</f>
        <v>2173815.6028616363</v>
      </c>
      <c r="I388" s="21">
        <f>+'Function-Classif'!T388</f>
        <v>0</v>
      </c>
      <c r="J388" s="21">
        <f>+'Function-Classif'!U388</f>
        <v>410207.39713836374</v>
      </c>
      <c r="K388" s="24"/>
      <c r="L388" s="47">
        <f t="shared" si="1077"/>
        <v>1144643.8528189568</v>
      </c>
      <c r="M388" s="47">
        <f t="shared" si="1077"/>
        <v>0</v>
      </c>
      <c r="N388" s="47">
        <f t="shared" si="1077"/>
        <v>356412.9792863935</v>
      </c>
      <c r="O388" s="47"/>
      <c r="P388" s="47">
        <f t="shared" si="1078"/>
        <v>304595.88173487142</v>
      </c>
      <c r="Q388" s="47">
        <f t="shared" si="1078"/>
        <v>0</v>
      </c>
      <c r="R388" s="47">
        <f t="shared" si="1078"/>
        <v>44280.844318538075</v>
      </c>
      <c r="S388" s="47"/>
      <c r="T388" s="47">
        <f t="shared" si="1078"/>
        <v>23204.698856887047</v>
      </c>
      <c r="U388" s="47">
        <f t="shared" si="1078"/>
        <v>0</v>
      </c>
      <c r="V388" s="47">
        <f t="shared" si="1078"/>
        <v>0</v>
      </c>
      <c r="W388" s="24"/>
      <c r="X388" s="47">
        <f t="shared" si="1079"/>
        <v>269325.20927258616</v>
      </c>
      <c r="Y388" s="47">
        <f t="shared" si="1079"/>
        <v>0</v>
      </c>
      <c r="Z388" s="47">
        <f t="shared" si="1079"/>
        <v>0</v>
      </c>
      <c r="AB388" s="47">
        <f t="shared" si="1080"/>
        <v>245003.33333933947</v>
      </c>
      <c r="AC388" s="47">
        <f t="shared" si="1080"/>
        <v>0</v>
      </c>
      <c r="AD388" s="47">
        <f t="shared" si="1080"/>
        <v>0</v>
      </c>
      <c r="AF388" s="47">
        <f t="shared" si="1081"/>
        <v>145470.42005548187</v>
      </c>
      <c r="AG388" s="47">
        <f t="shared" si="1081"/>
        <v>0</v>
      </c>
      <c r="AH388" s="47">
        <f t="shared" si="1081"/>
        <v>0</v>
      </c>
      <c r="AJ388" s="47">
        <f t="shared" si="1082"/>
        <v>0</v>
      </c>
      <c r="AK388" s="47">
        <f t="shared" si="1082"/>
        <v>0</v>
      </c>
      <c r="AL388" s="47">
        <f t="shared" si="1082"/>
        <v>0</v>
      </c>
      <c r="AN388" s="47">
        <f t="shared" si="1083"/>
        <v>15189.535197067111</v>
      </c>
      <c r="AO388" s="47">
        <f t="shared" si="1083"/>
        <v>0</v>
      </c>
      <c r="AP388" s="47">
        <f t="shared" si="1083"/>
        <v>0</v>
      </c>
      <c r="AR388" s="47">
        <f t="shared" si="1084"/>
        <v>7949.9949970322896</v>
      </c>
      <c r="AS388" s="47">
        <f t="shared" si="1084"/>
        <v>0</v>
      </c>
      <c r="AT388" s="47">
        <f t="shared" si="1084"/>
        <v>0</v>
      </c>
      <c r="AV388" s="47">
        <f t="shared" si="1085"/>
        <v>17612.76307574513</v>
      </c>
      <c r="AW388" s="47">
        <f t="shared" si="1085"/>
        <v>0</v>
      </c>
      <c r="AX388" s="47">
        <f t="shared" si="1085"/>
        <v>9397.0887870098704</v>
      </c>
      <c r="AZ388" s="47">
        <f t="shared" si="1086"/>
        <v>563.40425799585955</v>
      </c>
      <c r="BA388" s="47">
        <f t="shared" si="1086"/>
        <v>0</v>
      </c>
      <c r="BB388" s="47">
        <f t="shared" si="1086"/>
        <v>17.619541475643508</v>
      </c>
      <c r="BD388" s="47">
        <f t="shared" si="1087"/>
        <v>256.50925567291165</v>
      </c>
      <c r="BE388" s="47">
        <f t="shared" si="1087"/>
        <v>0</v>
      </c>
      <c r="BF388" s="47">
        <f t="shared" si="1087"/>
        <v>98.865204946666353</v>
      </c>
      <c r="BH388" s="44">
        <f t="shared" si="1088"/>
        <v>0</v>
      </c>
      <c r="BI388" s="44">
        <f t="shared" si="1089"/>
        <v>0</v>
      </c>
      <c r="BJ388" s="44">
        <f t="shared" si="1090"/>
        <v>0</v>
      </c>
      <c r="BK388" s="44">
        <f t="shared" si="1091"/>
        <v>0</v>
      </c>
      <c r="BM388" s="44">
        <f t="shared" si="926"/>
        <v>2584023</v>
      </c>
      <c r="BN388" s="44">
        <f t="shared" si="927"/>
        <v>1501056.8321053502</v>
      </c>
      <c r="BO388" s="44">
        <f t="shared" si="928"/>
        <v>348876.72605340951</v>
      </c>
      <c r="BP388" s="44">
        <f t="shared" si="929"/>
        <v>23204.698856887047</v>
      </c>
      <c r="BQ388" s="44">
        <f t="shared" si="930"/>
        <v>269325.20927258616</v>
      </c>
      <c r="BR388" s="44">
        <f t="shared" si="931"/>
        <v>245003.33333933947</v>
      </c>
      <c r="BS388" s="44">
        <f t="shared" si="932"/>
        <v>145470.42005548187</v>
      </c>
      <c r="BT388" s="44">
        <f t="shared" si="933"/>
        <v>0</v>
      </c>
      <c r="BU388" s="44">
        <f t="shared" si="934"/>
        <v>15189.535197067111</v>
      </c>
      <c r="BV388" s="44">
        <f t="shared" si="935"/>
        <v>7949.9949970322896</v>
      </c>
      <c r="BW388" s="44">
        <f t="shared" si="936"/>
        <v>27009.851862755</v>
      </c>
      <c r="BX388" s="44">
        <f t="shared" si="937"/>
        <v>581.02379947150303</v>
      </c>
      <c r="BY388" s="44">
        <f t="shared" si="938"/>
        <v>355.37446061957803</v>
      </c>
      <c r="CA388" s="44">
        <f t="shared" si="939"/>
        <v>0</v>
      </c>
    </row>
    <row r="389" spans="2:79" x14ac:dyDescent="0.25">
      <c r="B389" s="6">
        <v>594</v>
      </c>
      <c r="C389" s="6" t="s">
        <v>156</v>
      </c>
      <c r="D389" s="47" t="str">
        <f>INDEX(Alloc,$E389,D$1)</f>
        <v>Acct367</v>
      </c>
      <c r="E389" s="93">
        <v>31</v>
      </c>
      <c r="F389" s="93"/>
      <c r="G389" s="105">
        <f>+'Function-Classif'!F389</f>
        <v>403600</v>
      </c>
      <c r="H389" s="21">
        <f>+'Function-Classif'!S389</f>
        <v>372684.11924120615</v>
      </c>
      <c r="I389" s="21">
        <f>+'Function-Classif'!T389</f>
        <v>0</v>
      </c>
      <c r="J389" s="21">
        <f>+'Function-Classif'!U389</f>
        <v>30915.880758793868</v>
      </c>
      <c r="K389" s="24"/>
      <c r="L389" s="47">
        <f t="shared" si="1077"/>
        <v>184963.58086772633</v>
      </c>
      <c r="M389" s="47">
        <f t="shared" si="1077"/>
        <v>0</v>
      </c>
      <c r="N389" s="47">
        <f t="shared" si="1077"/>
        <v>26861.585737782148</v>
      </c>
      <c r="O389" s="47"/>
      <c r="P389" s="47">
        <f t="shared" si="1078"/>
        <v>51735.481129357693</v>
      </c>
      <c r="Q389" s="47">
        <f t="shared" si="1078"/>
        <v>0</v>
      </c>
      <c r="R389" s="47">
        <f t="shared" si="1078"/>
        <v>3337.2906300587215</v>
      </c>
      <c r="S389" s="47"/>
      <c r="T389" s="47">
        <f t="shared" si="1078"/>
        <v>4363.2914481281978</v>
      </c>
      <c r="U389" s="47">
        <f t="shared" si="1078"/>
        <v>0</v>
      </c>
      <c r="V389" s="47">
        <f t="shared" si="1078"/>
        <v>0</v>
      </c>
      <c r="W389" s="24"/>
      <c r="X389" s="47">
        <f t="shared" si="1079"/>
        <v>50642.51812238602</v>
      </c>
      <c r="Y389" s="47">
        <f t="shared" si="1079"/>
        <v>0</v>
      </c>
      <c r="Z389" s="47">
        <f t="shared" si="1079"/>
        <v>0</v>
      </c>
      <c r="AB389" s="47">
        <f t="shared" si="1080"/>
        <v>46069.158480165381</v>
      </c>
      <c r="AC389" s="47">
        <f t="shared" si="1080"/>
        <v>0</v>
      </c>
      <c r="AD389" s="47">
        <f t="shared" si="1080"/>
        <v>0</v>
      </c>
      <c r="AF389" s="47">
        <f t="shared" si="1081"/>
        <v>27353.504723260641</v>
      </c>
      <c r="AG389" s="47">
        <f t="shared" si="1081"/>
        <v>0</v>
      </c>
      <c r="AH389" s="47">
        <f t="shared" si="1081"/>
        <v>0</v>
      </c>
      <c r="AJ389" s="47">
        <f t="shared" si="1082"/>
        <v>0</v>
      </c>
      <c r="AK389" s="47">
        <f t="shared" si="1082"/>
        <v>0</v>
      </c>
      <c r="AL389" s="47">
        <f t="shared" si="1082"/>
        <v>0</v>
      </c>
      <c r="AN389" s="47">
        <f t="shared" si="1083"/>
        <v>2856.1615660327634</v>
      </c>
      <c r="AO389" s="47">
        <f t="shared" si="1083"/>
        <v>0</v>
      </c>
      <c r="AP389" s="47">
        <f t="shared" si="1083"/>
        <v>0</v>
      </c>
      <c r="AR389" s="47">
        <f t="shared" si="1084"/>
        <v>1494.875904106709</v>
      </c>
      <c r="AS389" s="47">
        <f t="shared" si="1084"/>
        <v>0</v>
      </c>
      <c r="AT389" s="47">
        <f t="shared" si="1084"/>
        <v>0</v>
      </c>
      <c r="AV389" s="47">
        <f t="shared" si="1085"/>
        <v>3062.9593898661369</v>
      </c>
      <c r="AW389" s="47">
        <f t="shared" si="1085"/>
        <v>0</v>
      </c>
      <c r="AX389" s="47">
        <f t="shared" si="1085"/>
        <v>708.22534758192887</v>
      </c>
      <c r="AZ389" s="47">
        <f t="shared" si="1086"/>
        <v>97.979195819391578</v>
      </c>
      <c r="BA389" s="47">
        <f t="shared" si="1086"/>
        <v>0</v>
      </c>
      <c r="BB389" s="47">
        <f t="shared" si="1086"/>
        <v>1.3279225267161168</v>
      </c>
      <c r="BD389" s="47">
        <f t="shared" si="1087"/>
        <v>44.608414356796175</v>
      </c>
      <c r="BE389" s="47">
        <f t="shared" si="1087"/>
        <v>0</v>
      </c>
      <c r="BF389" s="47">
        <f t="shared" si="1087"/>
        <v>7.4511208443515446</v>
      </c>
      <c r="BH389" s="44">
        <f t="shared" si="1088"/>
        <v>0</v>
      </c>
      <c r="BI389" s="44">
        <f t="shared" si="1089"/>
        <v>0</v>
      </c>
      <c r="BJ389" s="44">
        <f t="shared" si="1090"/>
        <v>0</v>
      </c>
      <c r="BK389" s="44">
        <f t="shared" si="1091"/>
        <v>0</v>
      </c>
      <c r="BM389" s="44">
        <f t="shared" si="926"/>
        <v>403600</v>
      </c>
      <c r="BN389" s="44">
        <f t="shared" si="927"/>
        <v>211825.16660550848</v>
      </c>
      <c r="BO389" s="44">
        <f t="shared" si="928"/>
        <v>55072.771759416413</v>
      </c>
      <c r="BP389" s="44">
        <f t="shared" si="929"/>
        <v>4363.2914481281978</v>
      </c>
      <c r="BQ389" s="44">
        <f t="shared" si="930"/>
        <v>50642.51812238602</v>
      </c>
      <c r="BR389" s="44">
        <f t="shared" si="931"/>
        <v>46069.158480165381</v>
      </c>
      <c r="BS389" s="44">
        <f t="shared" si="932"/>
        <v>27353.504723260641</v>
      </c>
      <c r="BT389" s="44">
        <f t="shared" si="933"/>
        <v>0</v>
      </c>
      <c r="BU389" s="44">
        <f t="shared" si="934"/>
        <v>2856.1615660327634</v>
      </c>
      <c r="BV389" s="44">
        <f t="shared" si="935"/>
        <v>1494.875904106709</v>
      </c>
      <c r="BW389" s="44">
        <f t="shared" si="936"/>
        <v>3771.1847374480658</v>
      </c>
      <c r="BX389" s="44">
        <f t="shared" si="937"/>
        <v>99.3071183461077</v>
      </c>
      <c r="BY389" s="44">
        <f t="shared" si="938"/>
        <v>52.059535201147717</v>
      </c>
      <c r="CA389" s="44">
        <f t="shared" si="939"/>
        <v>0</v>
      </c>
    </row>
    <row r="390" spans="2:79" x14ac:dyDescent="0.25">
      <c r="B390" s="6">
        <v>595</v>
      </c>
      <c r="C390" s="6" t="s">
        <v>157</v>
      </c>
      <c r="D390" s="47" t="str">
        <f>INDEX(Alloc,$E390,D$1)</f>
        <v>Acct368</v>
      </c>
      <c r="E390" s="93">
        <v>32</v>
      </c>
      <c r="F390" s="93"/>
      <c r="G390" s="105">
        <f>+'Function-Classif'!F390</f>
        <v>77717</v>
      </c>
      <c r="H390" s="21">
        <f>+'Function-Classif'!S390</f>
        <v>45733.306961499999</v>
      </c>
      <c r="I390" s="21">
        <f>+'Function-Classif'!T390</f>
        <v>0</v>
      </c>
      <c r="J390" s="21">
        <f>+'Function-Classif'!U390</f>
        <v>31983.693038499998</v>
      </c>
      <c r="K390" s="24"/>
      <c r="L390" s="47">
        <f t="shared" si="1077"/>
        <v>31729.803097009019</v>
      </c>
      <c r="M390" s="47">
        <f t="shared" si="1077"/>
        <v>0</v>
      </c>
      <c r="N390" s="47">
        <f t="shared" si="1077"/>
        <v>27585.305481399912</v>
      </c>
      <c r="O390" s="47"/>
      <c r="P390" s="47">
        <f t="shared" si="1078"/>
        <v>5806.4128950951199</v>
      </c>
      <c r="Q390" s="47">
        <f t="shared" si="1078"/>
        <v>0</v>
      </c>
      <c r="R390" s="47">
        <f t="shared" si="1078"/>
        <v>3427.2057654770629</v>
      </c>
      <c r="S390" s="47"/>
      <c r="T390" s="47">
        <f t="shared" si="1078"/>
        <v>0</v>
      </c>
      <c r="U390" s="47">
        <f t="shared" si="1078"/>
        <v>0</v>
      </c>
      <c r="V390" s="47">
        <f t="shared" si="1078"/>
        <v>0</v>
      </c>
      <c r="W390" s="24"/>
      <c r="X390" s="47">
        <f t="shared" si="1079"/>
        <v>5113.7506689574866</v>
      </c>
      <c r="Y390" s="47">
        <f t="shared" si="1079"/>
        <v>0</v>
      </c>
      <c r="Z390" s="47">
        <f t="shared" si="1079"/>
        <v>213.94940163377822</v>
      </c>
      <c r="AB390" s="47">
        <f t="shared" si="1080"/>
        <v>0</v>
      </c>
      <c r="AC390" s="47">
        <f t="shared" si="1080"/>
        <v>0</v>
      </c>
      <c r="AD390" s="47">
        <f t="shared" si="1080"/>
        <v>0</v>
      </c>
      <c r="AF390" s="47">
        <f t="shared" si="1081"/>
        <v>2810.3362113370677</v>
      </c>
      <c r="AG390" s="47">
        <f t="shared" si="1081"/>
        <v>0</v>
      </c>
      <c r="AH390" s="47">
        <f t="shared" si="1081"/>
        <v>20.910068998202121</v>
      </c>
      <c r="AJ390" s="47">
        <f t="shared" si="1082"/>
        <v>0</v>
      </c>
      <c r="AK390" s="47">
        <f t="shared" si="1082"/>
        <v>0</v>
      </c>
      <c r="AL390" s="47">
        <f t="shared" si="1082"/>
        <v>0</v>
      </c>
      <c r="AN390" s="47">
        <f t="shared" si="1083"/>
        <v>0</v>
      </c>
      <c r="AO390" s="47">
        <f t="shared" si="1083"/>
        <v>0</v>
      </c>
      <c r="AP390" s="47">
        <f t="shared" si="1083"/>
        <v>0</v>
      </c>
      <c r="AR390" s="47">
        <f t="shared" si="1084"/>
        <v>0</v>
      </c>
      <c r="AS390" s="47">
        <f t="shared" si="1084"/>
        <v>0</v>
      </c>
      <c r="AT390" s="47">
        <f t="shared" si="1084"/>
        <v>0</v>
      </c>
      <c r="AV390" s="47">
        <f t="shared" si="1085"/>
        <v>260.86045164013632</v>
      </c>
      <c r="AW390" s="47">
        <f t="shared" si="1085"/>
        <v>0</v>
      </c>
      <c r="AX390" s="47">
        <f t="shared" si="1085"/>
        <v>727.30674776355204</v>
      </c>
      <c r="AZ390" s="47">
        <f t="shared" si="1086"/>
        <v>8.3445106576815782</v>
      </c>
      <c r="BA390" s="47">
        <f t="shared" si="1086"/>
        <v>0</v>
      </c>
      <c r="BB390" s="47">
        <f t="shared" si="1086"/>
        <v>1.3637001520566601</v>
      </c>
      <c r="BD390" s="47">
        <f t="shared" si="1087"/>
        <v>3.799126803497304</v>
      </c>
      <c r="BE390" s="47">
        <f t="shared" si="1087"/>
        <v>0</v>
      </c>
      <c r="BF390" s="47">
        <f t="shared" si="1087"/>
        <v>7.6518730754290374</v>
      </c>
      <c r="BH390" s="44">
        <f t="shared" si="1088"/>
        <v>0</v>
      </c>
      <c r="BI390" s="44">
        <f t="shared" si="1089"/>
        <v>0</v>
      </c>
      <c r="BJ390" s="44">
        <f t="shared" si="1090"/>
        <v>0</v>
      </c>
      <c r="BK390" s="44">
        <f t="shared" si="1091"/>
        <v>0</v>
      </c>
      <c r="BM390" s="44">
        <f t="shared" si="926"/>
        <v>77717</v>
      </c>
      <c r="BN390" s="44">
        <f t="shared" si="927"/>
        <v>59315.10857840893</v>
      </c>
      <c r="BO390" s="44">
        <f t="shared" si="928"/>
        <v>9233.6186605721832</v>
      </c>
      <c r="BP390" s="44">
        <f t="shared" si="929"/>
        <v>0</v>
      </c>
      <c r="BQ390" s="44">
        <f t="shared" si="930"/>
        <v>5327.7000705912651</v>
      </c>
      <c r="BR390" s="44">
        <f t="shared" si="931"/>
        <v>0</v>
      </c>
      <c r="BS390" s="44">
        <f t="shared" si="932"/>
        <v>2831.2462803352696</v>
      </c>
      <c r="BT390" s="44">
        <f t="shared" si="933"/>
        <v>0</v>
      </c>
      <c r="BU390" s="44">
        <f t="shared" si="934"/>
        <v>0</v>
      </c>
      <c r="BV390" s="44">
        <f t="shared" si="935"/>
        <v>0</v>
      </c>
      <c r="BW390" s="44">
        <f t="shared" si="936"/>
        <v>988.1671994036883</v>
      </c>
      <c r="BX390" s="44">
        <f t="shared" si="937"/>
        <v>9.7082108097382385</v>
      </c>
      <c r="BY390" s="44">
        <f t="shared" si="938"/>
        <v>11.450999878926341</v>
      </c>
      <c r="CA390" s="44">
        <f t="shared" si="939"/>
        <v>0</v>
      </c>
    </row>
    <row r="391" spans="2:79" x14ac:dyDescent="0.25">
      <c r="B391" s="6">
        <v>596</v>
      </c>
      <c r="C391" s="6" t="s">
        <v>158</v>
      </c>
      <c r="D391" s="47" t="str">
        <f>INDEX(Alloc,$E391,D$1)</f>
        <v>C04</v>
      </c>
      <c r="E391" s="93">
        <v>22</v>
      </c>
      <c r="F391" s="93"/>
      <c r="G391" s="105">
        <f>+'Function-Classif'!F391</f>
        <v>6800</v>
      </c>
      <c r="H391" s="21">
        <f>+'Function-Classif'!S391</f>
        <v>0</v>
      </c>
      <c r="I391" s="21">
        <f>+'Function-Classif'!T391</f>
        <v>0</v>
      </c>
      <c r="J391" s="21">
        <f>+'Function-Classif'!U391</f>
        <v>6800</v>
      </c>
      <c r="K391" s="24"/>
      <c r="L391" s="47">
        <f t="shared" si="1077"/>
        <v>0</v>
      </c>
      <c r="M391" s="47">
        <f t="shared" si="1077"/>
        <v>0</v>
      </c>
      <c r="N391" s="47">
        <f t="shared" si="1077"/>
        <v>0</v>
      </c>
      <c r="O391" s="47"/>
      <c r="P391" s="47">
        <f t="shared" si="1078"/>
        <v>0</v>
      </c>
      <c r="Q391" s="47">
        <f t="shared" si="1078"/>
        <v>0</v>
      </c>
      <c r="R391" s="47">
        <f t="shared" si="1078"/>
        <v>0</v>
      </c>
      <c r="S391" s="47"/>
      <c r="T391" s="47">
        <f t="shared" si="1078"/>
        <v>0</v>
      </c>
      <c r="U391" s="47">
        <f t="shared" si="1078"/>
        <v>0</v>
      </c>
      <c r="V391" s="47">
        <f t="shared" si="1078"/>
        <v>0</v>
      </c>
      <c r="W391" s="24"/>
      <c r="X391" s="47">
        <f t="shared" si="1079"/>
        <v>0</v>
      </c>
      <c r="Y391" s="47">
        <f t="shared" si="1079"/>
        <v>0</v>
      </c>
      <c r="Z391" s="47">
        <f t="shared" si="1079"/>
        <v>0</v>
      </c>
      <c r="AB391" s="47">
        <f t="shared" si="1080"/>
        <v>0</v>
      </c>
      <c r="AC391" s="47">
        <f t="shared" si="1080"/>
        <v>0</v>
      </c>
      <c r="AD391" s="47">
        <f t="shared" si="1080"/>
        <v>0</v>
      </c>
      <c r="AF391" s="47">
        <f t="shared" si="1081"/>
        <v>0</v>
      </c>
      <c r="AG391" s="47">
        <f t="shared" si="1081"/>
        <v>0</v>
      </c>
      <c r="AH391" s="47">
        <f t="shared" si="1081"/>
        <v>0</v>
      </c>
      <c r="AJ391" s="47">
        <f t="shared" si="1082"/>
        <v>0</v>
      </c>
      <c r="AK391" s="47">
        <f t="shared" si="1082"/>
        <v>0</v>
      </c>
      <c r="AL391" s="47">
        <f t="shared" si="1082"/>
        <v>0</v>
      </c>
      <c r="AN391" s="47">
        <f t="shared" si="1083"/>
        <v>0</v>
      </c>
      <c r="AO391" s="47">
        <f t="shared" si="1083"/>
        <v>0</v>
      </c>
      <c r="AP391" s="47">
        <f t="shared" si="1083"/>
        <v>0</v>
      </c>
      <c r="AR391" s="47">
        <f t="shared" si="1084"/>
        <v>0</v>
      </c>
      <c r="AS391" s="47">
        <f t="shared" si="1084"/>
        <v>0</v>
      </c>
      <c r="AT391" s="47">
        <f t="shared" si="1084"/>
        <v>0</v>
      </c>
      <c r="AV391" s="47">
        <f t="shared" si="1085"/>
        <v>0</v>
      </c>
      <c r="AW391" s="47">
        <f t="shared" si="1085"/>
        <v>0</v>
      </c>
      <c r="AX391" s="47">
        <f t="shared" si="1085"/>
        <v>6800</v>
      </c>
      <c r="AZ391" s="47">
        <f t="shared" si="1086"/>
        <v>0</v>
      </c>
      <c r="BA391" s="47">
        <f t="shared" si="1086"/>
        <v>0</v>
      </c>
      <c r="BB391" s="47">
        <f t="shared" si="1086"/>
        <v>0</v>
      </c>
      <c r="BD391" s="47">
        <f t="shared" si="1087"/>
        <v>0</v>
      </c>
      <c r="BE391" s="47">
        <f t="shared" si="1087"/>
        <v>0</v>
      </c>
      <c r="BF391" s="47">
        <f t="shared" si="1087"/>
        <v>0</v>
      </c>
      <c r="BH391" s="44">
        <f t="shared" ref="BH391" si="1092">+L391+P391+T391+X391+AB391+AF391+AJ391+AN391+AR391+AV391+AZ391+BD391-H391</f>
        <v>0</v>
      </c>
      <c r="BI391" s="44">
        <f t="shared" ref="BI391" si="1093">+M391+Q391+U391+Y391+AC391+AG391+AK391+AO391+AS391+AW391+BA391+BE391-I391</f>
        <v>0</v>
      </c>
      <c r="BJ391" s="44">
        <f t="shared" ref="BJ391" si="1094">+N391+R391+V391+Z391+AD391+AH391+AL391+AP391+AT391+AX391+BB391+BF391-J391</f>
        <v>0</v>
      </c>
      <c r="BK391" s="44">
        <f t="shared" ref="BK391" si="1095">SUM(L391:BF391)-G391</f>
        <v>0</v>
      </c>
      <c r="BM391" s="44">
        <f t="shared" si="926"/>
        <v>6800</v>
      </c>
      <c r="BN391" s="44">
        <f t="shared" si="927"/>
        <v>0</v>
      </c>
      <c r="BO391" s="44">
        <f t="shared" si="928"/>
        <v>0</v>
      </c>
      <c r="BP391" s="44">
        <f t="shared" si="929"/>
        <v>0</v>
      </c>
      <c r="BQ391" s="44">
        <f t="shared" si="930"/>
        <v>0</v>
      </c>
      <c r="BR391" s="44">
        <f t="shared" si="931"/>
        <v>0</v>
      </c>
      <c r="BS391" s="44">
        <f t="shared" si="932"/>
        <v>0</v>
      </c>
      <c r="BT391" s="44">
        <f t="shared" si="933"/>
        <v>0</v>
      </c>
      <c r="BU391" s="44">
        <f t="shared" si="934"/>
        <v>0</v>
      </c>
      <c r="BV391" s="44">
        <f t="shared" si="935"/>
        <v>0</v>
      </c>
      <c r="BW391" s="44">
        <f t="shared" si="936"/>
        <v>6800</v>
      </c>
      <c r="BX391" s="44">
        <f t="shared" si="937"/>
        <v>0</v>
      </c>
      <c r="BY391" s="44">
        <f t="shared" si="938"/>
        <v>0</v>
      </c>
      <c r="CA391" s="44">
        <f t="shared" si="939"/>
        <v>0</v>
      </c>
    </row>
    <row r="392" spans="2:79" x14ac:dyDescent="0.25">
      <c r="B392" s="6">
        <v>597</v>
      </c>
      <c r="C392" s="6" t="s">
        <v>159</v>
      </c>
      <c r="D392" s="6"/>
      <c r="E392" s="93"/>
      <c r="F392" s="93"/>
      <c r="G392" s="105">
        <f>+'Function-Classif'!F392</f>
        <v>0</v>
      </c>
      <c r="H392" s="21">
        <f>+'Function-Classif'!S392</f>
        <v>0</v>
      </c>
      <c r="I392" s="21">
        <f>+'Function-Classif'!T392</f>
        <v>0</v>
      </c>
      <c r="J392" s="21">
        <f>+'Function-Classif'!U392</f>
        <v>0</v>
      </c>
      <c r="K392" s="24"/>
      <c r="L392" s="40"/>
      <c r="M392" s="24"/>
      <c r="N392" s="24"/>
      <c r="O392" s="24"/>
      <c r="P392" s="40"/>
      <c r="Q392" s="24"/>
      <c r="R392" s="24"/>
      <c r="S392" s="24"/>
      <c r="T392" s="24"/>
      <c r="U392" s="24"/>
      <c r="V392" s="24"/>
      <c r="W392" s="24"/>
      <c r="Y392" s="44"/>
      <c r="Z392" s="44"/>
      <c r="BH392" s="44">
        <f t="shared" si="966"/>
        <v>0</v>
      </c>
      <c r="BI392" s="44">
        <f t="shared" si="967"/>
        <v>0</v>
      </c>
      <c r="BJ392" s="44">
        <f t="shared" si="968"/>
        <v>0</v>
      </c>
      <c r="BK392" s="44">
        <f t="shared" si="969"/>
        <v>0</v>
      </c>
      <c r="BM392" s="44">
        <f t="shared" si="926"/>
        <v>0</v>
      </c>
      <c r="BN392" s="44">
        <f t="shared" si="927"/>
        <v>0</v>
      </c>
      <c r="BO392" s="44">
        <f t="shared" si="928"/>
        <v>0</v>
      </c>
      <c r="BP392" s="44">
        <f t="shared" si="929"/>
        <v>0</v>
      </c>
      <c r="BQ392" s="44">
        <f t="shared" si="930"/>
        <v>0</v>
      </c>
      <c r="BR392" s="44">
        <f t="shared" si="931"/>
        <v>0</v>
      </c>
      <c r="BS392" s="44">
        <f t="shared" si="932"/>
        <v>0</v>
      </c>
      <c r="BT392" s="44">
        <f t="shared" si="933"/>
        <v>0</v>
      </c>
      <c r="BU392" s="44">
        <f t="shared" si="934"/>
        <v>0</v>
      </c>
      <c r="BV392" s="44">
        <f t="shared" si="935"/>
        <v>0</v>
      </c>
      <c r="BW392" s="44">
        <f t="shared" si="936"/>
        <v>0</v>
      </c>
      <c r="BX392" s="44">
        <f t="shared" si="937"/>
        <v>0</v>
      </c>
      <c r="BY392" s="44">
        <f t="shared" si="938"/>
        <v>0</v>
      </c>
      <c r="CA392" s="44">
        <f t="shared" si="939"/>
        <v>0</v>
      </c>
    </row>
    <row r="393" spans="2:79" x14ac:dyDescent="0.25">
      <c r="B393" s="30">
        <v>598</v>
      </c>
      <c r="C393" s="30" t="s">
        <v>203</v>
      </c>
      <c r="D393" s="30"/>
      <c r="E393" s="94"/>
      <c r="F393" s="94"/>
      <c r="G393" s="105">
        <f>+'Function-Classif'!F393</f>
        <v>0</v>
      </c>
      <c r="H393" s="31">
        <f>+'Function-Classif'!S393</f>
        <v>0</v>
      </c>
      <c r="I393" s="31">
        <f>+'Function-Classif'!T393</f>
        <v>0</v>
      </c>
      <c r="J393" s="31">
        <f>+'Function-Classif'!U393</f>
        <v>0</v>
      </c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Y393" s="44"/>
      <c r="Z393" s="44"/>
      <c r="BH393" s="44">
        <f t="shared" si="966"/>
        <v>0</v>
      </c>
      <c r="BI393" s="44">
        <f t="shared" si="967"/>
        <v>0</v>
      </c>
      <c r="BJ393" s="44">
        <f t="shared" si="968"/>
        <v>0</v>
      </c>
      <c r="BK393" s="44">
        <f t="shared" si="969"/>
        <v>0</v>
      </c>
      <c r="BM393" s="44">
        <f t="shared" si="926"/>
        <v>0</v>
      </c>
      <c r="BN393" s="44">
        <f t="shared" si="927"/>
        <v>0</v>
      </c>
      <c r="BO393" s="44">
        <f t="shared" si="928"/>
        <v>0</v>
      </c>
      <c r="BP393" s="44">
        <f t="shared" si="929"/>
        <v>0</v>
      </c>
      <c r="BQ393" s="44">
        <f t="shared" si="930"/>
        <v>0</v>
      </c>
      <c r="BR393" s="44">
        <f t="shared" si="931"/>
        <v>0</v>
      </c>
      <c r="BS393" s="44">
        <f t="shared" si="932"/>
        <v>0</v>
      </c>
      <c r="BT393" s="44">
        <f t="shared" si="933"/>
        <v>0</v>
      </c>
      <c r="BU393" s="44">
        <f t="shared" si="934"/>
        <v>0</v>
      </c>
      <c r="BV393" s="44">
        <f t="shared" si="935"/>
        <v>0</v>
      </c>
      <c r="BW393" s="44">
        <f t="shared" si="936"/>
        <v>0</v>
      </c>
      <c r="BX393" s="44">
        <f t="shared" si="937"/>
        <v>0</v>
      </c>
      <c r="BY393" s="44">
        <f t="shared" si="938"/>
        <v>0</v>
      </c>
      <c r="CA393" s="44">
        <f t="shared" si="939"/>
        <v>0</v>
      </c>
    </row>
    <row r="394" spans="2:79" x14ac:dyDescent="0.25">
      <c r="B394" s="6" t="s">
        <v>204</v>
      </c>
      <c r="C394" s="6"/>
      <c r="D394" s="6"/>
      <c r="E394" s="93"/>
      <c r="F394" s="93"/>
      <c r="G394" s="105">
        <f>+'Function-Classif'!F394</f>
        <v>3271140</v>
      </c>
      <c r="H394" s="24">
        <f>SUM(H385:H393)</f>
        <v>2791233.0290643424</v>
      </c>
      <c r="I394" s="24">
        <f t="shared" ref="I394:J394" si="1096">SUM(I385:I393)</f>
        <v>0</v>
      </c>
      <c r="J394" s="24">
        <f t="shared" si="1096"/>
        <v>479906.97093565756</v>
      </c>
      <c r="K394" s="24"/>
      <c r="L394" s="24">
        <f t="shared" ref="L394:BF394" si="1097">SUM(L385:L393)</f>
        <v>1456817.0802243061</v>
      </c>
      <c r="M394" s="24">
        <f t="shared" si="1097"/>
        <v>0</v>
      </c>
      <c r="N394" s="24">
        <f t="shared" si="1097"/>
        <v>410859.87050557556</v>
      </c>
      <c r="O394" s="24"/>
      <c r="P394" s="24">
        <f t="shared" si="1097"/>
        <v>389621.38302542752</v>
      </c>
      <c r="Q394" s="24">
        <f t="shared" si="1097"/>
        <v>0</v>
      </c>
      <c r="R394" s="24">
        <f t="shared" si="1097"/>
        <v>51045.340714073856</v>
      </c>
      <c r="S394" s="24"/>
      <c r="T394" s="24">
        <f t="shared" ref="T394:V394" si="1098">SUM(T385:T393)</f>
        <v>30009.959790089335</v>
      </c>
      <c r="U394" s="24">
        <f t="shared" si="1098"/>
        <v>0</v>
      </c>
      <c r="V394" s="24">
        <f t="shared" si="1098"/>
        <v>0</v>
      </c>
      <c r="W394" s="24"/>
      <c r="X394" s="24">
        <f t="shared" si="1097"/>
        <v>353424.18342119612</v>
      </c>
      <c r="Y394" s="24">
        <f t="shared" si="1097"/>
        <v>0</v>
      </c>
      <c r="Z394" s="24">
        <f t="shared" si="1097"/>
        <v>213.94940163377822</v>
      </c>
      <c r="AA394" s="24"/>
      <c r="AB394" s="24">
        <f t="shared" si="1097"/>
        <v>316855.66045470268</v>
      </c>
      <c r="AC394" s="24">
        <f t="shared" si="1097"/>
        <v>0</v>
      </c>
      <c r="AD394" s="24">
        <f t="shared" si="1097"/>
        <v>0</v>
      </c>
      <c r="AE394" s="24"/>
      <c r="AF394" s="24">
        <f t="shared" si="1097"/>
        <v>190942.98483723111</v>
      </c>
      <c r="AG394" s="24">
        <f t="shared" si="1097"/>
        <v>0</v>
      </c>
      <c r="AH394" s="24">
        <f t="shared" si="1097"/>
        <v>20.910068998202121</v>
      </c>
      <c r="AI394" s="24"/>
      <c r="AJ394" s="24">
        <f t="shared" si="1097"/>
        <v>0</v>
      </c>
      <c r="AK394" s="24">
        <f t="shared" si="1097"/>
        <v>0</v>
      </c>
      <c r="AL394" s="24">
        <f t="shared" si="1097"/>
        <v>0</v>
      </c>
      <c r="AM394" s="24"/>
      <c r="AN394" s="24">
        <f t="shared" si="1097"/>
        <v>19644.182555674073</v>
      </c>
      <c r="AO394" s="24">
        <f t="shared" si="1097"/>
        <v>0</v>
      </c>
      <c r="AP394" s="24">
        <f t="shared" si="1097"/>
        <v>0</v>
      </c>
      <c r="AQ394" s="24"/>
      <c r="AR394" s="24">
        <f t="shared" si="1097"/>
        <v>10281.496504814206</v>
      </c>
      <c r="AS394" s="24">
        <f t="shared" si="1097"/>
        <v>0</v>
      </c>
      <c r="AT394" s="24">
        <f t="shared" si="1097"/>
        <v>0</v>
      </c>
      <c r="AU394" s="24"/>
      <c r="AV394" s="24">
        <f t="shared" si="1097"/>
        <v>22584.728620868609</v>
      </c>
      <c r="AW394" s="24">
        <f t="shared" si="1097"/>
        <v>0</v>
      </c>
      <c r="AX394" s="24">
        <f t="shared" si="1097"/>
        <v>17632.620882355353</v>
      </c>
      <c r="AY394" s="24"/>
      <c r="AZ394" s="24">
        <f t="shared" si="1097"/>
        <v>722.44952231267155</v>
      </c>
      <c r="BA394" s="24">
        <f t="shared" si="1097"/>
        <v>0</v>
      </c>
      <c r="BB394" s="24">
        <f t="shared" si="1097"/>
        <v>20.311164154416282</v>
      </c>
      <c r="BC394" s="24"/>
      <c r="BD394" s="24">
        <f t="shared" si="1097"/>
        <v>328.92010771959036</v>
      </c>
      <c r="BE394" s="24">
        <f t="shared" si="1097"/>
        <v>0</v>
      </c>
      <c r="BF394" s="24">
        <f t="shared" si="1097"/>
        <v>113.96819886644694</v>
      </c>
      <c r="BH394" s="44">
        <f t="shared" si="966"/>
        <v>0</v>
      </c>
      <c r="BI394" s="44">
        <f t="shared" si="967"/>
        <v>0</v>
      </c>
      <c r="BJ394" s="44">
        <f t="shared" si="968"/>
        <v>0</v>
      </c>
      <c r="BK394" s="44">
        <f t="shared" si="969"/>
        <v>0</v>
      </c>
      <c r="BM394" s="44">
        <f t="shared" si="926"/>
        <v>3271140</v>
      </c>
      <c r="BN394" s="44">
        <f t="shared" si="927"/>
        <v>1867676.9507298816</v>
      </c>
      <c r="BO394" s="44">
        <f t="shared" si="928"/>
        <v>440666.72373950138</v>
      </c>
      <c r="BP394" s="44">
        <f t="shared" si="929"/>
        <v>30009.959790089335</v>
      </c>
      <c r="BQ394" s="44">
        <f t="shared" si="930"/>
        <v>353638.13282282988</v>
      </c>
      <c r="BR394" s="44">
        <f t="shared" si="931"/>
        <v>316855.66045470268</v>
      </c>
      <c r="BS394" s="44">
        <f t="shared" si="932"/>
        <v>190963.89490622931</v>
      </c>
      <c r="BT394" s="44">
        <f t="shared" si="933"/>
        <v>0</v>
      </c>
      <c r="BU394" s="44">
        <f t="shared" si="934"/>
        <v>19644.182555674073</v>
      </c>
      <c r="BV394" s="44">
        <f t="shared" si="935"/>
        <v>10281.496504814206</v>
      </c>
      <c r="BW394" s="44">
        <f t="shared" si="936"/>
        <v>40217.349503223959</v>
      </c>
      <c r="BX394" s="44">
        <f t="shared" si="937"/>
        <v>742.76068646708779</v>
      </c>
      <c r="BY394" s="44">
        <f t="shared" si="938"/>
        <v>442.88830658603729</v>
      </c>
      <c r="CA394" s="44">
        <f t="shared" si="939"/>
        <v>0</v>
      </c>
    </row>
    <row r="395" spans="2:79" x14ac:dyDescent="0.25">
      <c r="B395" s="30"/>
      <c r="C395" s="30"/>
      <c r="D395" s="30"/>
      <c r="E395" s="94"/>
      <c r="F395" s="94"/>
      <c r="G395" s="105"/>
      <c r="H395" s="31"/>
      <c r="I395" s="31"/>
      <c r="J395" s="31"/>
      <c r="K395" s="4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H395" s="44">
        <f t="shared" si="966"/>
        <v>0</v>
      </c>
      <c r="BI395" s="44">
        <f t="shared" si="967"/>
        <v>0</v>
      </c>
      <c r="BJ395" s="44">
        <f t="shared" si="968"/>
        <v>0</v>
      </c>
      <c r="BK395" s="44">
        <f t="shared" si="969"/>
        <v>0</v>
      </c>
      <c r="BM395" s="44">
        <f t="shared" si="926"/>
        <v>0</v>
      </c>
      <c r="BN395" s="44">
        <f t="shared" si="927"/>
        <v>0</v>
      </c>
      <c r="BO395" s="44">
        <f t="shared" si="928"/>
        <v>0</v>
      </c>
      <c r="BP395" s="44">
        <f t="shared" si="929"/>
        <v>0</v>
      </c>
      <c r="BQ395" s="44">
        <f t="shared" si="930"/>
        <v>0</v>
      </c>
      <c r="BR395" s="44">
        <f t="shared" si="931"/>
        <v>0</v>
      </c>
      <c r="BS395" s="44">
        <f t="shared" si="932"/>
        <v>0</v>
      </c>
      <c r="BT395" s="44">
        <f t="shared" si="933"/>
        <v>0</v>
      </c>
      <c r="BU395" s="44">
        <f t="shared" si="934"/>
        <v>0</v>
      </c>
      <c r="BV395" s="44">
        <f t="shared" si="935"/>
        <v>0</v>
      </c>
      <c r="BW395" s="44">
        <f t="shared" si="936"/>
        <v>0</v>
      </c>
      <c r="BX395" s="44">
        <f t="shared" si="937"/>
        <v>0</v>
      </c>
      <c r="BY395" s="44">
        <f t="shared" si="938"/>
        <v>0</v>
      </c>
      <c r="CA395" s="44">
        <f t="shared" si="939"/>
        <v>0</v>
      </c>
    </row>
    <row r="396" spans="2:79" x14ac:dyDescent="0.25">
      <c r="B396" s="6" t="s">
        <v>243</v>
      </c>
      <c r="C396" s="6"/>
      <c r="D396" s="6"/>
      <c r="E396" s="93"/>
      <c r="F396" s="93"/>
      <c r="G396" s="105">
        <f>+'Function-Classif'!F396</f>
        <v>12780969</v>
      </c>
      <c r="H396" s="24">
        <f>H394+H382</f>
        <v>7403189.5380493235</v>
      </c>
      <c r="I396" s="24">
        <f t="shared" ref="I396:J396" si="1099">I394+I382</f>
        <v>0</v>
      </c>
      <c r="J396" s="24">
        <f t="shared" si="1099"/>
        <v>5377779.4619506774</v>
      </c>
      <c r="K396" s="24"/>
      <c r="L396" s="24">
        <f t="shared" ref="L396:BF396" si="1100">L394+L382</f>
        <v>3806803.8404928045</v>
      </c>
      <c r="M396" s="24">
        <f t="shared" si="1100"/>
        <v>0</v>
      </c>
      <c r="N396" s="24">
        <f t="shared" si="1100"/>
        <v>3837350.7446497236</v>
      </c>
      <c r="O396" s="24"/>
      <c r="P396" s="24">
        <f t="shared" si="1100"/>
        <v>1029954.5816210099</v>
      </c>
      <c r="Q396" s="24">
        <f t="shared" si="1100"/>
        <v>0</v>
      </c>
      <c r="R396" s="24">
        <f t="shared" si="1100"/>
        <v>977161.36976268783</v>
      </c>
      <c r="S396" s="24"/>
      <c r="T396" s="24">
        <f t="shared" ref="T396:V396" si="1101">T394+T382</f>
        <v>81306.061869244033</v>
      </c>
      <c r="U396" s="24">
        <f t="shared" si="1101"/>
        <v>0</v>
      </c>
      <c r="V396" s="24">
        <f t="shared" si="1101"/>
        <v>33453.775050961674</v>
      </c>
      <c r="W396" s="24"/>
      <c r="X396" s="24">
        <f t="shared" si="1100"/>
        <v>962632.96776533453</v>
      </c>
      <c r="Y396" s="24">
        <f t="shared" si="1100"/>
        <v>0</v>
      </c>
      <c r="Z396" s="24">
        <f t="shared" si="1100"/>
        <v>233413.51024081832</v>
      </c>
      <c r="AA396" s="24"/>
      <c r="AB396" s="24">
        <f t="shared" si="1100"/>
        <v>858457.86241466831</v>
      </c>
      <c r="AC396" s="24">
        <f t="shared" si="1100"/>
        <v>0</v>
      </c>
      <c r="AD396" s="24">
        <f t="shared" si="1100"/>
        <v>52383.491978437545</v>
      </c>
      <c r="AE396" s="24"/>
      <c r="AF396" s="24">
        <f t="shared" si="1100"/>
        <v>520125.05446114059</v>
      </c>
      <c r="AG396" s="24">
        <f t="shared" si="1100"/>
        <v>0</v>
      </c>
      <c r="AH396" s="24">
        <f t="shared" si="1100"/>
        <v>24612.424217816577</v>
      </c>
      <c r="AI396" s="24"/>
      <c r="AJ396" s="24">
        <f t="shared" si="1100"/>
        <v>0</v>
      </c>
      <c r="AK396" s="24">
        <f t="shared" si="1100"/>
        <v>0</v>
      </c>
      <c r="AL396" s="24">
        <f t="shared" si="1100"/>
        <v>42849.729846201182</v>
      </c>
      <c r="AM396" s="24"/>
      <c r="AN396" s="24">
        <f t="shared" si="1100"/>
        <v>53222.034731610212</v>
      </c>
      <c r="AO396" s="24">
        <f t="shared" si="1100"/>
        <v>0</v>
      </c>
      <c r="AP396" s="24">
        <f t="shared" si="1100"/>
        <v>496.94160917044553</v>
      </c>
      <c r="AQ396" s="24"/>
      <c r="AR396" s="24">
        <f t="shared" si="1100"/>
        <v>27855.68513840223</v>
      </c>
      <c r="AS396" s="24">
        <f t="shared" si="1100"/>
        <v>0</v>
      </c>
      <c r="AT396" s="24">
        <f t="shared" si="1100"/>
        <v>496.94160917044553</v>
      </c>
      <c r="AU396" s="24"/>
      <c r="AV396" s="24">
        <f t="shared" si="1100"/>
        <v>60036.611034303613</v>
      </c>
      <c r="AW396" s="24">
        <f t="shared" si="1100"/>
        <v>0</v>
      </c>
      <c r="AX396" s="24">
        <f t="shared" si="1100"/>
        <v>166682.46045003997</v>
      </c>
      <c r="AY396" s="24"/>
      <c r="AZ396" s="24">
        <f t="shared" si="1100"/>
        <v>1920.4756316144822</v>
      </c>
      <c r="BA396" s="24">
        <f t="shared" si="1100"/>
        <v>0</v>
      </c>
      <c r="BB396" s="24">
        <f t="shared" si="1100"/>
        <v>1367.3610389770224</v>
      </c>
      <c r="BC396" s="24"/>
      <c r="BD396" s="24">
        <f t="shared" si="1100"/>
        <v>874.36288919033336</v>
      </c>
      <c r="BE396" s="24">
        <f t="shared" si="1100"/>
        <v>0</v>
      </c>
      <c r="BF396" s="24">
        <f t="shared" si="1100"/>
        <v>7510.7114966727504</v>
      </c>
      <c r="BH396" s="44">
        <f t="shared" si="966"/>
        <v>0</v>
      </c>
      <c r="BI396" s="44">
        <f t="shared" si="967"/>
        <v>0</v>
      </c>
      <c r="BJ396" s="44">
        <f t="shared" si="968"/>
        <v>0</v>
      </c>
      <c r="BK396" s="44">
        <f t="shared" si="969"/>
        <v>0</v>
      </c>
      <c r="BM396" s="44">
        <f t="shared" si="926"/>
        <v>12780969</v>
      </c>
      <c r="BN396" s="44">
        <f t="shared" si="927"/>
        <v>7644154.5851425286</v>
      </c>
      <c r="BO396" s="44">
        <f t="shared" si="928"/>
        <v>2007115.9513836978</v>
      </c>
      <c r="BP396" s="44">
        <f t="shared" si="929"/>
        <v>114759.83692020571</v>
      </c>
      <c r="BQ396" s="44">
        <f t="shared" si="930"/>
        <v>1196046.4780061529</v>
      </c>
      <c r="BR396" s="44">
        <f t="shared" si="931"/>
        <v>910841.35439310584</v>
      </c>
      <c r="BS396" s="44">
        <f t="shared" si="932"/>
        <v>544737.47867895721</v>
      </c>
      <c r="BT396" s="44">
        <f t="shared" si="933"/>
        <v>42849.729846201182</v>
      </c>
      <c r="BU396" s="44">
        <f t="shared" si="934"/>
        <v>53718.97634078066</v>
      </c>
      <c r="BV396" s="44">
        <f t="shared" si="935"/>
        <v>28352.626747572675</v>
      </c>
      <c r="BW396" s="44">
        <f t="shared" si="936"/>
        <v>226719.07148434359</v>
      </c>
      <c r="BX396" s="44">
        <f t="shared" si="937"/>
        <v>3287.8366705915046</v>
      </c>
      <c r="BY396" s="44">
        <f t="shared" si="938"/>
        <v>8385.0743858630831</v>
      </c>
      <c r="CA396" s="44">
        <f t="shared" si="939"/>
        <v>0</v>
      </c>
    </row>
    <row r="397" spans="2:79" x14ac:dyDescent="0.25">
      <c r="B397" s="6"/>
      <c r="C397" s="6"/>
      <c r="D397" s="6"/>
      <c r="E397" s="93"/>
      <c r="F397" s="93"/>
      <c r="G397" s="105"/>
      <c r="H397" s="24"/>
      <c r="I397" s="24"/>
      <c r="J397" s="24"/>
      <c r="K397" s="24"/>
      <c r="L397" s="40"/>
      <c r="M397" s="24"/>
      <c r="N397" s="24"/>
      <c r="O397" s="24"/>
      <c r="P397" s="40"/>
      <c r="Q397" s="24"/>
      <c r="R397" s="24"/>
      <c r="S397" s="24"/>
      <c r="T397" s="24"/>
      <c r="U397" s="24"/>
      <c r="V397" s="24"/>
      <c r="W397" s="24"/>
      <c r="Y397" s="44"/>
      <c r="Z397" s="44"/>
      <c r="BH397" s="44">
        <f t="shared" si="966"/>
        <v>0</v>
      </c>
      <c r="BI397" s="44">
        <f t="shared" si="967"/>
        <v>0</v>
      </c>
      <c r="BJ397" s="44">
        <f t="shared" si="968"/>
        <v>0</v>
      </c>
      <c r="BK397" s="44">
        <f t="shared" si="969"/>
        <v>0</v>
      </c>
      <c r="BM397" s="44">
        <f t="shared" si="926"/>
        <v>0</v>
      </c>
      <c r="BN397" s="44">
        <f t="shared" si="927"/>
        <v>0</v>
      </c>
      <c r="BO397" s="44">
        <f t="shared" si="928"/>
        <v>0</v>
      </c>
      <c r="BP397" s="44">
        <f t="shared" si="929"/>
        <v>0</v>
      </c>
      <c r="BQ397" s="44">
        <f t="shared" si="930"/>
        <v>0</v>
      </c>
      <c r="BR397" s="44">
        <f t="shared" si="931"/>
        <v>0</v>
      </c>
      <c r="BS397" s="44">
        <f t="shared" si="932"/>
        <v>0</v>
      </c>
      <c r="BT397" s="44">
        <f t="shared" si="933"/>
        <v>0</v>
      </c>
      <c r="BU397" s="44">
        <f t="shared" si="934"/>
        <v>0</v>
      </c>
      <c r="BV397" s="44">
        <f t="shared" si="935"/>
        <v>0</v>
      </c>
      <c r="BW397" s="44">
        <f t="shared" si="936"/>
        <v>0</v>
      </c>
      <c r="BX397" s="44">
        <f t="shared" si="937"/>
        <v>0</v>
      </c>
      <c r="BY397" s="44">
        <f t="shared" si="938"/>
        <v>0</v>
      </c>
      <c r="CA397" s="44">
        <f t="shared" si="939"/>
        <v>0</v>
      </c>
    </row>
    <row r="398" spans="2:79" x14ac:dyDescent="0.25">
      <c r="B398" s="9" t="s">
        <v>162</v>
      </c>
      <c r="C398" s="6"/>
      <c r="D398" s="6"/>
      <c r="E398" s="93"/>
      <c r="F398" s="93"/>
      <c r="G398" s="105"/>
      <c r="H398" s="24"/>
      <c r="I398" s="24"/>
      <c r="J398" s="24"/>
      <c r="K398" s="24"/>
      <c r="L398" s="40"/>
      <c r="M398" s="24"/>
      <c r="N398" s="24"/>
      <c r="O398" s="24"/>
      <c r="P398" s="40"/>
      <c r="Q398" s="24"/>
      <c r="R398" s="24"/>
      <c r="S398" s="24"/>
      <c r="T398" s="24"/>
      <c r="U398" s="24"/>
      <c r="V398" s="24"/>
      <c r="W398" s="24"/>
      <c r="Y398" s="44"/>
      <c r="Z398" s="44"/>
      <c r="BH398" s="44">
        <f t="shared" si="966"/>
        <v>0</v>
      </c>
      <c r="BI398" s="44">
        <f t="shared" si="967"/>
        <v>0</v>
      </c>
      <c r="BJ398" s="44">
        <f t="shared" si="968"/>
        <v>0</v>
      </c>
      <c r="BK398" s="44">
        <f t="shared" si="969"/>
        <v>0</v>
      </c>
      <c r="BM398" s="44">
        <f t="shared" si="926"/>
        <v>0</v>
      </c>
      <c r="BN398" s="44">
        <f t="shared" si="927"/>
        <v>0</v>
      </c>
      <c r="BO398" s="44">
        <f t="shared" si="928"/>
        <v>0</v>
      </c>
      <c r="BP398" s="44">
        <f t="shared" si="929"/>
        <v>0</v>
      </c>
      <c r="BQ398" s="44">
        <f t="shared" si="930"/>
        <v>0</v>
      </c>
      <c r="BR398" s="44">
        <f t="shared" si="931"/>
        <v>0</v>
      </c>
      <c r="BS398" s="44">
        <f t="shared" si="932"/>
        <v>0</v>
      </c>
      <c r="BT398" s="44">
        <f t="shared" si="933"/>
        <v>0</v>
      </c>
      <c r="BU398" s="44">
        <f t="shared" si="934"/>
        <v>0</v>
      </c>
      <c r="BV398" s="44">
        <f t="shared" si="935"/>
        <v>0</v>
      </c>
      <c r="BW398" s="44">
        <f t="shared" si="936"/>
        <v>0</v>
      </c>
      <c r="BX398" s="44">
        <f t="shared" si="937"/>
        <v>0</v>
      </c>
      <c r="BY398" s="44">
        <f t="shared" si="938"/>
        <v>0</v>
      </c>
      <c r="CA398" s="44">
        <f t="shared" si="939"/>
        <v>0</v>
      </c>
    </row>
    <row r="399" spans="2:79" x14ac:dyDescent="0.25">
      <c r="B399" s="6">
        <v>901</v>
      </c>
      <c r="C399" s="6" t="s">
        <v>163</v>
      </c>
      <c r="D399" s="47" t="str">
        <f>INDEX(Alloc,$E399,D$1)</f>
        <v>C05</v>
      </c>
      <c r="E399" s="93">
        <v>33</v>
      </c>
      <c r="F399" s="93"/>
      <c r="G399" s="105">
        <f>+'Function-Classif'!F399</f>
        <v>869231</v>
      </c>
      <c r="H399" s="21">
        <f>+'Function-Classif'!S399</f>
        <v>0</v>
      </c>
      <c r="I399" s="21">
        <f>+'Function-Classif'!T399</f>
        <v>0</v>
      </c>
      <c r="J399" s="21">
        <f>+'Function-Classif'!U399</f>
        <v>869231</v>
      </c>
      <c r="K399" s="24"/>
      <c r="L399" s="47">
        <f t="shared" ref="L399:N401" si="1102">INDEX(Alloc,$E399,L$1)*$G399</f>
        <v>0</v>
      </c>
      <c r="M399" s="47">
        <f t="shared" si="1102"/>
        <v>0</v>
      </c>
      <c r="N399" s="47">
        <f t="shared" si="1102"/>
        <v>647684.32226146816</v>
      </c>
      <c r="O399" s="47"/>
      <c r="P399" s="47">
        <f t="shared" ref="P399:V401" si="1103">INDEX(Alloc,$E399,P$1)*$G399</f>
        <v>0</v>
      </c>
      <c r="Q399" s="47">
        <f t="shared" si="1103"/>
        <v>0</v>
      </c>
      <c r="R399" s="47">
        <f t="shared" si="1103"/>
        <v>160936.9484750008</v>
      </c>
      <c r="S399" s="47"/>
      <c r="T399" s="47">
        <f t="shared" si="1103"/>
        <v>0</v>
      </c>
      <c r="U399" s="47">
        <f t="shared" si="1103"/>
        <v>0</v>
      </c>
      <c r="V399" s="47">
        <f t="shared" si="1103"/>
        <v>640.37515143577491</v>
      </c>
      <c r="W399" s="24"/>
      <c r="X399" s="47">
        <f t="shared" ref="X399:Z401" si="1104">INDEX(Alloc,$E399,X$1)*$G399</f>
        <v>0</v>
      </c>
      <c r="Y399" s="47">
        <f t="shared" si="1104"/>
        <v>0</v>
      </c>
      <c r="Z399" s="47">
        <f t="shared" si="1104"/>
        <v>25118.715315068272</v>
      </c>
      <c r="AB399" s="47">
        <f t="shared" ref="AB399:AD401" si="1105">INDEX(Alloc,$E399,AB$1)*$G399</f>
        <v>0</v>
      </c>
      <c r="AC399" s="47">
        <f t="shared" si="1105"/>
        <v>0</v>
      </c>
      <c r="AD399" s="47">
        <f t="shared" si="1105"/>
        <v>4692.5268041321506</v>
      </c>
      <c r="AF399" s="47">
        <f t="shared" ref="AF399:AH401" si="1106">INDEX(Alloc,$E399,AF$1)*$G399</f>
        <v>0</v>
      </c>
      <c r="AG399" s="47">
        <f t="shared" si="1106"/>
        <v>0</v>
      </c>
      <c r="AH399" s="47">
        <f t="shared" si="1106"/>
        <v>12273.857069185686</v>
      </c>
      <c r="AJ399" s="47">
        <f t="shared" ref="AJ399:AL401" si="1107">INDEX(Alloc,$E399,AJ$1)*$G399</f>
        <v>0</v>
      </c>
      <c r="AK399" s="47">
        <f t="shared" si="1107"/>
        <v>0</v>
      </c>
      <c r="AL399" s="47">
        <f t="shared" si="1107"/>
        <v>578.11645615729674</v>
      </c>
      <c r="AN399" s="47">
        <f t="shared" ref="AN399:AP401" si="1108">INDEX(Alloc,$E399,AN$1)*$G399</f>
        <v>0</v>
      </c>
      <c r="AO399" s="47">
        <f t="shared" si="1108"/>
        <v>0</v>
      </c>
      <c r="AP399" s="47">
        <f t="shared" si="1108"/>
        <v>8.8940993254968728</v>
      </c>
      <c r="AR399" s="47">
        <f t="shared" ref="AR399:AT401" si="1109">INDEX(Alloc,$E399,AR$1)*$G399</f>
        <v>0</v>
      </c>
      <c r="AS399" s="47">
        <f t="shared" si="1109"/>
        <v>0</v>
      </c>
      <c r="AT399" s="47">
        <f t="shared" si="1109"/>
        <v>8.8940993254968728</v>
      </c>
      <c r="AV399" s="47">
        <f t="shared" ref="AV399:AX401" si="1110">INDEX(Alloc,$E399,AV$1)*$G399</f>
        <v>0</v>
      </c>
      <c r="AW399" s="47">
        <f t="shared" si="1110"/>
        <v>0</v>
      </c>
      <c r="AX399" s="47">
        <f t="shared" si="1110"/>
        <v>17076.670704953998</v>
      </c>
      <c r="AZ399" s="47">
        <f t="shared" ref="AZ399:BB401" si="1111">INDEX(Alloc,$E399,AZ$1)*$G399</f>
        <v>0</v>
      </c>
      <c r="BA399" s="47">
        <f t="shared" si="1111"/>
        <v>0</v>
      </c>
      <c r="BB399" s="47">
        <f t="shared" si="1111"/>
        <v>32.01875757178874</v>
      </c>
      <c r="BD399" s="47">
        <f t="shared" ref="BD399:BF401" si="1112">INDEX(Alloc,$E399,BD$1)*$G399</f>
        <v>0</v>
      </c>
      <c r="BE399" s="47">
        <f t="shared" si="1112"/>
        <v>0</v>
      </c>
      <c r="BF399" s="47">
        <f t="shared" si="1112"/>
        <v>179.66080637503686</v>
      </c>
      <c r="BH399" s="44">
        <f t="shared" ref="BH399" si="1113">+L399+P399+T399+X399+AB399+AF399+AJ399+AN399+AR399+AV399+AZ399+BD399-H399</f>
        <v>0</v>
      </c>
      <c r="BI399" s="44">
        <f t="shared" ref="BI399" si="1114">+M399+Q399+U399+Y399+AC399+AG399+AK399+AO399+AS399+AW399+BA399+BE399-I399</f>
        <v>0</v>
      </c>
      <c r="BJ399" s="44">
        <f t="shared" ref="BJ399" si="1115">+N399+R399+V399+Z399+AD399+AH399+AL399+AP399+AT399+AX399+BB399+BF399-J399</f>
        <v>0</v>
      </c>
      <c r="BK399" s="44">
        <f t="shared" ref="BK399" si="1116">SUM(L399:BF399)-G399</f>
        <v>0</v>
      </c>
      <c r="BM399" s="44">
        <f t="shared" si="926"/>
        <v>869231</v>
      </c>
      <c r="BN399" s="44">
        <f t="shared" si="927"/>
        <v>647684.32226146816</v>
      </c>
      <c r="BO399" s="44">
        <f t="shared" si="928"/>
        <v>160936.9484750008</v>
      </c>
      <c r="BP399" s="44">
        <f t="shared" si="929"/>
        <v>640.37515143577491</v>
      </c>
      <c r="BQ399" s="44">
        <f t="shared" si="930"/>
        <v>25118.715315068272</v>
      </c>
      <c r="BR399" s="44">
        <f t="shared" si="931"/>
        <v>4692.5268041321506</v>
      </c>
      <c r="BS399" s="44">
        <f t="shared" si="932"/>
        <v>12273.857069185686</v>
      </c>
      <c r="BT399" s="44">
        <f t="shared" si="933"/>
        <v>578.11645615729674</v>
      </c>
      <c r="BU399" s="44">
        <f t="shared" si="934"/>
        <v>8.8940993254968728</v>
      </c>
      <c r="BV399" s="44">
        <f t="shared" si="935"/>
        <v>8.8940993254968728</v>
      </c>
      <c r="BW399" s="44">
        <f t="shared" si="936"/>
        <v>17076.670704953998</v>
      </c>
      <c r="BX399" s="44">
        <f t="shared" si="937"/>
        <v>32.01875757178874</v>
      </c>
      <c r="BY399" s="44">
        <f t="shared" si="938"/>
        <v>179.66080637503686</v>
      </c>
      <c r="CA399" s="44">
        <f t="shared" si="939"/>
        <v>0</v>
      </c>
    </row>
    <row r="400" spans="2:79" x14ac:dyDescent="0.25">
      <c r="B400" s="6">
        <v>902</v>
      </c>
      <c r="C400" s="43" t="s">
        <v>164</v>
      </c>
      <c r="D400" s="47" t="str">
        <f>INDEX(Alloc,$E400,D$1)</f>
        <v>MREAD</v>
      </c>
      <c r="E400" s="109">
        <v>50</v>
      </c>
      <c r="F400" s="93"/>
      <c r="G400" s="105">
        <f>+'Function-Classif'!F400</f>
        <v>340095</v>
      </c>
      <c r="H400" s="21">
        <f>+'Function-Classif'!S400</f>
        <v>0</v>
      </c>
      <c r="I400" s="21">
        <f>+'Function-Classif'!T400</f>
        <v>0</v>
      </c>
      <c r="J400" s="21">
        <f>+'Function-Classif'!U400</f>
        <v>340095</v>
      </c>
      <c r="K400" s="24"/>
      <c r="L400" s="47">
        <f t="shared" si="1102"/>
        <v>0</v>
      </c>
      <c r="M400" s="47">
        <f t="shared" si="1102"/>
        <v>0</v>
      </c>
      <c r="N400" s="47">
        <f t="shared" si="1102"/>
        <v>257965.40721243582</v>
      </c>
      <c r="O400" s="47"/>
      <c r="P400" s="47">
        <f t="shared" si="1103"/>
        <v>0</v>
      </c>
      <c r="Q400" s="47">
        <f t="shared" si="1103"/>
        <v>0</v>
      </c>
      <c r="R400" s="47">
        <f t="shared" si="1103"/>
        <v>64099.38302029865</v>
      </c>
      <c r="S400" s="47"/>
      <c r="T400" s="47">
        <f t="shared" si="1103"/>
        <v>0</v>
      </c>
      <c r="U400" s="47">
        <f t="shared" si="1103"/>
        <v>0</v>
      </c>
      <c r="V400" s="47">
        <f t="shared" si="1103"/>
        <v>255.05424638357442</v>
      </c>
      <c r="W400" s="24"/>
      <c r="X400" s="47">
        <f t="shared" si="1104"/>
        <v>0</v>
      </c>
      <c r="Y400" s="47">
        <f t="shared" si="1104"/>
        <v>0</v>
      </c>
      <c r="Z400" s="47">
        <f t="shared" si="1104"/>
        <v>10004.502814395708</v>
      </c>
      <c r="AB400" s="47">
        <f t="shared" si="1105"/>
        <v>0</v>
      </c>
      <c r="AC400" s="47">
        <f t="shared" si="1105"/>
        <v>0</v>
      </c>
      <c r="AD400" s="47">
        <f t="shared" si="1105"/>
        <v>1868.9808387774149</v>
      </c>
      <c r="AF400" s="47">
        <f t="shared" si="1106"/>
        <v>0</v>
      </c>
      <c r="AG400" s="47">
        <f t="shared" si="1106"/>
        <v>0</v>
      </c>
      <c r="AH400" s="47">
        <f t="shared" si="1106"/>
        <v>4888.539722351843</v>
      </c>
      <c r="AJ400" s="47">
        <f t="shared" si="1107"/>
        <v>0</v>
      </c>
      <c r="AK400" s="47">
        <f t="shared" si="1107"/>
        <v>0</v>
      </c>
      <c r="AL400" s="47">
        <f t="shared" si="1107"/>
        <v>230.25730576294916</v>
      </c>
      <c r="AN400" s="47">
        <f t="shared" si="1108"/>
        <v>0</v>
      </c>
      <c r="AO400" s="47">
        <f t="shared" si="1108"/>
        <v>0</v>
      </c>
      <c r="AP400" s="47">
        <f t="shared" si="1108"/>
        <v>3.542420088660756</v>
      </c>
      <c r="AR400" s="47">
        <f t="shared" si="1109"/>
        <v>0</v>
      </c>
      <c r="AS400" s="47">
        <f t="shared" si="1109"/>
        <v>0</v>
      </c>
      <c r="AT400" s="47">
        <f t="shared" si="1109"/>
        <v>3.542420088660756</v>
      </c>
      <c r="AV400" s="47">
        <f t="shared" si="1110"/>
        <v>0</v>
      </c>
      <c r="AW400" s="47">
        <f t="shared" si="1110"/>
        <v>0</v>
      </c>
      <c r="AX400" s="47">
        <f t="shared" si="1110"/>
        <v>0</v>
      </c>
      <c r="AZ400" s="47">
        <f t="shared" si="1111"/>
        <v>0</v>
      </c>
      <c r="BA400" s="47">
        <f t="shared" si="1111"/>
        <v>0</v>
      </c>
      <c r="BB400" s="47">
        <f t="shared" si="1111"/>
        <v>124.69318712085861</v>
      </c>
      <c r="BD400" s="47">
        <f t="shared" si="1112"/>
        <v>0</v>
      </c>
      <c r="BE400" s="47">
        <f t="shared" si="1112"/>
        <v>0</v>
      </c>
      <c r="BF400" s="47">
        <f t="shared" si="1112"/>
        <v>651.09681229584692</v>
      </c>
      <c r="BH400" s="44">
        <f t="shared" ref="BH400" si="1117">+L400+P400+T400+X400+AB400+AF400+AJ400+AN400+AR400+AV400+AZ400+BD400-H400</f>
        <v>0</v>
      </c>
      <c r="BI400" s="44">
        <f t="shared" ref="BI400" si="1118">+M400+Q400+U400+Y400+AC400+AG400+AK400+AO400+AS400+AW400+BA400+BE400-I400</f>
        <v>0</v>
      </c>
      <c r="BJ400" s="44">
        <f t="shared" ref="BJ400" si="1119">+N400+R400+V400+Z400+AD400+AH400+AL400+AP400+AT400+AX400+BB400+BF400-J400</f>
        <v>0</v>
      </c>
      <c r="BK400" s="44">
        <f t="shared" ref="BK400" si="1120">SUM(L400:BF400)-G400</f>
        <v>0</v>
      </c>
      <c r="BM400" s="44">
        <f t="shared" si="926"/>
        <v>340095</v>
      </c>
      <c r="BN400" s="44">
        <f t="shared" si="927"/>
        <v>257965.40721243582</v>
      </c>
      <c r="BO400" s="44">
        <f t="shared" si="928"/>
        <v>64099.38302029865</v>
      </c>
      <c r="BP400" s="44">
        <f t="shared" si="929"/>
        <v>255.05424638357442</v>
      </c>
      <c r="BQ400" s="44">
        <f t="shared" si="930"/>
        <v>10004.502814395708</v>
      </c>
      <c r="BR400" s="44">
        <f t="shared" si="931"/>
        <v>1868.9808387774149</v>
      </c>
      <c r="BS400" s="44">
        <f t="shared" si="932"/>
        <v>4888.539722351843</v>
      </c>
      <c r="BT400" s="44">
        <f t="shared" si="933"/>
        <v>230.25730576294916</v>
      </c>
      <c r="BU400" s="44">
        <f t="shared" si="934"/>
        <v>3.542420088660756</v>
      </c>
      <c r="BV400" s="44">
        <f t="shared" si="935"/>
        <v>3.542420088660756</v>
      </c>
      <c r="BW400" s="44">
        <f t="shared" si="936"/>
        <v>0</v>
      </c>
      <c r="BX400" s="44">
        <f t="shared" si="937"/>
        <v>124.69318712085861</v>
      </c>
      <c r="BY400" s="44">
        <f t="shared" si="938"/>
        <v>651.09681229584692</v>
      </c>
      <c r="CA400" s="44">
        <f t="shared" si="939"/>
        <v>0</v>
      </c>
    </row>
    <row r="401" spans="2:79" x14ac:dyDescent="0.25">
      <c r="B401" s="6">
        <v>903</v>
      </c>
      <c r="C401" s="6" t="s">
        <v>165</v>
      </c>
      <c r="D401" s="47" t="str">
        <f>INDEX(Alloc,$E401,D$1)</f>
        <v>C05</v>
      </c>
      <c r="E401" s="93">
        <v>33</v>
      </c>
      <c r="F401" s="93"/>
      <c r="G401" s="105">
        <f>+'Function-Classif'!F401</f>
        <v>3084679</v>
      </c>
      <c r="H401" s="21">
        <f>+'Function-Classif'!S401</f>
        <v>0</v>
      </c>
      <c r="I401" s="21">
        <f>+'Function-Classif'!T401</f>
        <v>0</v>
      </c>
      <c r="J401" s="21">
        <f>+'Function-Classif'!U401</f>
        <v>3084679</v>
      </c>
      <c r="K401" s="24"/>
      <c r="L401" s="47">
        <f t="shared" si="1102"/>
        <v>0</v>
      </c>
      <c r="M401" s="47">
        <f t="shared" si="1102"/>
        <v>0</v>
      </c>
      <c r="N401" s="47">
        <f t="shared" si="1102"/>
        <v>2298466.377187633</v>
      </c>
      <c r="O401" s="47"/>
      <c r="P401" s="47">
        <f t="shared" si="1103"/>
        <v>0</v>
      </c>
      <c r="Q401" s="47">
        <f t="shared" si="1103"/>
        <v>0</v>
      </c>
      <c r="R401" s="47">
        <f t="shared" si="1103"/>
        <v>571124.16064879997</v>
      </c>
      <c r="S401" s="47"/>
      <c r="T401" s="47">
        <f t="shared" si="1103"/>
        <v>0</v>
      </c>
      <c r="U401" s="47">
        <f t="shared" si="1103"/>
        <v>0</v>
      </c>
      <c r="V401" s="47">
        <f t="shared" si="1103"/>
        <v>2272.5279951540551</v>
      </c>
      <c r="W401" s="24"/>
      <c r="X401" s="47">
        <f t="shared" si="1104"/>
        <v>0</v>
      </c>
      <c r="Y401" s="47">
        <f t="shared" si="1104"/>
        <v>0</v>
      </c>
      <c r="Z401" s="47">
        <f t="shared" si="1104"/>
        <v>89139.910609917817</v>
      </c>
      <c r="AB401" s="47">
        <f t="shared" si="1105"/>
        <v>0</v>
      </c>
      <c r="AC401" s="47">
        <f t="shared" si="1105"/>
        <v>0</v>
      </c>
      <c r="AD401" s="47">
        <f t="shared" si="1105"/>
        <v>16652.580142267772</v>
      </c>
      <c r="AF401" s="47">
        <f t="shared" si="1106"/>
        <v>0</v>
      </c>
      <c r="AG401" s="47">
        <f t="shared" si="1106"/>
        <v>0</v>
      </c>
      <c r="AH401" s="47">
        <f t="shared" si="1106"/>
        <v>43556.786573786056</v>
      </c>
      <c r="AJ401" s="47">
        <f t="shared" si="1107"/>
        <v>0</v>
      </c>
      <c r="AK401" s="47">
        <f t="shared" si="1107"/>
        <v>0</v>
      </c>
      <c r="AL401" s="47">
        <f t="shared" si="1107"/>
        <v>2051.5877734029664</v>
      </c>
      <c r="AN401" s="47">
        <f t="shared" si="1108"/>
        <v>0</v>
      </c>
      <c r="AO401" s="47">
        <f t="shared" si="1108"/>
        <v>0</v>
      </c>
      <c r="AP401" s="47">
        <f t="shared" si="1108"/>
        <v>31.562888821584099</v>
      </c>
      <c r="AR401" s="47">
        <f t="shared" si="1109"/>
        <v>0</v>
      </c>
      <c r="AS401" s="47">
        <f t="shared" si="1109"/>
        <v>0</v>
      </c>
      <c r="AT401" s="47">
        <f t="shared" si="1109"/>
        <v>31.562888821584099</v>
      </c>
      <c r="AV401" s="47">
        <f t="shared" si="1110"/>
        <v>0</v>
      </c>
      <c r="AW401" s="47">
        <f t="shared" si="1110"/>
        <v>0</v>
      </c>
      <c r="AX401" s="47">
        <f t="shared" si="1110"/>
        <v>60600.746537441475</v>
      </c>
      <c r="AZ401" s="47">
        <f t="shared" si="1111"/>
        <v>0</v>
      </c>
      <c r="BA401" s="47">
        <f t="shared" si="1111"/>
        <v>0</v>
      </c>
      <c r="BB401" s="47">
        <f t="shared" si="1111"/>
        <v>113.62639975770276</v>
      </c>
      <c r="BD401" s="47">
        <f t="shared" si="1112"/>
        <v>0</v>
      </c>
      <c r="BE401" s="47">
        <f t="shared" si="1112"/>
        <v>0</v>
      </c>
      <c r="BF401" s="47">
        <f t="shared" si="1112"/>
        <v>637.57035419599879</v>
      </c>
      <c r="BH401" s="44">
        <f t="shared" si="966"/>
        <v>0</v>
      </c>
      <c r="BI401" s="44">
        <f t="shared" si="967"/>
        <v>0</v>
      </c>
      <c r="BJ401" s="44">
        <f t="shared" si="968"/>
        <v>0</v>
      </c>
      <c r="BK401" s="44">
        <f t="shared" si="969"/>
        <v>0</v>
      </c>
      <c r="BM401" s="44">
        <f t="shared" ref="BM401:BM464" si="1121">G401</f>
        <v>3084679</v>
      </c>
      <c r="BN401" s="44">
        <f t="shared" ref="BN401:BN464" si="1122">SUM(L401:N401)</f>
        <v>2298466.377187633</v>
      </c>
      <c r="BO401" s="44">
        <f t="shared" ref="BO401:BO464" si="1123">SUM(P401:R401)</f>
        <v>571124.16064879997</v>
      </c>
      <c r="BP401" s="44">
        <f t="shared" ref="BP401:BP464" si="1124">SUM(T401:V401)</f>
        <v>2272.5279951540551</v>
      </c>
      <c r="BQ401" s="44">
        <f t="shared" ref="BQ401:BQ464" si="1125">SUM(X401:Z401)</f>
        <v>89139.910609917817</v>
      </c>
      <c r="BR401" s="44">
        <f t="shared" ref="BR401:BR464" si="1126">SUM(AB401:AD401)</f>
        <v>16652.580142267772</v>
      </c>
      <c r="BS401" s="44">
        <f t="shared" ref="BS401:BS464" si="1127">SUM(AF401:AH401)</f>
        <v>43556.786573786056</v>
      </c>
      <c r="BT401" s="44">
        <f t="shared" ref="BT401:BT464" si="1128">SUM(AJ401:AL401)</f>
        <v>2051.5877734029664</v>
      </c>
      <c r="BU401" s="44">
        <f t="shared" ref="BU401:BU464" si="1129">SUM(AN401:AP401)</f>
        <v>31.562888821584099</v>
      </c>
      <c r="BV401" s="44">
        <f t="shared" ref="BV401:BV464" si="1130">SUM(AR401:AT401)</f>
        <v>31.562888821584099</v>
      </c>
      <c r="BW401" s="44">
        <f t="shared" ref="BW401:BW464" si="1131">SUM(AV401:AX401)</f>
        <v>60600.746537441475</v>
      </c>
      <c r="BX401" s="44">
        <f t="shared" ref="BX401:BX464" si="1132">SUM(AZ401:BB401)</f>
        <v>113.62639975770276</v>
      </c>
      <c r="BY401" s="44">
        <f t="shared" ref="BY401:BY464" si="1133">SUM(BD401:BF401)</f>
        <v>637.57035419599879</v>
      </c>
      <c r="CA401" s="44">
        <f t="shared" ref="CA401:CA464" si="1134">SUM(BN401:BY401)-BM401</f>
        <v>0</v>
      </c>
    </row>
    <row r="402" spans="2:79" x14ac:dyDescent="0.25">
      <c r="B402" s="6">
        <v>904</v>
      </c>
      <c r="C402" s="6" t="s">
        <v>166</v>
      </c>
      <c r="D402" s="6"/>
      <c r="E402" s="93"/>
      <c r="F402" s="93"/>
      <c r="G402" s="105">
        <f>+'Function-Classif'!F402</f>
        <v>0</v>
      </c>
      <c r="H402" s="21">
        <f>+'Function-Classif'!S402</f>
        <v>0</v>
      </c>
      <c r="I402" s="21">
        <f>+'Function-Classif'!T402</f>
        <v>0</v>
      </c>
      <c r="J402" s="21">
        <f>+'Function-Classif'!U402</f>
        <v>0</v>
      </c>
      <c r="K402" s="24"/>
      <c r="L402" s="40"/>
      <c r="M402" s="24"/>
      <c r="N402" s="24"/>
      <c r="O402" s="24"/>
      <c r="P402" s="40"/>
      <c r="Q402" s="24"/>
      <c r="R402" s="24"/>
      <c r="S402" s="24"/>
      <c r="T402" s="24"/>
      <c r="U402" s="24"/>
      <c r="V402" s="24"/>
      <c r="W402" s="24"/>
      <c r="Y402" s="44"/>
      <c r="Z402" s="44"/>
      <c r="BH402" s="44">
        <f t="shared" si="966"/>
        <v>0</v>
      </c>
      <c r="BI402" s="44">
        <f t="shared" si="967"/>
        <v>0</v>
      </c>
      <c r="BJ402" s="44">
        <f t="shared" si="968"/>
        <v>0</v>
      </c>
      <c r="BK402" s="44">
        <f t="shared" si="969"/>
        <v>0</v>
      </c>
      <c r="BM402" s="44">
        <f t="shared" si="1121"/>
        <v>0</v>
      </c>
      <c r="BN402" s="44">
        <f t="shared" si="1122"/>
        <v>0</v>
      </c>
      <c r="BO402" s="44">
        <f t="shared" si="1123"/>
        <v>0</v>
      </c>
      <c r="BP402" s="44">
        <f t="shared" si="1124"/>
        <v>0</v>
      </c>
      <c r="BQ402" s="44">
        <f t="shared" si="1125"/>
        <v>0</v>
      </c>
      <c r="BR402" s="44">
        <f t="shared" si="1126"/>
        <v>0</v>
      </c>
      <c r="BS402" s="44">
        <f t="shared" si="1127"/>
        <v>0</v>
      </c>
      <c r="BT402" s="44">
        <f t="shared" si="1128"/>
        <v>0</v>
      </c>
      <c r="BU402" s="44">
        <f t="shared" si="1129"/>
        <v>0</v>
      </c>
      <c r="BV402" s="44">
        <f t="shared" si="1130"/>
        <v>0</v>
      </c>
      <c r="BW402" s="44">
        <f t="shared" si="1131"/>
        <v>0</v>
      </c>
      <c r="BX402" s="44">
        <f t="shared" si="1132"/>
        <v>0</v>
      </c>
      <c r="BY402" s="44">
        <f t="shared" si="1133"/>
        <v>0</v>
      </c>
      <c r="CA402" s="44">
        <f t="shared" si="1134"/>
        <v>0</v>
      </c>
    </row>
    <row r="403" spans="2:79" x14ac:dyDescent="0.25">
      <c r="B403" s="30">
        <v>905</v>
      </c>
      <c r="C403" s="30" t="s">
        <v>167</v>
      </c>
      <c r="D403" s="30"/>
      <c r="E403" s="94"/>
      <c r="F403" s="94"/>
      <c r="G403" s="105">
        <f>+'Function-Classif'!F403</f>
        <v>0</v>
      </c>
      <c r="H403" s="31">
        <f>+'Function-Classif'!S403</f>
        <v>0</v>
      </c>
      <c r="I403" s="31">
        <f>+'Function-Classif'!T403</f>
        <v>0</v>
      </c>
      <c r="J403" s="31">
        <f>+'Function-Classif'!U403</f>
        <v>0</v>
      </c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Y403" s="44"/>
      <c r="Z403" s="44"/>
      <c r="BH403" s="44">
        <f t="shared" si="966"/>
        <v>0</v>
      </c>
      <c r="BI403" s="44">
        <f t="shared" si="967"/>
        <v>0</v>
      </c>
      <c r="BJ403" s="44">
        <f t="shared" si="968"/>
        <v>0</v>
      </c>
      <c r="BK403" s="44">
        <f t="shared" si="969"/>
        <v>0</v>
      </c>
      <c r="BM403" s="44">
        <f t="shared" si="1121"/>
        <v>0</v>
      </c>
      <c r="BN403" s="44">
        <f t="shared" si="1122"/>
        <v>0</v>
      </c>
      <c r="BO403" s="44">
        <f t="shared" si="1123"/>
        <v>0</v>
      </c>
      <c r="BP403" s="44">
        <f t="shared" si="1124"/>
        <v>0</v>
      </c>
      <c r="BQ403" s="44">
        <f t="shared" si="1125"/>
        <v>0</v>
      </c>
      <c r="BR403" s="44">
        <f t="shared" si="1126"/>
        <v>0</v>
      </c>
      <c r="BS403" s="44">
        <f t="shared" si="1127"/>
        <v>0</v>
      </c>
      <c r="BT403" s="44">
        <f t="shared" si="1128"/>
        <v>0</v>
      </c>
      <c r="BU403" s="44">
        <f t="shared" si="1129"/>
        <v>0</v>
      </c>
      <c r="BV403" s="44">
        <f t="shared" si="1130"/>
        <v>0</v>
      </c>
      <c r="BW403" s="44">
        <f t="shared" si="1131"/>
        <v>0</v>
      </c>
      <c r="BX403" s="44">
        <f t="shared" si="1132"/>
        <v>0</v>
      </c>
      <c r="BY403" s="44">
        <f t="shared" si="1133"/>
        <v>0</v>
      </c>
      <c r="CA403" s="44">
        <f t="shared" si="1134"/>
        <v>0</v>
      </c>
    </row>
    <row r="404" spans="2:79" x14ac:dyDescent="0.25">
      <c r="B404" s="6" t="s">
        <v>205</v>
      </c>
      <c r="C404" s="6"/>
      <c r="D404" s="6"/>
      <c r="E404" s="93"/>
      <c r="F404" s="93"/>
      <c r="G404" s="105">
        <f>+'Function-Classif'!F404</f>
        <v>4294005</v>
      </c>
      <c r="H404" s="24">
        <f>SUM(H399:H403)</f>
        <v>0</v>
      </c>
      <c r="I404" s="24">
        <f t="shared" ref="I404:BF404" si="1135">SUM(I399:I403)</f>
        <v>0</v>
      </c>
      <c r="J404" s="24">
        <f t="shared" si="1135"/>
        <v>4294005</v>
      </c>
      <c r="K404" s="24"/>
      <c r="L404" s="24">
        <f t="shared" si="1135"/>
        <v>0</v>
      </c>
      <c r="M404" s="24">
        <f t="shared" si="1135"/>
        <v>0</v>
      </c>
      <c r="N404" s="24">
        <f t="shared" si="1135"/>
        <v>3204116.1066615367</v>
      </c>
      <c r="O404" s="24"/>
      <c r="P404" s="24">
        <f t="shared" si="1135"/>
        <v>0</v>
      </c>
      <c r="Q404" s="24">
        <f t="shared" si="1135"/>
        <v>0</v>
      </c>
      <c r="R404" s="24">
        <f t="shared" si="1135"/>
        <v>796160.49214409944</v>
      </c>
      <c r="S404" s="24"/>
      <c r="T404" s="24">
        <f t="shared" ref="T404:V404" si="1136">SUM(T399:T403)</f>
        <v>0</v>
      </c>
      <c r="U404" s="24">
        <f t="shared" si="1136"/>
        <v>0</v>
      </c>
      <c r="V404" s="24">
        <f t="shared" si="1136"/>
        <v>3167.9573929734042</v>
      </c>
      <c r="W404" s="24"/>
      <c r="X404" s="24">
        <f t="shared" si="1135"/>
        <v>0</v>
      </c>
      <c r="Y404" s="24">
        <f t="shared" si="1135"/>
        <v>0</v>
      </c>
      <c r="Z404" s="24">
        <f t="shared" si="1135"/>
        <v>124263.12873938179</v>
      </c>
      <c r="AA404" s="24"/>
      <c r="AB404" s="24">
        <f t="shared" si="1135"/>
        <v>0</v>
      </c>
      <c r="AC404" s="24">
        <f t="shared" si="1135"/>
        <v>0</v>
      </c>
      <c r="AD404" s="24">
        <f t="shared" si="1135"/>
        <v>23214.087785177337</v>
      </c>
      <c r="AE404" s="24"/>
      <c r="AF404" s="24">
        <f t="shared" si="1135"/>
        <v>0</v>
      </c>
      <c r="AG404" s="24">
        <f t="shared" si="1135"/>
        <v>0</v>
      </c>
      <c r="AH404" s="24">
        <f t="shared" si="1135"/>
        <v>60719.183365323581</v>
      </c>
      <c r="AI404" s="24"/>
      <c r="AJ404" s="24">
        <f t="shared" si="1135"/>
        <v>0</v>
      </c>
      <c r="AK404" s="24">
        <f t="shared" si="1135"/>
        <v>0</v>
      </c>
      <c r="AL404" s="24">
        <f t="shared" si="1135"/>
        <v>2859.961535323212</v>
      </c>
      <c r="AM404" s="24"/>
      <c r="AN404" s="24">
        <f t="shared" si="1135"/>
        <v>0</v>
      </c>
      <c r="AO404" s="24">
        <f t="shared" si="1135"/>
        <v>0</v>
      </c>
      <c r="AP404" s="24">
        <f t="shared" si="1135"/>
        <v>43.999408235741726</v>
      </c>
      <c r="AQ404" s="24"/>
      <c r="AR404" s="24">
        <f t="shared" si="1135"/>
        <v>0</v>
      </c>
      <c r="AS404" s="24">
        <f t="shared" si="1135"/>
        <v>0</v>
      </c>
      <c r="AT404" s="24">
        <f t="shared" si="1135"/>
        <v>43.999408235741726</v>
      </c>
      <c r="AU404" s="24"/>
      <c r="AV404" s="24">
        <f t="shared" si="1135"/>
        <v>0</v>
      </c>
      <c r="AW404" s="24">
        <f t="shared" si="1135"/>
        <v>0</v>
      </c>
      <c r="AX404" s="24">
        <f t="shared" si="1135"/>
        <v>77677.417242395473</v>
      </c>
      <c r="AY404" s="24"/>
      <c r="AZ404" s="24">
        <f t="shared" si="1135"/>
        <v>0</v>
      </c>
      <c r="BA404" s="24">
        <f t="shared" si="1135"/>
        <v>0</v>
      </c>
      <c r="BB404" s="24">
        <f t="shared" si="1135"/>
        <v>270.33834445035012</v>
      </c>
      <c r="BC404" s="24"/>
      <c r="BD404" s="24">
        <f t="shared" si="1135"/>
        <v>0</v>
      </c>
      <c r="BE404" s="24">
        <f t="shared" si="1135"/>
        <v>0</v>
      </c>
      <c r="BF404" s="24">
        <f t="shared" si="1135"/>
        <v>1468.3279728668826</v>
      </c>
      <c r="BH404" s="44">
        <f t="shared" si="966"/>
        <v>0</v>
      </c>
      <c r="BI404" s="44">
        <f t="shared" si="967"/>
        <v>0</v>
      </c>
      <c r="BJ404" s="44">
        <f t="shared" si="968"/>
        <v>0</v>
      </c>
      <c r="BK404" s="44">
        <f t="shared" si="969"/>
        <v>0</v>
      </c>
      <c r="BM404" s="44">
        <f t="shared" si="1121"/>
        <v>4294005</v>
      </c>
      <c r="BN404" s="44">
        <f t="shared" si="1122"/>
        <v>3204116.1066615367</v>
      </c>
      <c r="BO404" s="44">
        <f t="shared" si="1123"/>
        <v>796160.49214409944</v>
      </c>
      <c r="BP404" s="44">
        <f t="shared" si="1124"/>
        <v>3167.9573929734042</v>
      </c>
      <c r="BQ404" s="44">
        <f t="shared" si="1125"/>
        <v>124263.12873938179</v>
      </c>
      <c r="BR404" s="44">
        <f t="shared" si="1126"/>
        <v>23214.087785177337</v>
      </c>
      <c r="BS404" s="44">
        <f t="shared" si="1127"/>
        <v>60719.183365323581</v>
      </c>
      <c r="BT404" s="44">
        <f t="shared" si="1128"/>
        <v>2859.961535323212</v>
      </c>
      <c r="BU404" s="44">
        <f t="shared" si="1129"/>
        <v>43.999408235741726</v>
      </c>
      <c r="BV404" s="44">
        <f t="shared" si="1130"/>
        <v>43.999408235741726</v>
      </c>
      <c r="BW404" s="44">
        <f t="shared" si="1131"/>
        <v>77677.417242395473</v>
      </c>
      <c r="BX404" s="44">
        <f t="shared" si="1132"/>
        <v>270.33834445035012</v>
      </c>
      <c r="BY404" s="44">
        <f t="shared" si="1133"/>
        <v>1468.3279728668826</v>
      </c>
      <c r="CA404" s="44">
        <f t="shared" si="1134"/>
        <v>0</v>
      </c>
    </row>
    <row r="405" spans="2:79" x14ac:dyDescent="0.25">
      <c r="B405" s="6"/>
      <c r="C405" s="6"/>
      <c r="D405" s="6"/>
      <c r="E405" s="93"/>
      <c r="F405" s="93"/>
      <c r="G405" s="105"/>
      <c r="H405" s="24"/>
      <c r="I405" s="24"/>
      <c r="J405" s="24"/>
      <c r="K405" s="24"/>
      <c r="L405" s="40"/>
      <c r="M405" s="24"/>
      <c r="N405" s="24"/>
      <c r="O405" s="24"/>
      <c r="P405" s="40"/>
      <c r="Q405" s="24"/>
      <c r="R405" s="24"/>
      <c r="S405" s="24"/>
      <c r="T405" s="24"/>
      <c r="U405" s="24"/>
      <c r="V405" s="24"/>
      <c r="W405" s="24"/>
      <c r="Y405" s="44"/>
      <c r="Z405" s="44"/>
      <c r="BH405" s="44">
        <f t="shared" si="966"/>
        <v>0</v>
      </c>
      <c r="BI405" s="44">
        <f t="shared" si="967"/>
        <v>0</v>
      </c>
      <c r="BJ405" s="44">
        <f t="shared" si="968"/>
        <v>0</v>
      </c>
      <c r="BK405" s="44">
        <f t="shared" si="969"/>
        <v>0</v>
      </c>
      <c r="BM405" s="44">
        <f t="shared" si="1121"/>
        <v>0</v>
      </c>
      <c r="BN405" s="44">
        <f t="shared" si="1122"/>
        <v>0</v>
      </c>
      <c r="BO405" s="44">
        <f t="shared" si="1123"/>
        <v>0</v>
      </c>
      <c r="BP405" s="44">
        <f t="shared" si="1124"/>
        <v>0</v>
      </c>
      <c r="BQ405" s="44">
        <f t="shared" si="1125"/>
        <v>0</v>
      </c>
      <c r="BR405" s="44">
        <f t="shared" si="1126"/>
        <v>0</v>
      </c>
      <c r="BS405" s="44">
        <f t="shared" si="1127"/>
        <v>0</v>
      </c>
      <c r="BT405" s="44">
        <f t="shared" si="1128"/>
        <v>0</v>
      </c>
      <c r="BU405" s="44">
        <f t="shared" si="1129"/>
        <v>0</v>
      </c>
      <c r="BV405" s="44">
        <f t="shared" si="1130"/>
        <v>0</v>
      </c>
      <c r="BW405" s="44">
        <f t="shared" si="1131"/>
        <v>0</v>
      </c>
      <c r="BX405" s="44">
        <f t="shared" si="1132"/>
        <v>0</v>
      </c>
      <c r="BY405" s="44">
        <f t="shared" si="1133"/>
        <v>0</v>
      </c>
      <c r="CA405" s="44">
        <f t="shared" si="1134"/>
        <v>0</v>
      </c>
    </row>
    <row r="406" spans="2:79" x14ac:dyDescent="0.25">
      <c r="B406" s="9" t="s">
        <v>169</v>
      </c>
      <c r="C406" s="6"/>
      <c r="D406" s="6"/>
      <c r="E406" s="93"/>
      <c r="F406" s="93"/>
      <c r="G406" s="105"/>
      <c r="H406" s="24"/>
      <c r="I406" s="24"/>
      <c r="J406" s="24"/>
      <c r="K406" s="24"/>
      <c r="L406" s="40"/>
      <c r="M406" s="24"/>
      <c r="N406" s="24"/>
      <c r="O406" s="24"/>
      <c r="P406" s="40"/>
      <c r="Q406" s="24"/>
      <c r="R406" s="24"/>
      <c r="S406" s="24"/>
      <c r="T406" s="24"/>
      <c r="U406" s="24"/>
      <c r="V406" s="24"/>
      <c r="W406" s="24"/>
      <c r="Y406" s="44"/>
      <c r="Z406" s="44"/>
      <c r="BH406" s="44">
        <f t="shared" si="966"/>
        <v>0</v>
      </c>
      <c r="BI406" s="44">
        <f t="shared" si="967"/>
        <v>0</v>
      </c>
      <c r="BJ406" s="44">
        <f t="shared" si="968"/>
        <v>0</v>
      </c>
      <c r="BK406" s="44">
        <f t="shared" si="969"/>
        <v>0</v>
      </c>
      <c r="BM406" s="44">
        <f t="shared" si="1121"/>
        <v>0</v>
      </c>
      <c r="BN406" s="44">
        <f t="shared" si="1122"/>
        <v>0</v>
      </c>
      <c r="BO406" s="44">
        <f t="shared" si="1123"/>
        <v>0</v>
      </c>
      <c r="BP406" s="44">
        <f t="shared" si="1124"/>
        <v>0</v>
      </c>
      <c r="BQ406" s="44">
        <f t="shared" si="1125"/>
        <v>0</v>
      </c>
      <c r="BR406" s="44">
        <f t="shared" si="1126"/>
        <v>0</v>
      </c>
      <c r="BS406" s="44">
        <f t="shared" si="1127"/>
        <v>0</v>
      </c>
      <c r="BT406" s="44">
        <f t="shared" si="1128"/>
        <v>0</v>
      </c>
      <c r="BU406" s="44">
        <f t="shared" si="1129"/>
        <v>0</v>
      </c>
      <c r="BV406" s="44">
        <f t="shared" si="1130"/>
        <v>0</v>
      </c>
      <c r="BW406" s="44">
        <f t="shared" si="1131"/>
        <v>0</v>
      </c>
      <c r="BX406" s="44">
        <f t="shared" si="1132"/>
        <v>0</v>
      </c>
      <c r="BY406" s="44">
        <f t="shared" si="1133"/>
        <v>0</v>
      </c>
      <c r="CA406" s="44">
        <f t="shared" si="1134"/>
        <v>0</v>
      </c>
    </row>
    <row r="407" spans="2:79" x14ac:dyDescent="0.25">
      <c r="B407" s="6">
        <v>907</v>
      </c>
      <c r="C407" s="6" t="s">
        <v>170</v>
      </c>
      <c r="D407" s="47" t="str">
        <f>INDEX(Alloc,$E407,D$1)</f>
        <v>C05</v>
      </c>
      <c r="E407" s="93">
        <v>33</v>
      </c>
      <c r="F407" s="93"/>
      <c r="G407" s="105">
        <f>+'Function-Classif'!F407</f>
        <v>262521</v>
      </c>
      <c r="H407" s="21">
        <f>+'Function-Classif'!S407</f>
        <v>0</v>
      </c>
      <c r="I407" s="21">
        <f>+'Function-Classif'!T407</f>
        <v>0</v>
      </c>
      <c r="J407" s="21">
        <f>+'Function-Classif'!U407</f>
        <v>262521</v>
      </c>
      <c r="K407" s="24"/>
      <c r="L407" s="47">
        <f t="shared" ref="L407:N408" si="1137">INDEX(Alloc,$E407,L$1)*$G407</f>
        <v>0</v>
      </c>
      <c r="M407" s="47">
        <f t="shared" si="1137"/>
        <v>0</v>
      </c>
      <c r="N407" s="47">
        <f t="shared" si="1137"/>
        <v>195610.5292659867</v>
      </c>
      <c r="O407" s="47"/>
      <c r="P407" s="47">
        <f t="shared" ref="P407:V408" si="1138">INDEX(Alloc,$E407,P$1)*$G407</f>
        <v>0</v>
      </c>
      <c r="Q407" s="47">
        <f t="shared" si="1138"/>
        <v>0</v>
      </c>
      <c r="R407" s="47">
        <f t="shared" si="1138"/>
        <v>48605.40943731377</v>
      </c>
      <c r="S407" s="47"/>
      <c r="T407" s="47">
        <f t="shared" si="1138"/>
        <v>0</v>
      </c>
      <c r="U407" s="47">
        <f t="shared" si="1138"/>
        <v>0</v>
      </c>
      <c r="V407" s="47">
        <f t="shared" si="1138"/>
        <v>193.40304836121936</v>
      </c>
      <c r="W407" s="24"/>
      <c r="X407" s="47">
        <f t="shared" ref="X407:Z408" si="1139">INDEX(Alloc,$E407,X$1)*$G407</f>
        <v>0</v>
      </c>
      <c r="Y407" s="47">
        <f t="shared" si="1139"/>
        <v>0</v>
      </c>
      <c r="Z407" s="47">
        <f t="shared" si="1139"/>
        <v>7586.2345719688292</v>
      </c>
      <c r="AB407" s="47">
        <f t="shared" ref="AB407:AD408" si="1140">INDEX(Alloc,$E407,AB$1)*$G407</f>
        <v>0</v>
      </c>
      <c r="AC407" s="47">
        <f t="shared" si="1140"/>
        <v>0</v>
      </c>
      <c r="AD407" s="47">
        <f t="shared" si="1140"/>
        <v>1417.2145599358239</v>
      </c>
      <c r="AF407" s="47">
        <f t="shared" ref="AF407:AH408" si="1141">INDEX(Alloc,$E407,AF$1)*$G407</f>
        <v>0</v>
      </c>
      <c r="AG407" s="47">
        <f t="shared" si="1141"/>
        <v>0</v>
      </c>
      <c r="AH407" s="47">
        <f t="shared" si="1141"/>
        <v>3706.8917602567039</v>
      </c>
      <c r="AJ407" s="47">
        <f t="shared" ref="AJ407:AL408" si="1142">INDEX(Alloc,$E407,AJ$1)*$G407</f>
        <v>0</v>
      </c>
      <c r="AK407" s="47">
        <f t="shared" si="1142"/>
        <v>0</v>
      </c>
      <c r="AL407" s="47">
        <f t="shared" si="1142"/>
        <v>174.59997421498969</v>
      </c>
      <c r="AN407" s="47">
        <f t="shared" ref="AN407:AP408" si="1143">INDEX(Alloc,$E407,AN$1)*$G407</f>
        <v>0</v>
      </c>
      <c r="AO407" s="47">
        <f t="shared" si="1143"/>
        <v>0</v>
      </c>
      <c r="AP407" s="47">
        <f t="shared" si="1143"/>
        <v>2.6861534494613797</v>
      </c>
      <c r="AR407" s="47">
        <f t="shared" ref="AR407:AT408" si="1144">INDEX(Alloc,$E407,AR$1)*$G407</f>
        <v>0</v>
      </c>
      <c r="AS407" s="47">
        <f t="shared" si="1144"/>
        <v>0</v>
      </c>
      <c r="AT407" s="47">
        <f t="shared" si="1144"/>
        <v>2.6861534494613797</v>
      </c>
      <c r="AV407" s="47">
        <f t="shared" ref="AV407:AX408" si="1145">INDEX(Alloc,$E407,AV$1)*$G407</f>
        <v>0</v>
      </c>
      <c r="AW407" s="47">
        <f t="shared" si="1145"/>
        <v>0</v>
      </c>
      <c r="AX407" s="47">
        <f t="shared" si="1145"/>
        <v>5157.414622965849</v>
      </c>
      <c r="AZ407" s="47">
        <f t="shared" ref="AZ407:BB408" si="1146">INDEX(Alloc,$E407,AZ$1)*$G407</f>
        <v>0</v>
      </c>
      <c r="BA407" s="47">
        <f t="shared" si="1146"/>
        <v>0</v>
      </c>
      <c r="BB407" s="47">
        <f t="shared" si="1146"/>
        <v>9.670152418060967</v>
      </c>
      <c r="BD407" s="47">
        <f t="shared" ref="BD407:BF408" si="1147">INDEX(Alloc,$E407,BD$1)*$G407</f>
        <v>0</v>
      </c>
      <c r="BE407" s="47">
        <f t="shared" si="1147"/>
        <v>0</v>
      </c>
      <c r="BF407" s="47">
        <f t="shared" si="1147"/>
        <v>54.260299679119875</v>
      </c>
      <c r="BH407" s="44">
        <f t="shared" si="966"/>
        <v>0</v>
      </c>
      <c r="BI407" s="44">
        <f t="shared" si="967"/>
        <v>0</v>
      </c>
      <c r="BJ407" s="44">
        <f t="shared" si="968"/>
        <v>0</v>
      </c>
      <c r="BK407" s="44">
        <f t="shared" si="969"/>
        <v>0</v>
      </c>
      <c r="BM407" s="44">
        <f t="shared" si="1121"/>
        <v>262521</v>
      </c>
      <c r="BN407" s="44">
        <f t="shared" si="1122"/>
        <v>195610.5292659867</v>
      </c>
      <c r="BO407" s="44">
        <f t="shared" si="1123"/>
        <v>48605.40943731377</v>
      </c>
      <c r="BP407" s="44">
        <f t="shared" si="1124"/>
        <v>193.40304836121936</v>
      </c>
      <c r="BQ407" s="44">
        <f t="shared" si="1125"/>
        <v>7586.2345719688292</v>
      </c>
      <c r="BR407" s="44">
        <f t="shared" si="1126"/>
        <v>1417.2145599358239</v>
      </c>
      <c r="BS407" s="44">
        <f t="shared" si="1127"/>
        <v>3706.8917602567039</v>
      </c>
      <c r="BT407" s="44">
        <f t="shared" si="1128"/>
        <v>174.59997421498969</v>
      </c>
      <c r="BU407" s="44">
        <f t="shared" si="1129"/>
        <v>2.6861534494613797</v>
      </c>
      <c r="BV407" s="44">
        <f t="shared" si="1130"/>
        <v>2.6861534494613797</v>
      </c>
      <c r="BW407" s="44">
        <f t="shared" si="1131"/>
        <v>5157.414622965849</v>
      </c>
      <c r="BX407" s="44">
        <f t="shared" si="1132"/>
        <v>9.670152418060967</v>
      </c>
      <c r="BY407" s="44">
        <f t="shared" si="1133"/>
        <v>54.260299679119875</v>
      </c>
      <c r="CA407" s="44">
        <f t="shared" si="1134"/>
        <v>0</v>
      </c>
    </row>
    <row r="408" spans="2:79" x14ac:dyDescent="0.25">
      <c r="B408" s="6">
        <v>908</v>
      </c>
      <c r="C408" s="6" t="s">
        <v>171</v>
      </c>
      <c r="D408" s="47" t="str">
        <f>INDEX(Alloc,$E408,D$1)</f>
        <v>C05</v>
      </c>
      <c r="E408" s="93">
        <v>33</v>
      </c>
      <c r="F408" s="93"/>
      <c r="G408" s="105">
        <f>+'Function-Classif'!F408</f>
        <v>916352</v>
      </c>
      <c r="H408" s="21">
        <f>+'Function-Classif'!S408</f>
        <v>0</v>
      </c>
      <c r="I408" s="21">
        <f>+'Function-Classif'!T408</f>
        <v>0</v>
      </c>
      <c r="J408" s="21">
        <f>+'Function-Classif'!U408</f>
        <v>916352</v>
      </c>
      <c r="K408" s="24"/>
      <c r="L408" s="47">
        <f t="shared" si="1137"/>
        <v>0</v>
      </c>
      <c r="M408" s="47">
        <f t="shared" si="1137"/>
        <v>0</v>
      </c>
      <c r="N408" s="47">
        <f t="shared" si="1137"/>
        <v>682795.28004976921</v>
      </c>
      <c r="O408" s="47"/>
      <c r="P408" s="47">
        <f t="shared" si="1138"/>
        <v>0</v>
      </c>
      <c r="Q408" s="47">
        <f t="shared" si="1138"/>
        <v>0</v>
      </c>
      <c r="R408" s="47">
        <f t="shared" si="1138"/>
        <v>169661.33813562096</v>
      </c>
      <c r="S408" s="47"/>
      <c r="T408" s="47">
        <f t="shared" si="1138"/>
        <v>0</v>
      </c>
      <c r="U408" s="47">
        <f t="shared" si="1138"/>
        <v>0</v>
      </c>
      <c r="V408" s="47">
        <f t="shared" si="1138"/>
        <v>675.08987917880881</v>
      </c>
      <c r="W408" s="24"/>
      <c r="X408" s="47">
        <f t="shared" si="1139"/>
        <v>0</v>
      </c>
      <c r="Y408" s="47">
        <f t="shared" si="1139"/>
        <v>0</v>
      </c>
      <c r="Z408" s="47">
        <f t="shared" si="1139"/>
        <v>26480.400510788779</v>
      </c>
      <c r="AB408" s="47">
        <f t="shared" si="1140"/>
        <v>0</v>
      </c>
      <c r="AC408" s="47">
        <f t="shared" si="1140"/>
        <v>0</v>
      </c>
      <c r="AD408" s="47">
        <f t="shared" si="1140"/>
        <v>4946.90861464916</v>
      </c>
      <c r="AF408" s="47">
        <f t="shared" si="1141"/>
        <v>0</v>
      </c>
      <c r="AG408" s="47">
        <f t="shared" si="1141"/>
        <v>0</v>
      </c>
      <c r="AH408" s="47">
        <f t="shared" si="1141"/>
        <v>12939.222684260503</v>
      </c>
      <c r="AJ408" s="47">
        <f t="shared" si="1142"/>
        <v>0</v>
      </c>
      <c r="AK408" s="47">
        <f t="shared" si="1142"/>
        <v>0</v>
      </c>
      <c r="AL408" s="47">
        <f t="shared" si="1142"/>
        <v>609.45614092531355</v>
      </c>
      <c r="AN408" s="47">
        <f t="shared" si="1143"/>
        <v>0</v>
      </c>
      <c r="AO408" s="47">
        <f t="shared" si="1143"/>
        <v>0</v>
      </c>
      <c r="AP408" s="47">
        <f t="shared" si="1143"/>
        <v>9.3762483219278998</v>
      </c>
      <c r="AR408" s="47">
        <f t="shared" si="1144"/>
        <v>0</v>
      </c>
      <c r="AS408" s="47">
        <f t="shared" si="1144"/>
        <v>0</v>
      </c>
      <c r="AT408" s="47">
        <f t="shared" si="1144"/>
        <v>9.3762483219278998</v>
      </c>
      <c r="AV408" s="47">
        <f t="shared" si="1145"/>
        <v>0</v>
      </c>
      <c r="AW408" s="47">
        <f t="shared" si="1145"/>
        <v>0</v>
      </c>
      <c r="AX408" s="47">
        <f t="shared" si="1145"/>
        <v>18002.396778101567</v>
      </c>
      <c r="AZ408" s="47">
        <f t="shared" si="1146"/>
        <v>0</v>
      </c>
      <c r="BA408" s="47">
        <f t="shared" si="1146"/>
        <v>0</v>
      </c>
      <c r="BB408" s="47">
        <f t="shared" si="1146"/>
        <v>33.754493958940436</v>
      </c>
      <c r="BD408" s="47">
        <f t="shared" si="1147"/>
        <v>0</v>
      </c>
      <c r="BE408" s="47">
        <f t="shared" si="1147"/>
        <v>0</v>
      </c>
      <c r="BF408" s="47">
        <f t="shared" si="1147"/>
        <v>189.4002161029436</v>
      </c>
      <c r="BH408" s="44">
        <f t="shared" ref="BH408" si="1148">+L408+P408+T408+X408+AB408+AF408+AJ408+AN408+AR408+AV408+AZ408+BD408-H408</f>
        <v>0</v>
      </c>
      <c r="BI408" s="44">
        <f t="shared" ref="BI408" si="1149">+M408+Q408+U408+Y408+AC408+AG408+AK408+AO408+AS408+AW408+BA408+BE408-I408</f>
        <v>0</v>
      </c>
      <c r="BJ408" s="44">
        <f t="shared" ref="BJ408" si="1150">+N408+R408+V408+Z408+AD408+AH408+AL408+AP408+AT408+AX408+BB408+BF408-J408</f>
        <v>0</v>
      </c>
      <c r="BK408" s="44">
        <f t="shared" ref="BK408" si="1151">SUM(L408:BF408)-G408</f>
        <v>0</v>
      </c>
      <c r="BM408" s="44">
        <f t="shared" si="1121"/>
        <v>916352</v>
      </c>
      <c r="BN408" s="44">
        <f t="shared" si="1122"/>
        <v>682795.28004976921</v>
      </c>
      <c r="BO408" s="44">
        <f t="shared" si="1123"/>
        <v>169661.33813562096</v>
      </c>
      <c r="BP408" s="44">
        <f t="shared" si="1124"/>
        <v>675.08987917880881</v>
      </c>
      <c r="BQ408" s="44">
        <f t="shared" si="1125"/>
        <v>26480.400510788779</v>
      </c>
      <c r="BR408" s="44">
        <f t="shared" si="1126"/>
        <v>4946.90861464916</v>
      </c>
      <c r="BS408" s="44">
        <f t="shared" si="1127"/>
        <v>12939.222684260503</v>
      </c>
      <c r="BT408" s="44">
        <f t="shared" si="1128"/>
        <v>609.45614092531355</v>
      </c>
      <c r="BU408" s="44">
        <f t="shared" si="1129"/>
        <v>9.3762483219278998</v>
      </c>
      <c r="BV408" s="44">
        <f t="shared" si="1130"/>
        <v>9.3762483219278998</v>
      </c>
      <c r="BW408" s="44">
        <f t="shared" si="1131"/>
        <v>18002.396778101567</v>
      </c>
      <c r="BX408" s="44">
        <f t="shared" si="1132"/>
        <v>33.754493958940436</v>
      </c>
      <c r="BY408" s="44">
        <f t="shared" si="1133"/>
        <v>189.4002161029436</v>
      </c>
      <c r="CA408" s="44">
        <f t="shared" si="1134"/>
        <v>0</v>
      </c>
    </row>
    <row r="409" spans="2:79" x14ac:dyDescent="0.25">
      <c r="B409" s="6">
        <v>908</v>
      </c>
      <c r="C409" s="6" t="s">
        <v>206</v>
      </c>
      <c r="D409" s="6"/>
      <c r="E409" s="93"/>
      <c r="F409" s="93"/>
      <c r="G409" s="105">
        <f>+'Function-Classif'!F409</f>
        <v>0</v>
      </c>
      <c r="H409" s="21">
        <f>+'Function-Classif'!S409</f>
        <v>0</v>
      </c>
      <c r="I409" s="21">
        <f>+'Function-Classif'!T409</f>
        <v>0</v>
      </c>
      <c r="J409" s="21">
        <f>+'Function-Classif'!U409</f>
        <v>0</v>
      </c>
      <c r="K409" s="24"/>
      <c r="L409" s="40"/>
      <c r="M409" s="24"/>
      <c r="N409" s="24"/>
      <c r="O409" s="24"/>
      <c r="P409" s="40"/>
      <c r="Q409" s="24"/>
      <c r="R409" s="24"/>
      <c r="S409" s="24"/>
      <c r="T409" s="24"/>
      <c r="U409" s="24"/>
      <c r="V409" s="24"/>
      <c r="W409" s="24"/>
      <c r="Y409" s="44"/>
      <c r="Z409" s="44"/>
      <c r="BH409" s="44">
        <f t="shared" si="966"/>
        <v>0</v>
      </c>
      <c r="BI409" s="44">
        <f t="shared" si="967"/>
        <v>0</v>
      </c>
      <c r="BJ409" s="44">
        <f t="shared" si="968"/>
        <v>0</v>
      </c>
      <c r="BK409" s="44">
        <f t="shared" si="969"/>
        <v>0</v>
      </c>
      <c r="BM409" s="44">
        <f t="shared" si="1121"/>
        <v>0</v>
      </c>
      <c r="BN409" s="44">
        <f t="shared" si="1122"/>
        <v>0</v>
      </c>
      <c r="BO409" s="44">
        <f t="shared" si="1123"/>
        <v>0</v>
      </c>
      <c r="BP409" s="44">
        <f t="shared" si="1124"/>
        <v>0</v>
      </c>
      <c r="BQ409" s="44">
        <f t="shared" si="1125"/>
        <v>0</v>
      </c>
      <c r="BR409" s="44">
        <f t="shared" si="1126"/>
        <v>0</v>
      </c>
      <c r="BS409" s="44">
        <f t="shared" si="1127"/>
        <v>0</v>
      </c>
      <c r="BT409" s="44">
        <f t="shared" si="1128"/>
        <v>0</v>
      </c>
      <c r="BU409" s="44">
        <f t="shared" si="1129"/>
        <v>0</v>
      </c>
      <c r="BV409" s="44">
        <f t="shared" si="1130"/>
        <v>0</v>
      </c>
      <c r="BW409" s="44">
        <f t="shared" si="1131"/>
        <v>0</v>
      </c>
      <c r="BX409" s="44">
        <f t="shared" si="1132"/>
        <v>0</v>
      </c>
      <c r="BY409" s="44">
        <f t="shared" si="1133"/>
        <v>0</v>
      </c>
      <c r="CA409" s="44">
        <f t="shared" si="1134"/>
        <v>0</v>
      </c>
    </row>
    <row r="410" spans="2:79" x14ac:dyDescent="0.25">
      <c r="B410" s="6">
        <v>909</v>
      </c>
      <c r="C410" s="6" t="s">
        <v>173</v>
      </c>
      <c r="D410" s="6"/>
      <c r="E410" s="93"/>
      <c r="F410" s="93"/>
      <c r="G410" s="105">
        <f>+'Function-Classif'!F410</f>
        <v>0</v>
      </c>
      <c r="H410" s="21">
        <f>+'Function-Classif'!S410</f>
        <v>0</v>
      </c>
      <c r="I410" s="21">
        <f>+'Function-Classif'!T410</f>
        <v>0</v>
      </c>
      <c r="J410" s="21">
        <f>+'Function-Classif'!U410</f>
        <v>0</v>
      </c>
      <c r="K410" s="24"/>
      <c r="L410" s="40"/>
      <c r="M410" s="24"/>
      <c r="N410" s="24"/>
      <c r="O410" s="24"/>
      <c r="P410" s="40"/>
      <c r="Q410" s="24"/>
      <c r="R410" s="24"/>
      <c r="S410" s="24"/>
      <c r="T410" s="24"/>
      <c r="U410" s="24"/>
      <c r="V410" s="24"/>
      <c r="W410" s="24"/>
      <c r="Y410" s="44"/>
      <c r="Z410" s="44"/>
      <c r="BH410" s="44">
        <f t="shared" si="966"/>
        <v>0</v>
      </c>
      <c r="BI410" s="44">
        <f t="shared" si="967"/>
        <v>0</v>
      </c>
      <c r="BJ410" s="44">
        <f t="shared" si="968"/>
        <v>0</v>
      </c>
      <c r="BK410" s="44">
        <f t="shared" si="969"/>
        <v>0</v>
      </c>
      <c r="BM410" s="44">
        <f t="shared" si="1121"/>
        <v>0</v>
      </c>
      <c r="BN410" s="44">
        <f t="shared" si="1122"/>
        <v>0</v>
      </c>
      <c r="BO410" s="44">
        <f t="shared" si="1123"/>
        <v>0</v>
      </c>
      <c r="BP410" s="44">
        <f t="shared" si="1124"/>
        <v>0</v>
      </c>
      <c r="BQ410" s="44">
        <f t="shared" si="1125"/>
        <v>0</v>
      </c>
      <c r="BR410" s="44">
        <f t="shared" si="1126"/>
        <v>0</v>
      </c>
      <c r="BS410" s="44">
        <f t="shared" si="1127"/>
        <v>0</v>
      </c>
      <c r="BT410" s="44">
        <f t="shared" si="1128"/>
        <v>0</v>
      </c>
      <c r="BU410" s="44">
        <f t="shared" si="1129"/>
        <v>0</v>
      </c>
      <c r="BV410" s="44">
        <f t="shared" si="1130"/>
        <v>0</v>
      </c>
      <c r="BW410" s="44">
        <f t="shared" si="1131"/>
        <v>0</v>
      </c>
      <c r="BX410" s="44">
        <f t="shared" si="1132"/>
        <v>0</v>
      </c>
      <c r="BY410" s="44">
        <f t="shared" si="1133"/>
        <v>0</v>
      </c>
      <c r="CA410" s="44">
        <f t="shared" si="1134"/>
        <v>0</v>
      </c>
    </row>
    <row r="411" spans="2:79" x14ac:dyDescent="0.25">
      <c r="B411" s="6">
        <v>909</v>
      </c>
      <c r="C411" s="6" t="s">
        <v>174</v>
      </c>
      <c r="D411" s="6"/>
      <c r="E411" s="93"/>
      <c r="F411" s="93"/>
      <c r="G411" s="105">
        <f>+'Function-Classif'!F411</f>
        <v>0</v>
      </c>
      <c r="H411" s="21">
        <f>+'Function-Classif'!S411</f>
        <v>0</v>
      </c>
      <c r="I411" s="21">
        <f>+'Function-Classif'!T411</f>
        <v>0</v>
      </c>
      <c r="J411" s="21">
        <f>+'Function-Classif'!U411</f>
        <v>0</v>
      </c>
      <c r="K411" s="24"/>
      <c r="L411" s="40"/>
      <c r="M411" s="24"/>
      <c r="N411" s="24"/>
      <c r="O411" s="24"/>
      <c r="P411" s="40"/>
      <c r="Q411" s="24"/>
      <c r="R411" s="24"/>
      <c r="S411" s="24"/>
      <c r="T411" s="24"/>
      <c r="U411" s="24"/>
      <c r="V411" s="24"/>
      <c r="W411" s="24"/>
      <c r="Y411" s="44"/>
      <c r="Z411" s="44"/>
      <c r="BH411" s="44">
        <f t="shared" si="966"/>
        <v>0</v>
      </c>
      <c r="BI411" s="44">
        <f t="shared" si="967"/>
        <v>0</v>
      </c>
      <c r="BJ411" s="44">
        <f t="shared" si="968"/>
        <v>0</v>
      </c>
      <c r="BK411" s="44">
        <f t="shared" si="969"/>
        <v>0</v>
      </c>
      <c r="BM411" s="44">
        <f t="shared" si="1121"/>
        <v>0</v>
      </c>
      <c r="BN411" s="44">
        <f t="shared" si="1122"/>
        <v>0</v>
      </c>
      <c r="BO411" s="44">
        <f t="shared" si="1123"/>
        <v>0</v>
      </c>
      <c r="BP411" s="44">
        <f t="shared" si="1124"/>
        <v>0</v>
      </c>
      <c r="BQ411" s="44">
        <f t="shared" si="1125"/>
        <v>0</v>
      </c>
      <c r="BR411" s="44">
        <f t="shared" si="1126"/>
        <v>0</v>
      </c>
      <c r="BS411" s="44">
        <f t="shared" si="1127"/>
        <v>0</v>
      </c>
      <c r="BT411" s="44">
        <f t="shared" si="1128"/>
        <v>0</v>
      </c>
      <c r="BU411" s="44">
        <f t="shared" si="1129"/>
        <v>0</v>
      </c>
      <c r="BV411" s="44">
        <f t="shared" si="1130"/>
        <v>0</v>
      </c>
      <c r="BW411" s="44">
        <f t="shared" si="1131"/>
        <v>0</v>
      </c>
      <c r="BX411" s="44">
        <f t="shared" si="1132"/>
        <v>0</v>
      </c>
      <c r="BY411" s="44">
        <f t="shared" si="1133"/>
        <v>0</v>
      </c>
      <c r="CA411" s="44">
        <f t="shared" si="1134"/>
        <v>0</v>
      </c>
    </row>
    <row r="412" spans="2:79" x14ac:dyDescent="0.25">
      <c r="B412" s="6">
        <v>910</v>
      </c>
      <c r="C412" s="6" t="s">
        <v>175</v>
      </c>
      <c r="D412" s="6"/>
      <c r="E412" s="93"/>
      <c r="F412" s="93"/>
      <c r="G412" s="105">
        <f>+'Function-Classif'!F412</f>
        <v>0</v>
      </c>
      <c r="H412" s="21">
        <f>+'Function-Classif'!S412</f>
        <v>0</v>
      </c>
      <c r="I412" s="21">
        <f>+'Function-Classif'!T412</f>
        <v>0</v>
      </c>
      <c r="J412" s="21">
        <f>+'Function-Classif'!U412</f>
        <v>0</v>
      </c>
      <c r="K412" s="24"/>
      <c r="L412" s="40"/>
      <c r="M412" s="24"/>
      <c r="N412" s="24"/>
      <c r="O412" s="24"/>
      <c r="P412" s="40"/>
      <c r="Q412" s="24"/>
      <c r="R412" s="24"/>
      <c r="S412" s="24"/>
      <c r="T412" s="24"/>
      <c r="U412" s="24"/>
      <c r="V412" s="24"/>
      <c r="W412" s="24"/>
      <c r="Y412" s="44"/>
      <c r="Z412" s="44"/>
      <c r="BH412" s="44">
        <f t="shared" si="966"/>
        <v>0</v>
      </c>
      <c r="BI412" s="44">
        <f t="shared" si="967"/>
        <v>0</v>
      </c>
      <c r="BJ412" s="44">
        <f t="shared" si="968"/>
        <v>0</v>
      </c>
      <c r="BK412" s="44">
        <f t="shared" si="969"/>
        <v>0</v>
      </c>
      <c r="BM412" s="44">
        <f t="shared" si="1121"/>
        <v>0</v>
      </c>
      <c r="BN412" s="44">
        <f t="shared" si="1122"/>
        <v>0</v>
      </c>
      <c r="BO412" s="44">
        <f t="shared" si="1123"/>
        <v>0</v>
      </c>
      <c r="BP412" s="44">
        <f t="shared" si="1124"/>
        <v>0</v>
      </c>
      <c r="BQ412" s="44">
        <f t="shared" si="1125"/>
        <v>0</v>
      </c>
      <c r="BR412" s="44">
        <f t="shared" si="1126"/>
        <v>0</v>
      </c>
      <c r="BS412" s="44">
        <f t="shared" si="1127"/>
        <v>0</v>
      </c>
      <c r="BT412" s="44">
        <f t="shared" si="1128"/>
        <v>0</v>
      </c>
      <c r="BU412" s="44">
        <f t="shared" si="1129"/>
        <v>0</v>
      </c>
      <c r="BV412" s="44">
        <f t="shared" si="1130"/>
        <v>0</v>
      </c>
      <c r="BW412" s="44">
        <f t="shared" si="1131"/>
        <v>0</v>
      </c>
      <c r="BX412" s="44">
        <f t="shared" si="1132"/>
        <v>0</v>
      </c>
      <c r="BY412" s="44">
        <f t="shared" si="1133"/>
        <v>0</v>
      </c>
      <c r="CA412" s="44">
        <f t="shared" si="1134"/>
        <v>0</v>
      </c>
    </row>
    <row r="413" spans="2:79" x14ac:dyDescent="0.25">
      <c r="B413" s="6">
        <v>911</v>
      </c>
      <c r="C413" s="6" t="s">
        <v>176</v>
      </c>
      <c r="D413" s="6"/>
      <c r="E413" s="93"/>
      <c r="F413" s="93"/>
      <c r="G413" s="105">
        <f>+'Function-Classif'!F413</f>
        <v>0</v>
      </c>
      <c r="H413" s="21">
        <f>+'Function-Classif'!S413</f>
        <v>0</v>
      </c>
      <c r="I413" s="21">
        <f>+'Function-Classif'!T413</f>
        <v>0</v>
      </c>
      <c r="J413" s="21">
        <f>+'Function-Classif'!U413</f>
        <v>0</v>
      </c>
      <c r="K413" s="24"/>
      <c r="L413" s="40"/>
      <c r="M413" s="24"/>
      <c r="N413" s="24"/>
      <c r="O413" s="24"/>
      <c r="P413" s="40"/>
      <c r="Q413" s="24"/>
      <c r="R413" s="24"/>
      <c r="S413" s="24"/>
      <c r="T413" s="24"/>
      <c r="U413" s="24"/>
      <c r="V413" s="24"/>
      <c r="W413" s="24"/>
      <c r="Y413" s="44"/>
      <c r="Z413" s="44"/>
      <c r="BH413" s="44">
        <f t="shared" si="966"/>
        <v>0</v>
      </c>
      <c r="BI413" s="44">
        <f t="shared" si="967"/>
        <v>0</v>
      </c>
      <c r="BJ413" s="44">
        <f t="shared" si="968"/>
        <v>0</v>
      </c>
      <c r="BK413" s="44">
        <f t="shared" si="969"/>
        <v>0</v>
      </c>
      <c r="BM413" s="44">
        <f t="shared" si="1121"/>
        <v>0</v>
      </c>
      <c r="BN413" s="44">
        <f t="shared" si="1122"/>
        <v>0</v>
      </c>
      <c r="BO413" s="44">
        <f t="shared" si="1123"/>
        <v>0</v>
      </c>
      <c r="BP413" s="44">
        <f t="shared" si="1124"/>
        <v>0</v>
      </c>
      <c r="BQ413" s="44">
        <f t="shared" si="1125"/>
        <v>0</v>
      </c>
      <c r="BR413" s="44">
        <f t="shared" si="1126"/>
        <v>0</v>
      </c>
      <c r="BS413" s="44">
        <f t="shared" si="1127"/>
        <v>0</v>
      </c>
      <c r="BT413" s="44">
        <f t="shared" si="1128"/>
        <v>0</v>
      </c>
      <c r="BU413" s="44">
        <f t="shared" si="1129"/>
        <v>0</v>
      </c>
      <c r="BV413" s="44">
        <f t="shared" si="1130"/>
        <v>0</v>
      </c>
      <c r="BW413" s="44">
        <f t="shared" si="1131"/>
        <v>0</v>
      </c>
      <c r="BX413" s="44">
        <f t="shared" si="1132"/>
        <v>0</v>
      </c>
      <c r="BY413" s="44">
        <f t="shared" si="1133"/>
        <v>0</v>
      </c>
      <c r="CA413" s="44">
        <f t="shared" si="1134"/>
        <v>0</v>
      </c>
    </row>
    <row r="414" spans="2:79" x14ac:dyDescent="0.25">
      <c r="B414" s="6">
        <v>912</v>
      </c>
      <c r="C414" s="6" t="s">
        <v>176</v>
      </c>
      <c r="D414" s="6"/>
      <c r="E414" s="93"/>
      <c r="F414" s="93"/>
      <c r="G414" s="105">
        <f>+'Function-Classif'!F414</f>
        <v>0</v>
      </c>
      <c r="H414" s="21">
        <f>+'Function-Classif'!S414</f>
        <v>0</v>
      </c>
      <c r="I414" s="21">
        <f>+'Function-Classif'!T414</f>
        <v>0</v>
      </c>
      <c r="J414" s="21">
        <f>+'Function-Classif'!U414</f>
        <v>0</v>
      </c>
      <c r="K414" s="24"/>
      <c r="L414" s="40"/>
      <c r="M414" s="24"/>
      <c r="N414" s="24"/>
      <c r="O414" s="24"/>
      <c r="P414" s="40"/>
      <c r="Q414" s="24"/>
      <c r="R414" s="24"/>
      <c r="S414" s="24"/>
      <c r="T414" s="24"/>
      <c r="U414" s="24"/>
      <c r="V414" s="24"/>
      <c r="W414" s="24"/>
      <c r="Y414" s="44"/>
      <c r="Z414" s="44"/>
      <c r="BH414" s="44">
        <f t="shared" ref="BH414:BH476" si="1152">+L414+P414+T414+X414+AB414+AF414+AJ414+AN414+AR414+AV414+AZ414+BD414-H414</f>
        <v>0</v>
      </c>
      <c r="BI414" s="44">
        <f t="shared" ref="BI414:BI476" si="1153">+M414+Q414+U414+Y414+AC414+AG414+AK414+AO414+AS414+AW414+BA414+BE414-I414</f>
        <v>0</v>
      </c>
      <c r="BJ414" s="44">
        <f t="shared" ref="BJ414:BJ476" si="1154">+N414+R414+V414+Z414+AD414+AH414+AL414+AP414+AT414+AX414+BB414+BF414-J414</f>
        <v>0</v>
      </c>
      <c r="BK414" s="44">
        <f t="shared" ref="BK414:BK476" si="1155">SUM(L414:BF414)-G414</f>
        <v>0</v>
      </c>
      <c r="BM414" s="44">
        <f t="shared" si="1121"/>
        <v>0</v>
      </c>
      <c r="BN414" s="44">
        <f t="shared" si="1122"/>
        <v>0</v>
      </c>
      <c r="BO414" s="44">
        <f t="shared" si="1123"/>
        <v>0</v>
      </c>
      <c r="BP414" s="44">
        <f t="shared" si="1124"/>
        <v>0</v>
      </c>
      <c r="BQ414" s="44">
        <f t="shared" si="1125"/>
        <v>0</v>
      </c>
      <c r="BR414" s="44">
        <f t="shared" si="1126"/>
        <v>0</v>
      </c>
      <c r="BS414" s="44">
        <f t="shared" si="1127"/>
        <v>0</v>
      </c>
      <c r="BT414" s="44">
        <f t="shared" si="1128"/>
        <v>0</v>
      </c>
      <c r="BU414" s="44">
        <f t="shared" si="1129"/>
        <v>0</v>
      </c>
      <c r="BV414" s="44">
        <f t="shared" si="1130"/>
        <v>0</v>
      </c>
      <c r="BW414" s="44">
        <f t="shared" si="1131"/>
        <v>0</v>
      </c>
      <c r="BX414" s="44">
        <f t="shared" si="1132"/>
        <v>0</v>
      </c>
      <c r="BY414" s="44">
        <f t="shared" si="1133"/>
        <v>0</v>
      </c>
      <c r="CA414" s="44">
        <f t="shared" si="1134"/>
        <v>0</v>
      </c>
    </row>
    <row r="415" spans="2:79" x14ac:dyDescent="0.25">
      <c r="B415" s="6">
        <v>913</v>
      </c>
      <c r="C415" s="6" t="s">
        <v>207</v>
      </c>
      <c r="D415" s="6"/>
      <c r="E415" s="93"/>
      <c r="F415" s="93"/>
      <c r="G415" s="105">
        <f>+'Function-Classif'!F415</f>
        <v>0</v>
      </c>
      <c r="H415" s="21">
        <f>+'Function-Classif'!S415</f>
        <v>0</v>
      </c>
      <c r="I415" s="21">
        <f>+'Function-Classif'!T415</f>
        <v>0</v>
      </c>
      <c r="J415" s="21">
        <f>+'Function-Classif'!U415</f>
        <v>0</v>
      </c>
      <c r="K415" s="24"/>
      <c r="L415" s="40"/>
      <c r="M415" s="24"/>
      <c r="N415" s="24"/>
      <c r="O415" s="24"/>
      <c r="P415" s="40"/>
      <c r="Q415" s="24"/>
      <c r="R415" s="24"/>
      <c r="S415" s="24"/>
      <c r="T415" s="24"/>
      <c r="U415" s="24"/>
      <c r="V415" s="24"/>
      <c r="W415" s="24"/>
      <c r="Y415" s="44"/>
      <c r="Z415" s="44"/>
      <c r="BH415" s="44">
        <f t="shared" si="1152"/>
        <v>0</v>
      </c>
      <c r="BI415" s="44">
        <f t="shared" si="1153"/>
        <v>0</v>
      </c>
      <c r="BJ415" s="44">
        <f t="shared" si="1154"/>
        <v>0</v>
      </c>
      <c r="BK415" s="44">
        <f t="shared" si="1155"/>
        <v>0</v>
      </c>
      <c r="BM415" s="44">
        <f t="shared" si="1121"/>
        <v>0</v>
      </c>
      <c r="BN415" s="44">
        <f t="shared" si="1122"/>
        <v>0</v>
      </c>
      <c r="BO415" s="44">
        <f t="shared" si="1123"/>
        <v>0</v>
      </c>
      <c r="BP415" s="44">
        <f t="shared" si="1124"/>
        <v>0</v>
      </c>
      <c r="BQ415" s="44">
        <f t="shared" si="1125"/>
        <v>0</v>
      </c>
      <c r="BR415" s="44">
        <f t="shared" si="1126"/>
        <v>0</v>
      </c>
      <c r="BS415" s="44">
        <f t="shared" si="1127"/>
        <v>0</v>
      </c>
      <c r="BT415" s="44">
        <f t="shared" si="1128"/>
        <v>0</v>
      </c>
      <c r="BU415" s="44">
        <f t="shared" si="1129"/>
        <v>0</v>
      </c>
      <c r="BV415" s="44">
        <f t="shared" si="1130"/>
        <v>0</v>
      </c>
      <c r="BW415" s="44">
        <f t="shared" si="1131"/>
        <v>0</v>
      </c>
      <c r="BX415" s="44">
        <f t="shared" si="1132"/>
        <v>0</v>
      </c>
      <c r="BY415" s="44">
        <f t="shared" si="1133"/>
        <v>0</v>
      </c>
      <c r="CA415" s="44">
        <f t="shared" si="1134"/>
        <v>0</v>
      </c>
    </row>
    <row r="416" spans="2:79" x14ac:dyDescent="0.25">
      <c r="B416" s="30">
        <v>916</v>
      </c>
      <c r="C416" s="30" t="s">
        <v>178</v>
      </c>
      <c r="D416" s="30"/>
      <c r="E416" s="94"/>
      <c r="F416" s="94"/>
      <c r="G416" s="105">
        <f>+'Function-Classif'!F416</f>
        <v>0</v>
      </c>
      <c r="H416" s="31">
        <f>+'Function-Classif'!S416</f>
        <v>0</v>
      </c>
      <c r="I416" s="31">
        <f>+'Function-Classif'!T416</f>
        <v>0</v>
      </c>
      <c r="J416" s="31">
        <f>+'Function-Classif'!U416</f>
        <v>0</v>
      </c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Y416" s="44"/>
      <c r="Z416" s="44"/>
      <c r="BH416" s="44">
        <f t="shared" si="1152"/>
        <v>0</v>
      </c>
      <c r="BI416" s="44">
        <f t="shared" si="1153"/>
        <v>0</v>
      </c>
      <c r="BJ416" s="44">
        <f t="shared" si="1154"/>
        <v>0</v>
      </c>
      <c r="BK416" s="44">
        <f t="shared" si="1155"/>
        <v>0</v>
      </c>
      <c r="BM416" s="44">
        <f t="shared" si="1121"/>
        <v>0</v>
      </c>
      <c r="BN416" s="44">
        <f t="shared" si="1122"/>
        <v>0</v>
      </c>
      <c r="BO416" s="44">
        <f t="shared" si="1123"/>
        <v>0</v>
      </c>
      <c r="BP416" s="44">
        <f t="shared" si="1124"/>
        <v>0</v>
      </c>
      <c r="BQ416" s="44">
        <f t="shared" si="1125"/>
        <v>0</v>
      </c>
      <c r="BR416" s="44">
        <f t="shared" si="1126"/>
        <v>0</v>
      </c>
      <c r="BS416" s="44">
        <f t="shared" si="1127"/>
        <v>0</v>
      </c>
      <c r="BT416" s="44">
        <f t="shared" si="1128"/>
        <v>0</v>
      </c>
      <c r="BU416" s="44">
        <f t="shared" si="1129"/>
        <v>0</v>
      </c>
      <c r="BV416" s="44">
        <f t="shared" si="1130"/>
        <v>0</v>
      </c>
      <c r="BW416" s="44">
        <f t="shared" si="1131"/>
        <v>0</v>
      </c>
      <c r="BX416" s="44">
        <f t="shared" si="1132"/>
        <v>0</v>
      </c>
      <c r="BY416" s="44">
        <f t="shared" si="1133"/>
        <v>0</v>
      </c>
      <c r="CA416" s="44">
        <f t="shared" si="1134"/>
        <v>0</v>
      </c>
    </row>
    <row r="417" spans="2:79" x14ac:dyDescent="0.25">
      <c r="B417" s="6" t="s">
        <v>208</v>
      </c>
      <c r="C417" s="6"/>
      <c r="D417" s="6"/>
      <c r="E417" s="93"/>
      <c r="F417" s="93"/>
      <c r="G417" s="105">
        <f>+'Function-Classif'!F417</f>
        <v>1178873</v>
      </c>
      <c r="H417" s="24">
        <f>SUM(H407:H416)</f>
        <v>0</v>
      </c>
      <c r="I417" s="24">
        <f t="shared" ref="I417:J417" si="1156">SUM(I407:I416)</f>
        <v>0</v>
      </c>
      <c r="J417" s="24">
        <f t="shared" si="1156"/>
        <v>1178873</v>
      </c>
      <c r="K417" s="24"/>
      <c r="L417" s="24">
        <f t="shared" ref="L417:BF417" si="1157">SUM(L407:L416)</f>
        <v>0</v>
      </c>
      <c r="M417" s="24">
        <f t="shared" si="1157"/>
        <v>0</v>
      </c>
      <c r="N417" s="24">
        <f t="shared" si="1157"/>
        <v>878405.80931575596</v>
      </c>
      <c r="O417" s="24"/>
      <c r="P417" s="24">
        <f t="shared" si="1157"/>
        <v>0</v>
      </c>
      <c r="Q417" s="24">
        <f t="shared" si="1157"/>
        <v>0</v>
      </c>
      <c r="R417" s="24">
        <f t="shared" si="1157"/>
        <v>218266.74757293472</v>
      </c>
      <c r="S417" s="24"/>
      <c r="T417" s="24">
        <f t="shared" ref="T417:V417" si="1158">SUM(T407:T416)</f>
        <v>0</v>
      </c>
      <c r="U417" s="24">
        <f t="shared" si="1158"/>
        <v>0</v>
      </c>
      <c r="V417" s="24">
        <f t="shared" si="1158"/>
        <v>868.49292754002818</v>
      </c>
      <c r="W417" s="24"/>
      <c r="X417" s="24">
        <f t="shared" si="1157"/>
        <v>0</v>
      </c>
      <c r="Y417" s="24">
        <f t="shared" si="1157"/>
        <v>0</v>
      </c>
      <c r="Z417" s="24">
        <f t="shared" si="1157"/>
        <v>34066.63508275761</v>
      </c>
      <c r="AA417" s="24"/>
      <c r="AB417" s="24">
        <f t="shared" si="1157"/>
        <v>0</v>
      </c>
      <c r="AC417" s="24">
        <f t="shared" si="1157"/>
        <v>0</v>
      </c>
      <c r="AD417" s="24">
        <f t="shared" si="1157"/>
        <v>6364.1231745849836</v>
      </c>
      <c r="AE417" s="24"/>
      <c r="AF417" s="24">
        <f t="shared" si="1157"/>
        <v>0</v>
      </c>
      <c r="AG417" s="24">
        <f t="shared" si="1157"/>
        <v>0</v>
      </c>
      <c r="AH417" s="24">
        <f t="shared" si="1157"/>
        <v>16646.114444517207</v>
      </c>
      <c r="AI417" s="24"/>
      <c r="AJ417" s="24">
        <f t="shared" si="1157"/>
        <v>0</v>
      </c>
      <c r="AK417" s="24">
        <f t="shared" si="1157"/>
        <v>0</v>
      </c>
      <c r="AL417" s="24">
        <f t="shared" si="1157"/>
        <v>784.05611514030329</v>
      </c>
      <c r="AM417" s="24"/>
      <c r="AN417" s="24">
        <f t="shared" si="1157"/>
        <v>0</v>
      </c>
      <c r="AO417" s="24">
        <f t="shared" si="1157"/>
        <v>0</v>
      </c>
      <c r="AP417" s="24">
        <f t="shared" si="1157"/>
        <v>12.062401771389279</v>
      </c>
      <c r="AQ417" s="24"/>
      <c r="AR417" s="24">
        <f t="shared" si="1157"/>
        <v>0</v>
      </c>
      <c r="AS417" s="24">
        <f t="shared" si="1157"/>
        <v>0</v>
      </c>
      <c r="AT417" s="24">
        <f t="shared" si="1157"/>
        <v>12.062401771389279</v>
      </c>
      <c r="AU417" s="24"/>
      <c r="AV417" s="24">
        <f t="shared" si="1157"/>
        <v>0</v>
      </c>
      <c r="AW417" s="24">
        <f t="shared" si="1157"/>
        <v>0</v>
      </c>
      <c r="AX417" s="24">
        <f t="shared" si="1157"/>
        <v>23159.811401067418</v>
      </c>
      <c r="AY417" s="24"/>
      <c r="AZ417" s="24">
        <f t="shared" si="1157"/>
        <v>0</v>
      </c>
      <c r="BA417" s="24">
        <f t="shared" si="1157"/>
        <v>0</v>
      </c>
      <c r="BB417" s="24">
        <f t="shared" si="1157"/>
        <v>43.424646377001402</v>
      </c>
      <c r="BC417" s="24"/>
      <c r="BD417" s="24">
        <f t="shared" si="1157"/>
        <v>0</v>
      </c>
      <c r="BE417" s="24">
        <f t="shared" si="1157"/>
        <v>0</v>
      </c>
      <c r="BF417" s="24">
        <f t="shared" si="1157"/>
        <v>243.66051578206347</v>
      </c>
      <c r="BH417" s="44">
        <f t="shared" si="1152"/>
        <v>0</v>
      </c>
      <c r="BI417" s="44">
        <f t="shared" si="1153"/>
        <v>0</v>
      </c>
      <c r="BJ417" s="44">
        <f t="shared" si="1154"/>
        <v>0</v>
      </c>
      <c r="BK417" s="44">
        <f t="shared" si="1155"/>
        <v>0</v>
      </c>
      <c r="BM417" s="44">
        <f t="shared" si="1121"/>
        <v>1178873</v>
      </c>
      <c r="BN417" s="44">
        <f t="shared" si="1122"/>
        <v>878405.80931575596</v>
      </c>
      <c r="BO417" s="44">
        <f t="shared" si="1123"/>
        <v>218266.74757293472</v>
      </c>
      <c r="BP417" s="44">
        <f t="shared" si="1124"/>
        <v>868.49292754002818</v>
      </c>
      <c r="BQ417" s="44">
        <f t="shared" si="1125"/>
        <v>34066.63508275761</v>
      </c>
      <c r="BR417" s="44">
        <f t="shared" si="1126"/>
        <v>6364.1231745849836</v>
      </c>
      <c r="BS417" s="44">
        <f t="shared" si="1127"/>
        <v>16646.114444517207</v>
      </c>
      <c r="BT417" s="44">
        <f t="shared" si="1128"/>
        <v>784.05611514030329</v>
      </c>
      <c r="BU417" s="44">
        <f t="shared" si="1129"/>
        <v>12.062401771389279</v>
      </c>
      <c r="BV417" s="44">
        <f t="shared" si="1130"/>
        <v>12.062401771389279</v>
      </c>
      <c r="BW417" s="44">
        <f t="shared" si="1131"/>
        <v>23159.811401067418</v>
      </c>
      <c r="BX417" s="44">
        <f t="shared" si="1132"/>
        <v>43.424646377001402</v>
      </c>
      <c r="BY417" s="44">
        <f t="shared" si="1133"/>
        <v>243.66051578206347</v>
      </c>
      <c r="CA417" s="44">
        <f t="shared" si="1134"/>
        <v>0</v>
      </c>
    </row>
    <row r="418" spans="2:79" x14ac:dyDescent="0.25">
      <c r="B418" s="6"/>
      <c r="C418" s="6"/>
      <c r="D418" s="6"/>
      <c r="E418" s="93"/>
      <c r="F418" s="93"/>
      <c r="G418" s="105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H418" s="44">
        <f t="shared" si="1152"/>
        <v>0</v>
      </c>
      <c r="BI418" s="44">
        <f t="shared" si="1153"/>
        <v>0</v>
      </c>
      <c r="BJ418" s="44">
        <f t="shared" si="1154"/>
        <v>0</v>
      </c>
      <c r="BK418" s="44">
        <f t="shared" si="1155"/>
        <v>0</v>
      </c>
      <c r="BM418" s="44">
        <f t="shared" si="1121"/>
        <v>0</v>
      </c>
      <c r="BN418" s="44">
        <f t="shared" si="1122"/>
        <v>0</v>
      </c>
      <c r="BO418" s="44">
        <f t="shared" si="1123"/>
        <v>0</v>
      </c>
      <c r="BP418" s="44">
        <f t="shared" si="1124"/>
        <v>0</v>
      </c>
      <c r="BQ418" s="44">
        <f t="shared" si="1125"/>
        <v>0</v>
      </c>
      <c r="BR418" s="44">
        <f t="shared" si="1126"/>
        <v>0</v>
      </c>
      <c r="BS418" s="44">
        <f t="shared" si="1127"/>
        <v>0</v>
      </c>
      <c r="BT418" s="44">
        <f t="shared" si="1128"/>
        <v>0</v>
      </c>
      <c r="BU418" s="44">
        <f t="shared" si="1129"/>
        <v>0</v>
      </c>
      <c r="BV418" s="44">
        <f t="shared" si="1130"/>
        <v>0</v>
      </c>
      <c r="BW418" s="44">
        <f t="shared" si="1131"/>
        <v>0</v>
      </c>
      <c r="BX418" s="44">
        <f t="shared" si="1132"/>
        <v>0</v>
      </c>
      <c r="BY418" s="44">
        <f t="shared" si="1133"/>
        <v>0</v>
      </c>
      <c r="CA418" s="44">
        <f t="shared" si="1134"/>
        <v>0</v>
      </c>
    </row>
    <row r="419" spans="2:79" x14ac:dyDescent="0.25">
      <c r="B419" s="6" t="s">
        <v>270</v>
      </c>
      <c r="C419" s="6"/>
      <c r="D419" s="6"/>
      <c r="E419" s="93"/>
      <c r="F419" s="93"/>
      <c r="G419" s="105">
        <f>+'Function-Classif'!F419</f>
        <v>52307069</v>
      </c>
      <c r="H419" s="24">
        <f>H417+H404+H396+H368+H355+H349</f>
        <v>13439392.561794229</v>
      </c>
      <c r="I419" s="24">
        <f t="shared" ref="I419:J419" si="1159">I417+I404+I396+I368+I355+I349</f>
        <v>28017018.976255096</v>
      </c>
      <c r="J419" s="24">
        <f t="shared" si="1159"/>
        <v>10850657.461950678</v>
      </c>
      <c r="K419" s="24"/>
      <c r="L419" s="24">
        <f t="shared" ref="L419:BF419" si="1160">L417+L404+L396+L368+L355+L349</f>
        <v>6498250.9123945171</v>
      </c>
      <c r="M419" s="24">
        <f t="shared" si="1160"/>
        <v>10135941.979894284</v>
      </c>
      <c r="N419" s="24">
        <f t="shared" si="1160"/>
        <v>7919872.6606270168</v>
      </c>
      <c r="O419" s="24"/>
      <c r="P419" s="24">
        <f t="shared" si="1160"/>
        <v>1833560.9662934309</v>
      </c>
      <c r="Q419" s="24">
        <f t="shared" si="1160"/>
        <v>3293818.2717023436</v>
      </c>
      <c r="R419" s="24">
        <f t="shared" si="1160"/>
        <v>1991588.6094797221</v>
      </c>
      <c r="S419" s="24"/>
      <c r="T419" s="24">
        <f t="shared" ref="T419:V419" si="1161">T417+T404+T396+T368+T355+T349</f>
        <v>152280.76202310232</v>
      </c>
      <c r="U419" s="24">
        <f t="shared" si="1161"/>
        <v>392299.27326592326</v>
      </c>
      <c r="V419" s="24">
        <f t="shared" si="1161"/>
        <v>37490.225371475106</v>
      </c>
      <c r="W419" s="24"/>
      <c r="X419" s="24">
        <f t="shared" si="1160"/>
        <v>1822319.8916991623</v>
      </c>
      <c r="Y419" s="24">
        <f t="shared" si="1160"/>
        <v>4545296.9276852012</v>
      </c>
      <c r="Z419" s="24">
        <f t="shared" si="1160"/>
        <v>391743.27406295773</v>
      </c>
      <c r="AA419" s="24"/>
      <c r="AB419" s="24">
        <f t="shared" si="1160"/>
        <v>1555588.6946931956</v>
      </c>
      <c r="AC419" s="24">
        <f t="shared" si="1160"/>
        <v>4387473.3607964115</v>
      </c>
      <c r="AD419" s="24">
        <f t="shared" si="1160"/>
        <v>81961.702938199858</v>
      </c>
      <c r="AE419" s="24"/>
      <c r="AF419" s="24">
        <f t="shared" si="1160"/>
        <v>959183.85888374702</v>
      </c>
      <c r="AG419" s="24">
        <f t="shared" si="1160"/>
        <v>1929670.5063675218</v>
      </c>
      <c r="AH419" s="24">
        <f t="shared" si="1160"/>
        <v>101977.72202765736</v>
      </c>
      <c r="AI419" s="24"/>
      <c r="AJ419" s="24">
        <f t="shared" si="1160"/>
        <v>382164.52381810755</v>
      </c>
      <c r="AK419" s="24">
        <f t="shared" si="1160"/>
        <v>2671635.3258087402</v>
      </c>
      <c r="AL419" s="24">
        <f t="shared" si="1160"/>
        <v>46493.747496664699</v>
      </c>
      <c r="AM419" s="24"/>
      <c r="AN419" s="24">
        <f t="shared" si="1160"/>
        <v>99711.509285059088</v>
      </c>
      <c r="AO419" s="24">
        <f t="shared" si="1160"/>
        <v>260765.16378427073</v>
      </c>
      <c r="AP419" s="24">
        <f t="shared" si="1160"/>
        <v>553.00341917757657</v>
      </c>
      <c r="AQ419" s="24"/>
      <c r="AR419" s="24">
        <f t="shared" si="1160"/>
        <v>47909.83008761581</v>
      </c>
      <c r="AS419" s="24">
        <f t="shared" si="1160"/>
        <v>137761.26287603949</v>
      </c>
      <c r="AT419" s="24">
        <f t="shared" si="1160"/>
        <v>553.00341917757657</v>
      </c>
      <c r="AU419" s="24"/>
      <c r="AV419" s="24">
        <f t="shared" si="1160"/>
        <v>84088.068385393592</v>
      </c>
      <c r="AW419" s="24">
        <f t="shared" si="1160"/>
        <v>246774.83130316486</v>
      </c>
      <c r="AX419" s="24">
        <f t="shared" si="1160"/>
        <v>267519.68909350288</v>
      </c>
      <c r="AY419" s="24"/>
      <c r="AZ419" s="24">
        <f t="shared" si="1160"/>
        <v>2689.843471534547</v>
      </c>
      <c r="BA419" s="24">
        <f t="shared" si="1160"/>
        <v>8044.0192653475224</v>
      </c>
      <c r="BB419" s="24">
        <f t="shared" si="1160"/>
        <v>1681.124029804374</v>
      </c>
      <c r="BC419" s="24"/>
      <c r="BD419" s="24">
        <f t="shared" si="1160"/>
        <v>1643.7007593610851</v>
      </c>
      <c r="BE419" s="24">
        <f t="shared" si="1160"/>
        <v>7538.0535058412033</v>
      </c>
      <c r="BF419" s="24">
        <f t="shared" si="1160"/>
        <v>9222.6999853216967</v>
      </c>
      <c r="BH419" s="44">
        <f t="shared" si="1152"/>
        <v>0</v>
      </c>
      <c r="BI419" s="44">
        <f t="shared" si="1153"/>
        <v>0</v>
      </c>
      <c r="BJ419" s="44">
        <f t="shared" si="1154"/>
        <v>0</v>
      </c>
      <c r="BK419" s="44">
        <f t="shared" si="1155"/>
        <v>0</v>
      </c>
      <c r="BM419" s="44">
        <f t="shared" si="1121"/>
        <v>52307069</v>
      </c>
      <c r="BN419" s="44">
        <f t="shared" si="1122"/>
        <v>24554065.552915819</v>
      </c>
      <c r="BO419" s="44">
        <f t="shared" si="1123"/>
        <v>7118967.8474754971</v>
      </c>
      <c r="BP419" s="44">
        <f t="shared" si="1124"/>
        <v>582070.26066050073</v>
      </c>
      <c r="BQ419" s="44">
        <f t="shared" si="1125"/>
        <v>6759360.0934473211</v>
      </c>
      <c r="BR419" s="44">
        <f t="shared" si="1126"/>
        <v>6025023.7584278071</v>
      </c>
      <c r="BS419" s="44">
        <f t="shared" si="1127"/>
        <v>2990832.0872789263</v>
      </c>
      <c r="BT419" s="44">
        <f t="shared" si="1128"/>
        <v>3100293.5971235121</v>
      </c>
      <c r="BU419" s="44">
        <f t="shared" si="1129"/>
        <v>361029.67648850736</v>
      </c>
      <c r="BV419" s="44">
        <f t="shared" si="1130"/>
        <v>186224.09638283288</v>
      </c>
      <c r="BW419" s="44">
        <f t="shared" si="1131"/>
        <v>598382.58878206136</v>
      </c>
      <c r="BX419" s="44">
        <f t="shared" si="1132"/>
        <v>12414.986766686443</v>
      </c>
      <c r="BY419" s="44">
        <f t="shared" si="1133"/>
        <v>18404.454250523988</v>
      </c>
      <c r="CA419" s="44">
        <f t="shared" si="1134"/>
        <v>0</v>
      </c>
    </row>
    <row r="420" spans="2:79" x14ac:dyDescent="0.25">
      <c r="B420" s="6"/>
      <c r="C420" s="6"/>
      <c r="D420" s="6"/>
      <c r="E420" s="93"/>
      <c r="F420" s="93"/>
      <c r="G420" s="105"/>
      <c r="H420" s="24"/>
      <c r="I420" s="24"/>
      <c r="J420" s="24"/>
      <c r="K420" s="24"/>
      <c r="L420" s="40"/>
      <c r="M420" s="24"/>
      <c r="N420" s="24"/>
      <c r="O420" s="24"/>
      <c r="P420" s="40"/>
      <c r="Q420" s="24"/>
      <c r="R420" s="24"/>
      <c r="S420" s="24"/>
      <c r="T420" s="24"/>
      <c r="U420" s="24"/>
      <c r="V420" s="24"/>
      <c r="W420" s="24"/>
      <c r="Y420" s="44"/>
      <c r="Z420" s="44"/>
      <c r="BH420" s="44">
        <f t="shared" si="1152"/>
        <v>0</v>
      </c>
      <c r="BI420" s="44">
        <f t="shared" si="1153"/>
        <v>0</v>
      </c>
      <c r="BJ420" s="44">
        <f t="shared" si="1154"/>
        <v>0</v>
      </c>
      <c r="BK420" s="44">
        <f t="shared" si="1155"/>
        <v>0</v>
      </c>
      <c r="BM420" s="44">
        <f t="shared" si="1121"/>
        <v>0</v>
      </c>
      <c r="BN420" s="44">
        <f t="shared" si="1122"/>
        <v>0</v>
      </c>
      <c r="BO420" s="44">
        <f t="shared" si="1123"/>
        <v>0</v>
      </c>
      <c r="BP420" s="44">
        <f t="shared" si="1124"/>
        <v>0</v>
      </c>
      <c r="BQ420" s="44">
        <f t="shared" si="1125"/>
        <v>0</v>
      </c>
      <c r="BR420" s="44">
        <f t="shared" si="1126"/>
        <v>0</v>
      </c>
      <c r="BS420" s="44">
        <f t="shared" si="1127"/>
        <v>0</v>
      </c>
      <c r="BT420" s="44">
        <f t="shared" si="1128"/>
        <v>0</v>
      </c>
      <c r="BU420" s="44">
        <f t="shared" si="1129"/>
        <v>0</v>
      </c>
      <c r="BV420" s="44">
        <f t="shared" si="1130"/>
        <v>0</v>
      </c>
      <c r="BW420" s="44">
        <f t="shared" si="1131"/>
        <v>0</v>
      </c>
      <c r="BX420" s="44">
        <f t="shared" si="1132"/>
        <v>0</v>
      </c>
      <c r="BY420" s="44">
        <f t="shared" si="1133"/>
        <v>0</v>
      </c>
      <c r="CA420" s="44">
        <f t="shared" si="1134"/>
        <v>0</v>
      </c>
    </row>
    <row r="421" spans="2:79" x14ac:dyDescent="0.25">
      <c r="B421" s="9" t="s">
        <v>180</v>
      </c>
      <c r="C421" s="6"/>
      <c r="D421" s="6"/>
      <c r="E421" s="93"/>
      <c r="F421" s="93"/>
      <c r="G421" s="105"/>
      <c r="H421" s="24"/>
      <c r="I421" s="24"/>
      <c r="J421" s="24"/>
      <c r="K421" s="24"/>
      <c r="L421" s="40"/>
      <c r="M421" s="24"/>
      <c r="N421" s="24"/>
      <c r="O421" s="24"/>
      <c r="P421" s="40"/>
      <c r="Q421" s="24"/>
      <c r="R421" s="24"/>
      <c r="S421" s="24"/>
      <c r="T421" s="24"/>
      <c r="U421" s="24"/>
      <c r="V421" s="24"/>
      <c r="W421" s="24"/>
      <c r="Y421" s="44"/>
      <c r="Z421" s="44"/>
      <c r="BH421" s="44">
        <f t="shared" si="1152"/>
        <v>0</v>
      </c>
      <c r="BI421" s="44">
        <f t="shared" si="1153"/>
        <v>0</v>
      </c>
      <c r="BJ421" s="44">
        <f t="shared" si="1154"/>
        <v>0</v>
      </c>
      <c r="BK421" s="44">
        <f t="shared" si="1155"/>
        <v>0</v>
      </c>
      <c r="BM421" s="44">
        <f t="shared" si="1121"/>
        <v>0</v>
      </c>
      <c r="BN421" s="44">
        <f t="shared" si="1122"/>
        <v>0</v>
      </c>
      <c r="BO421" s="44">
        <f t="shared" si="1123"/>
        <v>0</v>
      </c>
      <c r="BP421" s="44">
        <f t="shared" si="1124"/>
        <v>0</v>
      </c>
      <c r="BQ421" s="44">
        <f t="shared" si="1125"/>
        <v>0</v>
      </c>
      <c r="BR421" s="44">
        <f t="shared" si="1126"/>
        <v>0</v>
      </c>
      <c r="BS421" s="44">
        <f t="shared" si="1127"/>
        <v>0</v>
      </c>
      <c r="BT421" s="44">
        <f t="shared" si="1128"/>
        <v>0</v>
      </c>
      <c r="BU421" s="44">
        <f t="shared" si="1129"/>
        <v>0</v>
      </c>
      <c r="BV421" s="44">
        <f t="shared" si="1130"/>
        <v>0</v>
      </c>
      <c r="BW421" s="44">
        <f t="shared" si="1131"/>
        <v>0</v>
      </c>
      <c r="BX421" s="44">
        <f t="shared" si="1132"/>
        <v>0</v>
      </c>
      <c r="BY421" s="44">
        <f t="shared" si="1133"/>
        <v>0</v>
      </c>
      <c r="CA421" s="44">
        <f t="shared" si="1134"/>
        <v>0</v>
      </c>
    </row>
    <row r="422" spans="2:79" x14ac:dyDescent="0.25">
      <c r="B422" s="6">
        <v>920</v>
      </c>
      <c r="C422" s="6" t="s">
        <v>181</v>
      </c>
      <c r="D422" s="47" t="str">
        <f>INDEX(Alloc,$E422,D$1)</f>
        <v>LBSUB7</v>
      </c>
      <c r="E422" s="93">
        <v>35</v>
      </c>
      <c r="F422" s="93"/>
      <c r="G422" s="105">
        <f>+'Function-Classif'!F422</f>
        <v>21224500</v>
      </c>
      <c r="H422" s="21">
        <f>+'Function-Classif'!S422</f>
        <v>5453266.5064410623</v>
      </c>
      <c r="I422" s="21">
        <f>+'Function-Classif'!T422</f>
        <v>11368391.130107602</v>
      </c>
      <c r="J422" s="21">
        <f>+'Function-Classif'!U422</f>
        <v>4402842.3634513374</v>
      </c>
      <c r="K422" s="47"/>
      <c r="L422" s="47">
        <f t="shared" ref="L422:N422" si="1162">INDEX(Alloc,$E422,L$1)*$G422</f>
        <v>2636777.9561519194</v>
      </c>
      <c r="M422" s="47">
        <f t="shared" si="1162"/>
        <v>4112834.166874581</v>
      </c>
      <c r="N422" s="47">
        <f t="shared" si="1162"/>
        <v>3213625.6245877231</v>
      </c>
      <c r="O422" s="47"/>
      <c r="P422" s="47">
        <f t="shared" ref="P422:V422" si="1163">INDEX(Alloc,$E422,P$1)*$G422</f>
        <v>743999.1472107704</v>
      </c>
      <c r="Q422" s="47">
        <f t="shared" si="1163"/>
        <v>1336523.8627258274</v>
      </c>
      <c r="R422" s="47">
        <f t="shared" si="1163"/>
        <v>808121.60287364526</v>
      </c>
      <c r="S422" s="47"/>
      <c r="T422" s="47">
        <f t="shared" si="1163"/>
        <v>61790.559007604403</v>
      </c>
      <c r="U422" s="47">
        <f t="shared" si="1163"/>
        <v>159182.23071211635</v>
      </c>
      <c r="V422" s="47">
        <f t="shared" si="1163"/>
        <v>15212.308844849887</v>
      </c>
      <c r="W422" s="24"/>
      <c r="X422" s="47">
        <f t="shared" ref="X422:Z422" si="1164">INDEX(Alloc,$E422,X$1)*$G422</f>
        <v>739437.88632792386</v>
      </c>
      <c r="Y422" s="47">
        <f t="shared" si="1164"/>
        <v>1844333.0220176275</v>
      </c>
      <c r="Z422" s="47">
        <f t="shared" si="1164"/>
        <v>158956.62439715839</v>
      </c>
      <c r="AB422" s="47">
        <f t="shared" ref="AB422:AD422" si="1165">INDEX(Alloc,$E422,AB$1)*$G422</f>
        <v>631207.0793053942</v>
      </c>
      <c r="AC422" s="47">
        <f t="shared" si="1165"/>
        <v>1780293.3738501663</v>
      </c>
      <c r="AD422" s="47">
        <f t="shared" si="1165"/>
        <v>33257.38178929167</v>
      </c>
      <c r="AF422" s="47">
        <f t="shared" ref="AF422:AH422" si="1166">INDEX(Alloc,$E422,AF$1)*$G422</f>
        <v>389205.47838148015</v>
      </c>
      <c r="AG422" s="47">
        <f t="shared" si="1166"/>
        <v>782997.25917346787</v>
      </c>
      <c r="AH422" s="47">
        <f t="shared" si="1166"/>
        <v>41379.228516436538</v>
      </c>
      <c r="AJ422" s="47">
        <f t="shared" ref="AJ422:AL422" si="1167">INDEX(Alloc,$E422,AJ$1)*$G422</f>
        <v>155069.88043580542</v>
      </c>
      <c r="AK422" s="47">
        <f t="shared" si="1167"/>
        <v>1084062.3467666982</v>
      </c>
      <c r="AL422" s="47">
        <f t="shared" si="1167"/>
        <v>18865.644024958841</v>
      </c>
      <c r="AN422" s="47">
        <f t="shared" ref="AN422:AP422" si="1168">INDEX(Alloc,$E422,AN$1)*$G422</f>
        <v>40459.673410887095</v>
      </c>
      <c r="AO422" s="47">
        <f t="shared" si="1168"/>
        <v>105809.98562047615</v>
      </c>
      <c r="AP422" s="47">
        <f t="shared" si="1168"/>
        <v>224.39072375350403</v>
      </c>
      <c r="AR422" s="47">
        <f t="shared" ref="AR422:AT422" si="1169">INDEX(Alloc,$E422,AR$1)*$G422</f>
        <v>19440.244084305348</v>
      </c>
      <c r="AS422" s="47">
        <f t="shared" si="1169"/>
        <v>55899.020530332142</v>
      </c>
      <c r="AT422" s="47">
        <f t="shared" si="1169"/>
        <v>224.39072375350403</v>
      </c>
      <c r="AV422" s="47">
        <f t="shared" ref="AV422:AX422" si="1170">INDEX(Alloc,$E422,AV$1)*$G422</f>
        <v>34120.191430450563</v>
      </c>
      <c r="AW422" s="47">
        <f t="shared" si="1170"/>
        <v>100133.16569112337</v>
      </c>
      <c r="AX422" s="47">
        <f t="shared" si="1170"/>
        <v>108550.75135571162</v>
      </c>
      <c r="AZ422" s="47">
        <f t="shared" ref="AZ422:BB422" si="1171">INDEX(Alloc,$E422,AZ$1)*$G422</f>
        <v>1091.4506175367042</v>
      </c>
      <c r="BA422" s="47">
        <f t="shared" si="1171"/>
        <v>3264.0002615586909</v>
      </c>
      <c r="BB422" s="47">
        <f t="shared" si="1171"/>
        <v>682.14521770629005</v>
      </c>
      <c r="BD422" s="47">
        <f t="shared" ref="BD422:BF422" si="1172">INDEX(Alloc,$E422,BD$1)*$G422</f>
        <v>666.96007698422852</v>
      </c>
      <c r="BE422" s="47">
        <f t="shared" si="1172"/>
        <v>3058.6958836238105</v>
      </c>
      <c r="BF422" s="47">
        <f t="shared" si="1172"/>
        <v>3742.2703963485383</v>
      </c>
      <c r="BH422" s="44">
        <f t="shared" si="1152"/>
        <v>0</v>
      </c>
      <c r="BI422" s="44">
        <f t="shared" si="1153"/>
        <v>0</v>
      </c>
      <c r="BJ422" s="44">
        <f t="shared" si="1154"/>
        <v>0</v>
      </c>
      <c r="BK422" s="44">
        <f t="shared" si="1155"/>
        <v>0</v>
      </c>
      <c r="BM422" s="44">
        <f t="shared" si="1121"/>
        <v>21224500</v>
      </c>
      <c r="BN422" s="44">
        <f t="shared" si="1122"/>
        <v>9963237.7476142235</v>
      </c>
      <c r="BO422" s="44">
        <f t="shared" si="1123"/>
        <v>2888644.6128102429</v>
      </c>
      <c r="BP422" s="44">
        <f t="shared" si="1124"/>
        <v>236185.09856457062</v>
      </c>
      <c r="BQ422" s="44">
        <f t="shared" si="1125"/>
        <v>2742727.5327427099</v>
      </c>
      <c r="BR422" s="44">
        <f t="shared" si="1126"/>
        <v>2444757.8349448522</v>
      </c>
      <c r="BS422" s="44">
        <f t="shared" si="1127"/>
        <v>1213581.9660713847</v>
      </c>
      <c r="BT422" s="44">
        <f t="shared" si="1128"/>
        <v>1257997.8712274623</v>
      </c>
      <c r="BU422" s="44">
        <f t="shared" si="1129"/>
        <v>146494.04975511675</v>
      </c>
      <c r="BV422" s="44">
        <f t="shared" si="1130"/>
        <v>75563.655338390992</v>
      </c>
      <c r="BW422" s="44">
        <f t="shared" si="1131"/>
        <v>242804.10847728554</v>
      </c>
      <c r="BX422" s="44">
        <f t="shared" si="1132"/>
        <v>5037.5960968016852</v>
      </c>
      <c r="BY422" s="44">
        <f t="shared" si="1133"/>
        <v>7467.9263569565774</v>
      </c>
      <c r="CA422" s="44">
        <f t="shared" si="1134"/>
        <v>0</v>
      </c>
    </row>
    <row r="423" spans="2:79" x14ac:dyDescent="0.25">
      <c r="B423" s="6">
        <v>921</v>
      </c>
      <c r="C423" s="6" t="s">
        <v>182</v>
      </c>
      <c r="D423" s="6"/>
      <c r="E423" s="93"/>
      <c r="F423" s="93"/>
      <c r="G423" s="105">
        <f>+'Function-Classif'!F423</f>
        <v>0</v>
      </c>
      <c r="H423" s="21">
        <f>+'Function-Classif'!S423</f>
        <v>0</v>
      </c>
      <c r="I423" s="21">
        <f>+'Function-Classif'!T423</f>
        <v>0</v>
      </c>
      <c r="J423" s="21">
        <f>+'Function-Classif'!U423</f>
        <v>0</v>
      </c>
      <c r="K423" s="24"/>
      <c r="L423" s="40"/>
      <c r="M423" s="24"/>
      <c r="N423" s="24"/>
      <c r="O423" s="24"/>
      <c r="P423" s="40"/>
      <c r="Q423" s="24"/>
      <c r="R423" s="24"/>
      <c r="S423" s="24"/>
      <c r="T423" s="24"/>
      <c r="U423" s="24"/>
      <c r="V423" s="24"/>
      <c r="W423" s="24"/>
      <c r="Y423" s="44"/>
      <c r="Z423" s="44"/>
      <c r="BH423" s="44">
        <f t="shared" si="1152"/>
        <v>0</v>
      </c>
      <c r="BI423" s="44">
        <f t="shared" si="1153"/>
        <v>0</v>
      </c>
      <c r="BJ423" s="44">
        <f t="shared" si="1154"/>
        <v>0</v>
      </c>
      <c r="BK423" s="44">
        <f t="shared" si="1155"/>
        <v>0</v>
      </c>
      <c r="BM423" s="44">
        <f t="shared" si="1121"/>
        <v>0</v>
      </c>
      <c r="BN423" s="44">
        <f t="shared" si="1122"/>
        <v>0</v>
      </c>
      <c r="BO423" s="44">
        <f t="shared" si="1123"/>
        <v>0</v>
      </c>
      <c r="BP423" s="44">
        <f t="shared" si="1124"/>
        <v>0</v>
      </c>
      <c r="BQ423" s="44">
        <f t="shared" si="1125"/>
        <v>0</v>
      </c>
      <c r="BR423" s="44">
        <f t="shared" si="1126"/>
        <v>0</v>
      </c>
      <c r="BS423" s="44">
        <f t="shared" si="1127"/>
        <v>0</v>
      </c>
      <c r="BT423" s="44">
        <f t="shared" si="1128"/>
        <v>0</v>
      </c>
      <c r="BU423" s="44">
        <f t="shared" si="1129"/>
        <v>0</v>
      </c>
      <c r="BV423" s="44">
        <f t="shared" si="1130"/>
        <v>0</v>
      </c>
      <c r="BW423" s="44">
        <f t="shared" si="1131"/>
        <v>0</v>
      </c>
      <c r="BX423" s="44">
        <f t="shared" si="1132"/>
        <v>0</v>
      </c>
      <c r="BY423" s="44">
        <f t="shared" si="1133"/>
        <v>0</v>
      </c>
      <c r="CA423" s="44">
        <f t="shared" si="1134"/>
        <v>0</v>
      </c>
    </row>
    <row r="424" spans="2:79" x14ac:dyDescent="0.25">
      <c r="B424" s="6">
        <v>922</v>
      </c>
      <c r="C424" s="6" t="s">
        <v>209</v>
      </c>
      <c r="D424" s="47" t="str">
        <f>INDEX(Alloc,$E424,D$1)</f>
        <v>LBSUB7</v>
      </c>
      <c r="E424" s="93">
        <v>35</v>
      </c>
      <c r="F424" s="93"/>
      <c r="G424" s="105">
        <f>+'Function-Classif'!F424</f>
        <v>-2423558</v>
      </c>
      <c r="H424" s="21">
        <f>+'Function-Classif'!S424</f>
        <v>-622691.11959373788</v>
      </c>
      <c r="I424" s="21">
        <f>+'Function-Classif'!T424</f>
        <v>-1298120.3453792231</v>
      </c>
      <c r="J424" s="21">
        <f>+'Function-Classif'!U424</f>
        <v>-502746.53502703935</v>
      </c>
      <c r="K424" s="47"/>
      <c r="L424" s="47">
        <f t="shared" ref="L424:N424" si="1173">INDEX(Alloc,$E424,L$1)*$G424</f>
        <v>-301085.26984643377</v>
      </c>
      <c r="M424" s="47">
        <f t="shared" si="1173"/>
        <v>-469631.4234871128</v>
      </c>
      <c r="N424" s="47">
        <f t="shared" si="1173"/>
        <v>-366953.66635136621</v>
      </c>
      <c r="O424" s="47"/>
      <c r="P424" s="47">
        <f t="shared" ref="P424:V424" si="1174">INDEX(Alloc,$E424,P$1)*$G424</f>
        <v>-84954.891055894856</v>
      </c>
      <c r="Q424" s="47">
        <f t="shared" si="1174"/>
        <v>-152613.39959481169</v>
      </c>
      <c r="R424" s="47">
        <f t="shared" si="1174"/>
        <v>-92276.829871952039</v>
      </c>
      <c r="S424" s="47"/>
      <c r="T424" s="47">
        <f t="shared" si="1174"/>
        <v>-7055.6669701218734</v>
      </c>
      <c r="U424" s="47">
        <f t="shared" si="1174"/>
        <v>-18176.511517359431</v>
      </c>
      <c r="V424" s="47">
        <f t="shared" si="1174"/>
        <v>-1737.0450563926927</v>
      </c>
      <c r="W424" s="24"/>
      <c r="X424" s="47">
        <f t="shared" ref="X424:Z424" si="1175">INDEX(Alloc,$E424,X$1)*$G424</f>
        <v>-84434.055215111337</v>
      </c>
      <c r="Y424" s="47">
        <f t="shared" si="1175"/>
        <v>-210598.50880703889</v>
      </c>
      <c r="Z424" s="47">
        <f t="shared" si="1175"/>
        <v>-18150.750251394773</v>
      </c>
      <c r="AB424" s="47">
        <f t="shared" ref="AB424:AD424" si="1176">INDEX(Alloc,$E424,AB$1)*$G424</f>
        <v>-72075.524356626673</v>
      </c>
      <c r="AC424" s="47">
        <f t="shared" si="1176"/>
        <v>-203286.02551492667</v>
      </c>
      <c r="AD424" s="47">
        <f t="shared" si="1176"/>
        <v>-3797.5544156277952</v>
      </c>
      <c r="AF424" s="47">
        <f t="shared" ref="AF424:AH424" si="1177">INDEX(Alloc,$E424,AF$1)*$G424</f>
        <v>-44442.132948962906</v>
      </c>
      <c r="AG424" s="47">
        <f t="shared" si="1177"/>
        <v>-89407.961150930831</v>
      </c>
      <c r="AH424" s="47">
        <f t="shared" si="1177"/>
        <v>-4724.9622042845722</v>
      </c>
      <c r="AJ424" s="47">
        <f t="shared" ref="AJ424:AL424" si="1178">INDEX(Alloc,$E424,AJ$1)*$G424</f>
        <v>-17706.93534779334</v>
      </c>
      <c r="AK424" s="47">
        <f t="shared" si="1178"/>
        <v>-123785.62383119533</v>
      </c>
      <c r="AL424" s="47">
        <f t="shared" si="1178"/>
        <v>-2154.2077552753281</v>
      </c>
      <c r="AN424" s="47">
        <f t="shared" ref="AN424:AP424" si="1179">INDEX(Alloc,$E424,AN$1)*$G424</f>
        <v>-4619.9611379463686</v>
      </c>
      <c r="AO424" s="47">
        <f t="shared" si="1179"/>
        <v>-12082.104979169824</v>
      </c>
      <c r="AP424" s="47">
        <f t="shared" si="1179"/>
        <v>-25.622461479827312</v>
      </c>
      <c r="AR424" s="47">
        <f t="shared" ref="AR424:AT424" si="1180">INDEX(Alloc,$E424,AR$1)*$G424</f>
        <v>-2219.8195044628096</v>
      </c>
      <c r="AS424" s="47">
        <f t="shared" si="1180"/>
        <v>-6382.9309712101913</v>
      </c>
      <c r="AT424" s="47">
        <f t="shared" si="1180"/>
        <v>-25.622461479827312</v>
      </c>
      <c r="AV424" s="47">
        <f t="shared" ref="AV424:AX424" si="1181">INDEX(Alloc,$E424,AV$1)*$G424</f>
        <v>-3896.0758982685061</v>
      </c>
      <c r="AW424" s="47">
        <f t="shared" si="1181"/>
        <v>-11433.887006810412</v>
      </c>
      <c r="AX424" s="47">
        <f t="shared" si="1181"/>
        <v>-12395.064282039424</v>
      </c>
      <c r="AZ424" s="47">
        <f t="shared" ref="AZ424:BB424" si="1182">INDEX(Alloc,$E424,AZ$1)*$G424</f>
        <v>-124.62926691964566</v>
      </c>
      <c r="BA424" s="47">
        <f t="shared" si="1182"/>
        <v>-372.70578557340139</v>
      </c>
      <c r="BB424" s="47">
        <f t="shared" si="1182"/>
        <v>-77.891988010733868</v>
      </c>
      <c r="BD424" s="47">
        <f t="shared" ref="BD424:BF424" si="1183">INDEX(Alloc,$E424,BD$1)*$G424</f>
        <v>-76.158045195681538</v>
      </c>
      <c r="BE424" s="47">
        <f t="shared" si="1183"/>
        <v>-349.26273308316121</v>
      </c>
      <c r="BF424" s="47">
        <f t="shared" si="1183"/>
        <v>-427.31792773604423</v>
      </c>
      <c r="BH424" s="44">
        <f t="shared" si="1152"/>
        <v>0</v>
      </c>
      <c r="BI424" s="44">
        <f t="shared" si="1153"/>
        <v>0</v>
      </c>
      <c r="BJ424" s="44">
        <f t="shared" si="1154"/>
        <v>0</v>
      </c>
      <c r="BK424" s="44">
        <f t="shared" si="1155"/>
        <v>0</v>
      </c>
      <c r="BM424" s="44">
        <f t="shared" si="1121"/>
        <v>-2423558</v>
      </c>
      <c r="BN424" s="44">
        <f t="shared" si="1122"/>
        <v>-1137670.359684913</v>
      </c>
      <c r="BO424" s="44">
        <f t="shared" si="1123"/>
        <v>-329845.12052265857</v>
      </c>
      <c r="BP424" s="44">
        <f t="shared" si="1124"/>
        <v>-26969.223543873999</v>
      </c>
      <c r="BQ424" s="44">
        <f t="shared" si="1125"/>
        <v>-313183.31427354499</v>
      </c>
      <c r="BR424" s="44">
        <f t="shared" si="1126"/>
        <v>-279159.10428718111</v>
      </c>
      <c r="BS424" s="44">
        <f t="shared" si="1127"/>
        <v>-138575.05630417829</v>
      </c>
      <c r="BT424" s="44">
        <f t="shared" si="1128"/>
        <v>-143646.76693426401</v>
      </c>
      <c r="BU424" s="44">
        <f t="shared" si="1129"/>
        <v>-16727.688578596018</v>
      </c>
      <c r="BV424" s="44">
        <f t="shared" si="1130"/>
        <v>-8628.3729371528279</v>
      </c>
      <c r="BW424" s="44">
        <f t="shared" si="1131"/>
        <v>-27725.027187118343</v>
      </c>
      <c r="BX424" s="44">
        <f t="shared" si="1132"/>
        <v>-575.22704050378093</v>
      </c>
      <c r="BY424" s="44">
        <f t="shared" si="1133"/>
        <v>-852.73870601488693</v>
      </c>
      <c r="CA424" s="44">
        <f t="shared" si="1134"/>
        <v>0</v>
      </c>
    </row>
    <row r="425" spans="2:79" x14ac:dyDescent="0.25">
      <c r="B425" s="6">
        <v>923</v>
      </c>
      <c r="C425" s="6" t="s">
        <v>184</v>
      </c>
      <c r="D425" s="6"/>
      <c r="E425" s="93"/>
      <c r="F425" s="93"/>
      <c r="G425" s="105">
        <f>+'Function-Classif'!F425</f>
        <v>0</v>
      </c>
      <c r="H425" s="21">
        <f>+'Function-Classif'!S425</f>
        <v>0</v>
      </c>
      <c r="I425" s="21">
        <f>+'Function-Classif'!T425</f>
        <v>0</v>
      </c>
      <c r="J425" s="21">
        <f>+'Function-Classif'!U425</f>
        <v>0</v>
      </c>
      <c r="K425" s="24"/>
      <c r="L425" s="40"/>
      <c r="M425" s="24"/>
      <c r="N425" s="24"/>
      <c r="O425" s="24"/>
      <c r="P425" s="40"/>
      <c r="Q425" s="24"/>
      <c r="R425" s="24"/>
      <c r="S425" s="24"/>
      <c r="T425" s="24"/>
      <c r="U425" s="24"/>
      <c r="V425" s="24"/>
      <c r="W425" s="24"/>
      <c r="Y425" s="44"/>
      <c r="Z425" s="44"/>
      <c r="BH425" s="44">
        <f t="shared" si="1152"/>
        <v>0</v>
      </c>
      <c r="BI425" s="44">
        <f t="shared" si="1153"/>
        <v>0</v>
      </c>
      <c r="BJ425" s="44">
        <f t="shared" si="1154"/>
        <v>0</v>
      </c>
      <c r="BK425" s="44">
        <f t="shared" si="1155"/>
        <v>0</v>
      </c>
      <c r="BM425" s="44">
        <f t="shared" si="1121"/>
        <v>0</v>
      </c>
      <c r="BN425" s="44">
        <f t="shared" si="1122"/>
        <v>0</v>
      </c>
      <c r="BO425" s="44">
        <f t="shared" si="1123"/>
        <v>0</v>
      </c>
      <c r="BP425" s="44">
        <f t="shared" si="1124"/>
        <v>0</v>
      </c>
      <c r="BQ425" s="44">
        <f t="shared" si="1125"/>
        <v>0</v>
      </c>
      <c r="BR425" s="44">
        <f t="shared" si="1126"/>
        <v>0</v>
      </c>
      <c r="BS425" s="44">
        <f t="shared" si="1127"/>
        <v>0</v>
      </c>
      <c r="BT425" s="44">
        <f t="shared" si="1128"/>
        <v>0</v>
      </c>
      <c r="BU425" s="44">
        <f t="shared" si="1129"/>
        <v>0</v>
      </c>
      <c r="BV425" s="44">
        <f t="shared" si="1130"/>
        <v>0</v>
      </c>
      <c r="BW425" s="44">
        <f t="shared" si="1131"/>
        <v>0</v>
      </c>
      <c r="BX425" s="44">
        <f t="shared" si="1132"/>
        <v>0</v>
      </c>
      <c r="BY425" s="44">
        <f t="shared" si="1133"/>
        <v>0</v>
      </c>
      <c r="CA425" s="44">
        <f t="shared" si="1134"/>
        <v>0</v>
      </c>
    </row>
    <row r="426" spans="2:79" x14ac:dyDescent="0.25">
      <c r="B426" s="6">
        <v>924</v>
      </c>
      <c r="C426" s="6" t="s">
        <v>185</v>
      </c>
      <c r="D426" s="6"/>
      <c r="E426" s="93"/>
      <c r="F426" s="93"/>
      <c r="G426" s="105">
        <f>+'Function-Classif'!F426</f>
        <v>0</v>
      </c>
      <c r="H426" s="21">
        <f>+'Function-Classif'!S426</f>
        <v>0</v>
      </c>
      <c r="I426" s="21">
        <f>+'Function-Classif'!T426</f>
        <v>0</v>
      </c>
      <c r="J426" s="21">
        <f>+'Function-Classif'!U426</f>
        <v>0</v>
      </c>
      <c r="K426" s="24"/>
      <c r="L426" s="40"/>
      <c r="M426" s="24"/>
      <c r="N426" s="24"/>
      <c r="O426" s="24"/>
      <c r="P426" s="40"/>
      <c r="Q426" s="24"/>
      <c r="R426" s="24"/>
      <c r="S426" s="24"/>
      <c r="T426" s="24"/>
      <c r="U426" s="24"/>
      <c r="V426" s="24"/>
      <c r="W426" s="24"/>
      <c r="Y426" s="44"/>
      <c r="Z426" s="44"/>
      <c r="BH426" s="44">
        <f t="shared" si="1152"/>
        <v>0</v>
      </c>
      <c r="BI426" s="44">
        <f t="shared" si="1153"/>
        <v>0</v>
      </c>
      <c r="BJ426" s="44">
        <f t="shared" si="1154"/>
        <v>0</v>
      </c>
      <c r="BK426" s="44">
        <f t="shared" si="1155"/>
        <v>0</v>
      </c>
      <c r="BM426" s="44">
        <f t="shared" si="1121"/>
        <v>0</v>
      </c>
      <c r="BN426" s="44">
        <f t="shared" si="1122"/>
        <v>0</v>
      </c>
      <c r="BO426" s="44">
        <f t="shared" si="1123"/>
        <v>0</v>
      </c>
      <c r="BP426" s="44">
        <f t="shared" si="1124"/>
        <v>0</v>
      </c>
      <c r="BQ426" s="44">
        <f t="shared" si="1125"/>
        <v>0</v>
      </c>
      <c r="BR426" s="44">
        <f t="shared" si="1126"/>
        <v>0</v>
      </c>
      <c r="BS426" s="44">
        <f t="shared" si="1127"/>
        <v>0</v>
      </c>
      <c r="BT426" s="44">
        <f t="shared" si="1128"/>
        <v>0</v>
      </c>
      <c r="BU426" s="44">
        <f t="shared" si="1129"/>
        <v>0</v>
      </c>
      <c r="BV426" s="44">
        <f t="shared" si="1130"/>
        <v>0</v>
      </c>
      <c r="BW426" s="44">
        <f t="shared" si="1131"/>
        <v>0</v>
      </c>
      <c r="BX426" s="44">
        <f t="shared" si="1132"/>
        <v>0</v>
      </c>
      <c r="BY426" s="44">
        <f t="shared" si="1133"/>
        <v>0</v>
      </c>
      <c r="CA426" s="44">
        <f t="shared" si="1134"/>
        <v>0</v>
      </c>
    </row>
    <row r="427" spans="2:79" x14ac:dyDescent="0.25">
      <c r="B427" s="6">
        <v>925</v>
      </c>
      <c r="C427" s="6" t="s">
        <v>186</v>
      </c>
      <c r="D427" s="47" t="str">
        <f>INDEX(Alloc,$E427,D$1)</f>
        <v>LBSUB7</v>
      </c>
      <c r="E427" s="93">
        <v>35</v>
      </c>
      <c r="F427" s="93"/>
      <c r="G427" s="105">
        <f>+'Function-Classif'!F427</f>
        <v>0</v>
      </c>
      <c r="H427" s="21">
        <f>+'Function-Classif'!S427</f>
        <v>0</v>
      </c>
      <c r="I427" s="21">
        <f>+'Function-Classif'!T427</f>
        <v>0</v>
      </c>
      <c r="J427" s="21">
        <f>+'Function-Classif'!U427</f>
        <v>0</v>
      </c>
      <c r="K427" s="47"/>
      <c r="L427" s="47">
        <f t="shared" ref="L427:N428" si="1184">INDEX(Alloc,$E427,L$1)*$G427</f>
        <v>0</v>
      </c>
      <c r="M427" s="47">
        <f t="shared" si="1184"/>
        <v>0</v>
      </c>
      <c r="N427" s="47">
        <f t="shared" si="1184"/>
        <v>0</v>
      </c>
      <c r="O427" s="47"/>
      <c r="P427" s="47">
        <f t="shared" ref="P427:V428" si="1185">INDEX(Alloc,$E427,P$1)*$G427</f>
        <v>0</v>
      </c>
      <c r="Q427" s="47">
        <f t="shared" si="1185"/>
        <v>0</v>
      </c>
      <c r="R427" s="47">
        <f t="shared" si="1185"/>
        <v>0</v>
      </c>
      <c r="S427" s="47"/>
      <c r="T427" s="47">
        <f t="shared" si="1185"/>
        <v>0</v>
      </c>
      <c r="U427" s="47">
        <f t="shared" si="1185"/>
        <v>0</v>
      </c>
      <c r="V427" s="47">
        <f t="shared" si="1185"/>
        <v>0</v>
      </c>
      <c r="W427" s="24"/>
      <c r="X427" s="47">
        <f t="shared" ref="X427:Z428" si="1186">INDEX(Alloc,$E427,X$1)*$G427</f>
        <v>0</v>
      </c>
      <c r="Y427" s="47">
        <f t="shared" si="1186"/>
        <v>0</v>
      </c>
      <c r="Z427" s="47">
        <f t="shared" si="1186"/>
        <v>0</v>
      </c>
      <c r="AB427" s="47">
        <f t="shared" ref="AB427:AD428" si="1187">INDEX(Alloc,$E427,AB$1)*$G427</f>
        <v>0</v>
      </c>
      <c r="AC427" s="47">
        <f t="shared" si="1187"/>
        <v>0</v>
      </c>
      <c r="AD427" s="47">
        <f t="shared" si="1187"/>
        <v>0</v>
      </c>
      <c r="AF427" s="47">
        <f t="shared" ref="AF427:AH428" si="1188">INDEX(Alloc,$E427,AF$1)*$G427</f>
        <v>0</v>
      </c>
      <c r="AG427" s="47">
        <f t="shared" si="1188"/>
        <v>0</v>
      </c>
      <c r="AH427" s="47">
        <f t="shared" si="1188"/>
        <v>0</v>
      </c>
      <c r="AJ427" s="47">
        <f t="shared" ref="AJ427:AL428" si="1189">INDEX(Alloc,$E427,AJ$1)*$G427</f>
        <v>0</v>
      </c>
      <c r="AK427" s="47">
        <f t="shared" si="1189"/>
        <v>0</v>
      </c>
      <c r="AL427" s="47">
        <f t="shared" si="1189"/>
        <v>0</v>
      </c>
      <c r="AN427" s="47">
        <f t="shared" ref="AN427:AP428" si="1190">INDEX(Alloc,$E427,AN$1)*$G427</f>
        <v>0</v>
      </c>
      <c r="AO427" s="47">
        <f t="shared" si="1190"/>
        <v>0</v>
      </c>
      <c r="AP427" s="47">
        <f t="shared" si="1190"/>
        <v>0</v>
      </c>
      <c r="AR427" s="47">
        <f t="shared" ref="AR427:AT428" si="1191">INDEX(Alloc,$E427,AR$1)*$G427</f>
        <v>0</v>
      </c>
      <c r="AS427" s="47">
        <f t="shared" si="1191"/>
        <v>0</v>
      </c>
      <c r="AT427" s="47">
        <f t="shared" si="1191"/>
        <v>0</v>
      </c>
      <c r="AV427" s="47">
        <f t="shared" ref="AV427:AX428" si="1192">INDEX(Alloc,$E427,AV$1)*$G427</f>
        <v>0</v>
      </c>
      <c r="AW427" s="47">
        <f t="shared" si="1192"/>
        <v>0</v>
      </c>
      <c r="AX427" s="47">
        <f t="shared" si="1192"/>
        <v>0</v>
      </c>
      <c r="AZ427" s="47">
        <f t="shared" ref="AZ427:BB428" si="1193">INDEX(Alloc,$E427,AZ$1)*$G427</f>
        <v>0</v>
      </c>
      <c r="BA427" s="47">
        <f t="shared" si="1193"/>
        <v>0</v>
      </c>
      <c r="BB427" s="47">
        <f t="shared" si="1193"/>
        <v>0</v>
      </c>
      <c r="BD427" s="47">
        <f t="shared" ref="BD427:BF428" si="1194">INDEX(Alloc,$E427,BD$1)*$G427</f>
        <v>0</v>
      </c>
      <c r="BE427" s="47">
        <f t="shared" si="1194"/>
        <v>0</v>
      </c>
      <c r="BF427" s="47">
        <f t="shared" si="1194"/>
        <v>0</v>
      </c>
      <c r="BH427" s="44">
        <f t="shared" si="1152"/>
        <v>0</v>
      </c>
      <c r="BI427" s="44">
        <f t="shared" si="1153"/>
        <v>0</v>
      </c>
      <c r="BJ427" s="44">
        <f t="shared" si="1154"/>
        <v>0</v>
      </c>
      <c r="BK427" s="44">
        <f t="shared" si="1155"/>
        <v>0</v>
      </c>
      <c r="BM427" s="44">
        <f t="shared" si="1121"/>
        <v>0</v>
      </c>
      <c r="BN427" s="44">
        <f t="shared" si="1122"/>
        <v>0</v>
      </c>
      <c r="BO427" s="44">
        <f t="shared" si="1123"/>
        <v>0</v>
      </c>
      <c r="BP427" s="44">
        <f t="shared" si="1124"/>
        <v>0</v>
      </c>
      <c r="BQ427" s="44">
        <f t="shared" si="1125"/>
        <v>0</v>
      </c>
      <c r="BR427" s="44">
        <f t="shared" si="1126"/>
        <v>0</v>
      </c>
      <c r="BS427" s="44">
        <f t="shared" si="1127"/>
        <v>0</v>
      </c>
      <c r="BT427" s="44">
        <f t="shared" si="1128"/>
        <v>0</v>
      </c>
      <c r="BU427" s="44">
        <f t="shared" si="1129"/>
        <v>0</v>
      </c>
      <c r="BV427" s="44">
        <f t="shared" si="1130"/>
        <v>0</v>
      </c>
      <c r="BW427" s="44">
        <f t="shared" si="1131"/>
        <v>0</v>
      </c>
      <c r="BX427" s="44">
        <f t="shared" si="1132"/>
        <v>0</v>
      </c>
      <c r="BY427" s="44">
        <f t="shared" si="1133"/>
        <v>0</v>
      </c>
      <c r="CA427" s="44">
        <f t="shared" si="1134"/>
        <v>0</v>
      </c>
    </row>
    <row r="428" spans="2:79" x14ac:dyDescent="0.25">
      <c r="B428" s="6">
        <v>926</v>
      </c>
      <c r="C428" s="6" t="s">
        <v>187</v>
      </c>
      <c r="D428" s="47" t="str">
        <f>INDEX(Alloc,$E428,D$1)</f>
        <v>LBSUB7</v>
      </c>
      <c r="E428" s="93">
        <v>35</v>
      </c>
      <c r="F428" s="93"/>
      <c r="G428" s="105">
        <f>+'Function-Classif'!F428</f>
        <v>0</v>
      </c>
      <c r="H428" s="21">
        <f>+'Function-Classif'!S428</f>
        <v>0</v>
      </c>
      <c r="I428" s="21">
        <f>+'Function-Classif'!T428</f>
        <v>0</v>
      </c>
      <c r="J428" s="21">
        <f>+'Function-Classif'!U428</f>
        <v>0</v>
      </c>
      <c r="K428" s="47"/>
      <c r="L428" s="47">
        <f t="shared" si="1184"/>
        <v>0</v>
      </c>
      <c r="M428" s="47">
        <f t="shared" si="1184"/>
        <v>0</v>
      </c>
      <c r="N428" s="47">
        <f t="shared" si="1184"/>
        <v>0</v>
      </c>
      <c r="O428" s="47"/>
      <c r="P428" s="47">
        <f t="shared" si="1185"/>
        <v>0</v>
      </c>
      <c r="Q428" s="47">
        <f t="shared" si="1185"/>
        <v>0</v>
      </c>
      <c r="R428" s="47">
        <f t="shared" si="1185"/>
        <v>0</v>
      </c>
      <c r="S428" s="47"/>
      <c r="T428" s="47">
        <f t="shared" si="1185"/>
        <v>0</v>
      </c>
      <c r="U428" s="47">
        <f t="shared" si="1185"/>
        <v>0</v>
      </c>
      <c r="V428" s="47">
        <f t="shared" si="1185"/>
        <v>0</v>
      </c>
      <c r="W428" s="24"/>
      <c r="X428" s="47">
        <f t="shared" si="1186"/>
        <v>0</v>
      </c>
      <c r="Y428" s="47">
        <f t="shared" si="1186"/>
        <v>0</v>
      </c>
      <c r="Z428" s="47">
        <f t="shared" si="1186"/>
        <v>0</v>
      </c>
      <c r="AB428" s="47">
        <f t="shared" si="1187"/>
        <v>0</v>
      </c>
      <c r="AC428" s="47">
        <f t="shared" si="1187"/>
        <v>0</v>
      </c>
      <c r="AD428" s="47">
        <f t="shared" si="1187"/>
        <v>0</v>
      </c>
      <c r="AF428" s="47">
        <f t="shared" si="1188"/>
        <v>0</v>
      </c>
      <c r="AG428" s="47">
        <f t="shared" si="1188"/>
        <v>0</v>
      </c>
      <c r="AH428" s="47">
        <f t="shared" si="1188"/>
        <v>0</v>
      </c>
      <c r="AJ428" s="47">
        <f t="shared" si="1189"/>
        <v>0</v>
      </c>
      <c r="AK428" s="47">
        <f t="shared" si="1189"/>
        <v>0</v>
      </c>
      <c r="AL428" s="47">
        <f t="shared" si="1189"/>
        <v>0</v>
      </c>
      <c r="AN428" s="47">
        <f t="shared" si="1190"/>
        <v>0</v>
      </c>
      <c r="AO428" s="47">
        <f t="shared" si="1190"/>
        <v>0</v>
      </c>
      <c r="AP428" s="47">
        <f t="shared" si="1190"/>
        <v>0</v>
      </c>
      <c r="AR428" s="47">
        <f t="shared" si="1191"/>
        <v>0</v>
      </c>
      <c r="AS428" s="47">
        <f t="shared" si="1191"/>
        <v>0</v>
      </c>
      <c r="AT428" s="47">
        <f t="shared" si="1191"/>
        <v>0</v>
      </c>
      <c r="AV428" s="47">
        <f t="shared" si="1192"/>
        <v>0</v>
      </c>
      <c r="AW428" s="47">
        <f t="shared" si="1192"/>
        <v>0</v>
      </c>
      <c r="AX428" s="47">
        <f t="shared" si="1192"/>
        <v>0</v>
      </c>
      <c r="AZ428" s="47">
        <f t="shared" si="1193"/>
        <v>0</v>
      </c>
      <c r="BA428" s="47">
        <f t="shared" si="1193"/>
        <v>0</v>
      </c>
      <c r="BB428" s="47">
        <f t="shared" si="1193"/>
        <v>0</v>
      </c>
      <c r="BD428" s="47">
        <f t="shared" si="1194"/>
        <v>0</v>
      </c>
      <c r="BE428" s="47">
        <f t="shared" si="1194"/>
        <v>0</v>
      </c>
      <c r="BF428" s="47">
        <f t="shared" si="1194"/>
        <v>0</v>
      </c>
      <c r="BH428" s="44">
        <f t="shared" si="1152"/>
        <v>0</v>
      </c>
      <c r="BI428" s="44">
        <f t="shared" si="1153"/>
        <v>0</v>
      </c>
      <c r="BJ428" s="44">
        <f t="shared" si="1154"/>
        <v>0</v>
      </c>
      <c r="BK428" s="44">
        <f t="shared" si="1155"/>
        <v>0</v>
      </c>
      <c r="BM428" s="44">
        <f t="shared" si="1121"/>
        <v>0</v>
      </c>
      <c r="BN428" s="44">
        <f t="shared" si="1122"/>
        <v>0</v>
      </c>
      <c r="BO428" s="44">
        <f t="shared" si="1123"/>
        <v>0</v>
      </c>
      <c r="BP428" s="44">
        <f t="shared" si="1124"/>
        <v>0</v>
      </c>
      <c r="BQ428" s="44">
        <f t="shared" si="1125"/>
        <v>0</v>
      </c>
      <c r="BR428" s="44">
        <f t="shared" si="1126"/>
        <v>0</v>
      </c>
      <c r="BS428" s="44">
        <f t="shared" si="1127"/>
        <v>0</v>
      </c>
      <c r="BT428" s="44">
        <f t="shared" si="1128"/>
        <v>0</v>
      </c>
      <c r="BU428" s="44">
        <f t="shared" si="1129"/>
        <v>0</v>
      </c>
      <c r="BV428" s="44">
        <f t="shared" si="1130"/>
        <v>0</v>
      </c>
      <c r="BW428" s="44">
        <f t="shared" si="1131"/>
        <v>0</v>
      </c>
      <c r="BX428" s="44">
        <f t="shared" si="1132"/>
        <v>0</v>
      </c>
      <c r="BY428" s="44">
        <f t="shared" si="1133"/>
        <v>0</v>
      </c>
      <c r="CA428" s="44">
        <f t="shared" si="1134"/>
        <v>0</v>
      </c>
    </row>
    <row r="429" spans="2:79" x14ac:dyDescent="0.25">
      <c r="B429" s="6">
        <v>928</v>
      </c>
      <c r="C429" s="6" t="s">
        <v>188</v>
      </c>
      <c r="D429" s="6"/>
      <c r="E429" s="93"/>
      <c r="F429" s="93"/>
      <c r="G429" s="105">
        <f>+'Function-Classif'!F429</f>
        <v>0</v>
      </c>
      <c r="H429" s="21">
        <f>+'Function-Classif'!S429</f>
        <v>0</v>
      </c>
      <c r="I429" s="21">
        <f>+'Function-Classif'!T429</f>
        <v>0</v>
      </c>
      <c r="J429" s="21">
        <f>+'Function-Classif'!U429</f>
        <v>0</v>
      </c>
      <c r="K429" s="24"/>
      <c r="L429" s="40"/>
      <c r="M429" s="24"/>
      <c r="N429" s="24"/>
      <c r="O429" s="24"/>
      <c r="P429" s="40"/>
      <c r="Q429" s="24"/>
      <c r="R429" s="24"/>
      <c r="S429" s="24"/>
      <c r="T429" s="24"/>
      <c r="U429" s="24"/>
      <c r="V429" s="24"/>
      <c r="W429" s="24"/>
      <c r="Y429" s="44"/>
      <c r="Z429" s="44"/>
      <c r="BH429" s="44">
        <f t="shared" si="1152"/>
        <v>0</v>
      </c>
      <c r="BI429" s="44">
        <f t="shared" si="1153"/>
        <v>0</v>
      </c>
      <c r="BJ429" s="44">
        <f t="shared" si="1154"/>
        <v>0</v>
      </c>
      <c r="BK429" s="44">
        <f t="shared" si="1155"/>
        <v>0</v>
      </c>
      <c r="BM429" s="44">
        <f t="shared" si="1121"/>
        <v>0</v>
      </c>
      <c r="BN429" s="44">
        <f t="shared" si="1122"/>
        <v>0</v>
      </c>
      <c r="BO429" s="44">
        <f t="shared" si="1123"/>
        <v>0</v>
      </c>
      <c r="BP429" s="44">
        <f t="shared" si="1124"/>
        <v>0</v>
      </c>
      <c r="BQ429" s="44">
        <f t="shared" si="1125"/>
        <v>0</v>
      </c>
      <c r="BR429" s="44">
        <f t="shared" si="1126"/>
        <v>0</v>
      </c>
      <c r="BS429" s="44">
        <f t="shared" si="1127"/>
        <v>0</v>
      </c>
      <c r="BT429" s="44">
        <f t="shared" si="1128"/>
        <v>0</v>
      </c>
      <c r="BU429" s="44">
        <f t="shared" si="1129"/>
        <v>0</v>
      </c>
      <c r="BV429" s="44">
        <f t="shared" si="1130"/>
        <v>0</v>
      </c>
      <c r="BW429" s="44">
        <f t="shared" si="1131"/>
        <v>0</v>
      </c>
      <c r="BX429" s="44">
        <f t="shared" si="1132"/>
        <v>0</v>
      </c>
      <c r="BY429" s="44">
        <f t="shared" si="1133"/>
        <v>0</v>
      </c>
      <c r="CA429" s="44">
        <f t="shared" si="1134"/>
        <v>0</v>
      </c>
    </row>
    <row r="430" spans="2:79" x14ac:dyDescent="0.25">
      <c r="B430" s="6">
        <v>929</v>
      </c>
      <c r="C430" s="6" t="s">
        <v>210</v>
      </c>
      <c r="D430" s="6"/>
      <c r="E430" s="93"/>
      <c r="F430" s="93"/>
      <c r="G430" s="105">
        <f>+'Function-Classif'!F430</f>
        <v>0</v>
      </c>
      <c r="H430" s="21">
        <f>+'Function-Classif'!S430</f>
        <v>0</v>
      </c>
      <c r="I430" s="21">
        <f>+'Function-Classif'!T430</f>
        <v>0</v>
      </c>
      <c r="J430" s="21">
        <f>+'Function-Classif'!U430</f>
        <v>0</v>
      </c>
      <c r="K430" s="24"/>
      <c r="L430" s="40"/>
      <c r="M430" s="24"/>
      <c r="N430" s="24"/>
      <c r="O430" s="24"/>
      <c r="P430" s="40"/>
      <c r="Q430" s="24"/>
      <c r="R430" s="24"/>
      <c r="S430" s="24"/>
      <c r="T430" s="24"/>
      <c r="U430" s="24"/>
      <c r="V430" s="24"/>
      <c r="W430" s="24"/>
      <c r="Y430" s="44"/>
      <c r="Z430" s="44"/>
      <c r="BH430" s="44">
        <f t="shared" si="1152"/>
        <v>0</v>
      </c>
      <c r="BI430" s="44">
        <f t="shared" si="1153"/>
        <v>0</v>
      </c>
      <c r="BJ430" s="44">
        <f t="shared" si="1154"/>
        <v>0</v>
      </c>
      <c r="BK430" s="44">
        <f t="shared" si="1155"/>
        <v>0</v>
      </c>
      <c r="BM430" s="44">
        <f t="shared" si="1121"/>
        <v>0</v>
      </c>
      <c r="BN430" s="44">
        <f t="shared" si="1122"/>
        <v>0</v>
      </c>
      <c r="BO430" s="44">
        <f t="shared" si="1123"/>
        <v>0</v>
      </c>
      <c r="BP430" s="44">
        <f t="shared" si="1124"/>
        <v>0</v>
      </c>
      <c r="BQ430" s="44">
        <f t="shared" si="1125"/>
        <v>0</v>
      </c>
      <c r="BR430" s="44">
        <f t="shared" si="1126"/>
        <v>0</v>
      </c>
      <c r="BS430" s="44">
        <f t="shared" si="1127"/>
        <v>0</v>
      </c>
      <c r="BT430" s="44">
        <f t="shared" si="1128"/>
        <v>0</v>
      </c>
      <c r="BU430" s="44">
        <f t="shared" si="1129"/>
        <v>0</v>
      </c>
      <c r="BV430" s="44">
        <f t="shared" si="1130"/>
        <v>0</v>
      </c>
      <c r="BW430" s="44">
        <f t="shared" si="1131"/>
        <v>0</v>
      </c>
      <c r="BX430" s="44">
        <f t="shared" si="1132"/>
        <v>0</v>
      </c>
      <c r="BY430" s="44">
        <f t="shared" si="1133"/>
        <v>0</v>
      </c>
      <c r="CA430" s="44">
        <f t="shared" si="1134"/>
        <v>0</v>
      </c>
    </row>
    <row r="431" spans="2:79" x14ac:dyDescent="0.25">
      <c r="B431" s="6">
        <v>930</v>
      </c>
      <c r="C431" s="6" t="s">
        <v>190</v>
      </c>
      <c r="D431" s="6"/>
      <c r="E431" s="93"/>
      <c r="F431" s="93"/>
      <c r="G431" s="105">
        <f>+'Function-Classif'!F431</f>
        <v>0</v>
      </c>
      <c r="H431" s="21">
        <f>+'Function-Classif'!S431</f>
        <v>0</v>
      </c>
      <c r="I431" s="21">
        <f>+'Function-Classif'!T431</f>
        <v>0</v>
      </c>
      <c r="J431" s="21">
        <f>+'Function-Classif'!U431</f>
        <v>0</v>
      </c>
      <c r="K431" s="24"/>
      <c r="L431" s="40"/>
      <c r="M431" s="24"/>
      <c r="N431" s="24"/>
      <c r="O431" s="24"/>
      <c r="P431" s="40"/>
      <c r="Q431" s="24"/>
      <c r="R431" s="24"/>
      <c r="S431" s="24"/>
      <c r="T431" s="24"/>
      <c r="U431" s="24"/>
      <c r="V431" s="24"/>
      <c r="W431" s="24"/>
      <c r="Y431" s="44"/>
      <c r="Z431" s="44"/>
      <c r="BH431" s="44">
        <f t="shared" si="1152"/>
        <v>0</v>
      </c>
      <c r="BI431" s="44">
        <f t="shared" si="1153"/>
        <v>0</v>
      </c>
      <c r="BJ431" s="44">
        <f t="shared" si="1154"/>
        <v>0</v>
      </c>
      <c r="BK431" s="44">
        <f t="shared" si="1155"/>
        <v>0</v>
      </c>
      <c r="BM431" s="44">
        <f t="shared" si="1121"/>
        <v>0</v>
      </c>
      <c r="BN431" s="44">
        <f t="shared" si="1122"/>
        <v>0</v>
      </c>
      <c r="BO431" s="44">
        <f t="shared" si="1123"/>
        <v>0</v>
      </c>
      <c r="BP431" s="44">
        <f t="shared" si="1124"/>
        <v>0</v>
      </c>
      <c r="BQ431" s="44">
        <f t="shared" si="1125"/>
        <v>0</v>
      </c>
      <c r="BR431" s="44">
        <f t="shared" si="1126"/>
        <v>0</v>
      </c>
      <c r="BS431" s="44">
        <f t="shared" si="1127"/>
        <v>0</v>
      </c>
      <c r="BT431" s="44">
        <f t="shared" si="1128"/>
        <v>0</v>
      </c>
      <c r="BU431" s="44">
        <f t="shared" si="1129"/>
        <v>0</v>
      </c>
      <c r="BV431" s="44">
        <f t="shared" si="1130"/>
        <v>0</v>
      </c>
      <c r="BW431" s="44">
        <f t="shared" si="1131"/>
        <v>0</v>
      </c>
      <c r="BX431" s="44">
        <f t="shared" si="1132"/>
        <v>0</v>
      </c>
      <c r="BY431" s="44">
        <f t="shared" si="1133"/>
        <v>0</v>
      </c>
      <c r="CA431" s="44">
        <f t="shared" si="1134"/>
        <v>0</v>
      </c>
    </row>
    <row r="432" spans="2:79" x14ac:dyDescent="0.25">
      <c r="B432" s="6">
        <v>931</v>
      </c>
      <c r="C432" s="6" t="s">
        <v>191</v>
      </c>
      <c r="D432" s="6"/>
      <c r="E432" s="93"/>
      <c r="F432" s="93"/>
      <c r="G432" s="105">
        <f>+'Function-Classif'!F432</f>
        <v>0</v>
      </c>
      <c r="H432" s="21">
        <f>+'Function-Classif'!S432</f>
        <v>0</v>
      </c>
      <c r="I432" s="21">
        <f>+'Function-Classif'!T432</f>
        <v>0</v>
      </c>
      <c r="J432" s="21">
        <f>+'Function-Classif'!U432</f>
        <v>0</v>
      </c>
      <c r="K432" s="24"/>
      <c r="L432" s="40"/>
      <c r="M432" s="24"/>
      <c r="N432" s="24"/>
      <c r="O432" s="24"/>
      <c r="P432" s="40"/>
      <c r="Q432" s="24"/>
      <c r="R432" s="24"/>
      <c r="S432" s="24"/>
      <c r="T432" s="24"/>
      <c r="U432" s="24"/>
      <c r="V432" s="24"/>
      <c r="W432" s="24"/>
      <c r="Y432" s="44"/>
      <c r="Z432" s="44"/>
      <c r="BH432" s="44">
        <f t="shared" si="1152"/>
        <v>0</v>
      </c>
      <c r="BI432" s="44">
        <f t="shared" si="1153"/>
        <v>0</v>
      </c>
      <c r="BJ432" s="44">
        <f t="shared" si="1154"/>
        <v>0</v>
      </c>
      <c r="BK432" s="44">
        <f t="shared" si="1155"/>
        <v>0</v>
      </c>
      <c r="BM432" s="44">
        <f t="shared" si="1121"/>
        <v>0</v>
      </c>
      <c r="BN432" s="44">
        <f t="shared" si="1122"/>
        <v>0</v>
      </c>
      <c r="BO432" s="44">
        <f t="shared" si="1123"/>
        <v>0</v>
      </c>
      <c r="BP432" s="44">
        <f t="shared" si="1124"/>
        <v>0</v>
      </c>
      <c r="BQ432" s="44">
        <f t="shared" si="1125"/>
        <v>0</v>
      </c>
      <c r="BR432" s="44">
        <f t="shared" si="1126"/>
        <v>0</v>
      </c>
      <c r="BS432" s="44">
        <f t="shared" si="1127"/>
        <v>0</v>
      </c>
      <c r="BT432" s="44">
        <f t="shared" si="1128"/>
        <v>0</v>
      </c>
      <c r="BU432" s="44">
        <f t="shared" si="1129"/>
        <v>0</v>
      </c>
      <c r="BV432" s="44">
        <f t="shared" si="1130"/>
        <v>0</v>
      </c>
      <c r="BW432" s="44">
        <f t="shared" si="1131"/>
        <v>0</v>
      </c>
      <c r="BX432" s="44">
        <f t="shared" si="1132"/>
        <v>0</v>
      </c>
      <c r="BY432" s="44">
        <f t="shared" si="1133"/>
        <v>0</v>
      </c>
      <c r="CA432" s="44">
        <f t="shared" si="1134"/>
        <v>0</v>
      </c>
    </row>
    <row r="433" spans="1:79" x14ac:dyDescent="0.25">
      <c r="B433" s="30">
        <v>935</v>
      </c>
      <c r="C433" s="30" t="s">
        <v>192</v>
      </c>
      <c r="D433" s="47" t="str">
        <f>INDEX(Alloc,$E433,D$1)</f>
        <v>PT&amp;D</v>
      </c>
      <c r="E433" s="94">
        <v>23</v>
      </c>
      <c r="F433" s="94"/>
      <c r="G433" s="105">
        <f>+'Function-Classif'!F433</f>
        <v>430713</v>
      </c>
      <c r="H433" s="31">
        <f>+'Function-Classif'!S433</f>
        <v>190745.97145025092</v>
      </c>
      <c r="I433" s="31">
        <f>+'Function-Classif'!T433</f>
        <v>201991.78128526991</v>
      </c>
      <c r="J433" s="31">
        <f>+'Function-Classif'!U433</f>
        <v>37975.247264479178</v>
      </c>
      <c r="K433" s="65"/>
      <c r="L433" s="47">
        <f t="shared" ref="L433:N433" si="1195">INDEX(Alloc,$E433,L$1)*$G433</f>
        <v>93527.790382898398</v>
      </c>
      <c r="M433" s="47">
        <f t="shared" si="1195"/>
        <v>73076.189057022071</v>
      </c>
      <c r="N433" s="47">
        <f t="shared" si="1195"/>
        <v>21907.92865582191</v>
      </c>
      <c r="O433" s="47"/>
      <c r="P433" s="47">
        <f t="shared" ref="P433:V433" si="1196">INDEX(Alloc,$E433,P$1)*$G433</f>
        <v>25897.874248784534</v>
      </c>
      <c r="Q433" s="47">
        <f t="shared" si="1196"/>
        <v>23747.145279624478</v>
      </c>
      <c r="R433" s="47">
        <f t="shared" si="1196"/>
        <v>3573.1563512652388</v>
      </c>
      <c r="S433" s="47"/>
      <c r="T433" s="47">
        <f t="shared" si="1196"/>
        <v>2075.3406327104562</v>
      </c>
      <c r="U433" s="47">
        <f t="shared" si="1196"/>
        <v>2828.3247789873367</v>
      </c>
      <c r="V433" s="47">
        <f t="shared" si="1196"/>
        <v>33.552750392676487</v>
      </c>
      <c r="W433" s="24"/>
      <c r="X433" s="47">
        <f t="shared" ref="X433:Z433" si="1197">INDEX(Alloc,$E433,X$1)*$G433</f>
        <v>25740.206969686158</v>
      </c>
      <c r="Y433" s="47">
        <f t="shared" si="1197"/>
        <v>32769.818361893354</v>
      </c>
      <c r="Z433" s="47">
        <f t="shared" si="1197"/>
        <v>402.3365059880602</v>
      </c>
      <c r="AB433" s="47">
        <f t="shared" ref="AB433:AD433" si="1198">INDEX(Alloc,$E433,AB$1)*$G433</f>
        <v>21199.020044482226</v>
      </c>
      <c r="AC433" s="47">
        <f t="shared" si="1198"/>
        <v>31631.971989598005</v>
      </c>
      <c r="AD433" s="47">
        <f t="shared" si="1198"/>
        <v>52.538472216419152</v>
      </c>
      <c r="AF433" s="47">
        <f t="shared" ref="AF433:AH433" si="1199">INDEX(Alloc,$E433,AF$1)*$G433</f>
        <v>13568.885628240752</v>
      </c>
      <c r="AG433" s="47">
        <f t="shared" si="1199"/>
        <v>13912.171855441429</v>
      </c>
      <c r="AH433" s="47">
        <f t="shared" si="1199"/>
        <v>44.34833148681988</v>
      </c>
      <c r="AJ433" s="47">
        <f t="shared" ref="AJ433:AL433" si="1200">INDEX(Alloc,$E433,AJ$1)*$G433</f>
        <v>5477.8441029126716</v>
      </c>
      <c r="AK433" s="47">
        <f t="shared" si="1200"/>
        <v>19261.448866566465</v>
      </c>
      <c r="AL433" s="47">
        <f t="shared" si="1200"/>
        <v>42.976503779709567</v>
      </c>
      <c r="AN433" s="47">
        <f t="shared" ref="AN433:AP433" si="1201">INDEX(Alloc,$E433,AN$1)*$G433</f>
        <v>1358.9073525755143</v>
      </c>
      <c r="AO433" s="47">
        <f t="shared" si="1201"/>
        <v>1880.0151427448716</v>
      </c>
      <c r="AP433" s="47">
        <f t="shared" si="1201"/>
        <v>0.49841184580308345</v>
      </c>
      <c r="AR433" s="47">
        <f t="shared" ref="AR433:AT433" si="1202">INDEX(Alloc,$E433,AR$1)*$G433</f>
        <v>652.84059649396852</v>
      </c>
      <c r="AS433" s="47">
        <f t="shared" si="1202"/>
        <v>993.20498387152134</v>
      </c>
      <c r="AT433" s="47">
        <f t="shared" si="1202"/>
        <v>0.49841184580308345</v>
      </c>
      <c r="AV433" s="47">
        <f t="shared" ref="AV433:AX433" si="1203">INDEX(Alloc,$E433,AV$1)*$G433</f>
        <v>1186.3156425978618</v>
      </c>
      <c r="AW433" s="47">
        <f t="shared" si="1203"/>
        <v>1779.1503012345468</v>
      </c>
      <c r="AX433" s="47">
        <f t="shared" si="1203"/>
        <v>11903.502514872942</v>
      </c>
      <c r="AZ433" s="47">
        <f t="shared" ref="AZ433:BB433" si="1204">INDEX(Alloc,$E433,AZ$1)*$G433</f>
        <v>37.948349244938292</v>
      </c>
      <c r="BA433" s="47">
        <f t="shared" si="1204"/>
        <v>57.994242052576766</v>
      </c>
      <c r="BB433" s="47">
        <f t="shared" si="1204"/>
        <v>2.1286189809310048</v>
      </c>
      <c r="BD433" s="47">
        <f t="shared" ref="BD433:BF433" si="1205">INDEX(Alloc,$E433,BD$1)*$G433</f>
        <v>22.997499623390777</v>
      </c>
      <c r="BE433" s="47">
        <f t="shared" si="1205"/>
        <v>54.346426233247342</v>
      </c>
      <c r="BF433" s="47">
        <f t="shared" si="1205"/>
        <v>11.781735982859477</v>
      </c>
      <c r="BH433" s="44">
        <f t="shared" si="1152"/>
        <v>0</v>
      </c>
      <c r="BI433" s="44">
        <f t="shared" si="1153"/>
        <v>0</v>
      </c>
      <c r="BJ433" s="44">
        <f t="shared" si="1154"/>
        <v>0</v>
      </c>
      <c r="BK433" s="44">
        <f t="shared" si="1155"/>
        <v>0</v>
      </c>
      <c r="BM433" s="44">
        <f t="shared" si="1121"/>
        <v>430713</v>
      </c>
      <c r="BN433" s="44">
        <f t="shared" si="1122"/>
        <v>188511.90809574237</v>
      </c>
      <c r="BO433" s="44">
        <f t="shared" si="1123"/>
        <v>53218.175879674251</v>
      </c>
      <c r="BP433" s="44">
        <f t="shared" si="1124"/>
        <v>4937.2181620904703</v>
      </c>
      <c r="BQ433" s="44">
        <f t="shared" si="1125"/>
        <v>58912.361837567572</v>
      </c>
      <c r="BR433" s="44">
        <f t="shared" si="1126"/>
        <v>52883.530506296651</v>
      </c>
      <c r="BS433" s="44">
        <f t="shared" si="1127"/>
        <v>27525.405815169004</v>
      </c>
      <c r="BT433" s="44">
        <f t="shared" si="1128"/>
        <v>24782.269473258846</v>
      </c>
      <c r="BU433" s="44">
        <f t="shared" si="1129"/>
        <v>3239.420907166189</v>
      </c>
      <c r="BV433" s="44">
        <f t="shared" si="1130"/>
        <v>1646.543992211293</v>
      </c>
      <c r="BW433" s="44">
        <f t="shared" si="1131"/>
        <v>14868.968458705351</v>
      </c>
      <c r="BX433" s="44">
        <f t="shared" si="1132"/>
        <v>98.071210278446074</v>
      </c>
      <c r="BY433" s="44">
        <f t="shared" si="1133"/>
        <v>89.125661839497596</v>
      </c>
      <c r="CA433" s="44">
        <f t="shared" si="1134"/>
        <v>0</v>
      </c>
    </row>
    <row r="434" spans="1:79" x14ac:dyDescent="0.25">
      <c r="B434" s="6" t="s">
        <v>232</v>
      </c>
      <c r="C434" s="6"/>
      <c r="D434" s="6"/>
      <c r="E434" s="93"/>
      <c r="F434" s="93"/>
      <c r="G434" s="105">
        <f>+'Function-Classif'!F434</f>
        <v>19231655</v>
      </c>
      <c r="H434" s="24">
        <f>SUM(H422:H433)</f>
        <v>5021321.3582975753</v>
      </c>
      <c r="I434" s="24">
        <f t="shared" ref="I434:J434" si="1206">SUM(I422:I433)</f>
        <v>10272262.566013647</v>
      </c>
      <c r="J434" s="24">
        <f t="shared" si="1206"/>
        <v>3938071.0756887775</v>
      </c>
      <c r="K434" s="24"/>
      <c r="L434" s="24">
        <f t="shared" ref="L434:BF434" si="1207">SUM(L422:L433)</f>
        <v>2429220.4766883841</v>
      </c>
      <c r="M434" s="24">
        <f t="shared" si="1207"/>
        <v>3716278.93244449</v>
      </c>
      <c r="N434" s="24">
        <f t="shared" si="1207"/>
        <v>2868579.8868921786</v>
      </c>
      <c r="O434" s="24"/>
      <c r="P434" s="24">
        <f t="shared" si="1207"/>
        <v>684942.13040366</v>
      </c>
      <c r="Q434" s="24">
        <f t="shared" si="1207"/>
        <v>1207657.6084106402</v>
      </c>
      <c r="R434" s="24">
        <f t="shared" si="1207"/>
        <v>719417.92935295845</v>
      </c>
      <c r="S434" s="24"/>
      <c r="T434" s="24">
        <f t="shared" ref="T434:V434" si="1208">SUM(T422:T433)</f>
        <v>56810.232670192985</v>
      </c>
      <c r="U434" s="24">
        <f t="shared" si="1208"/>
        <v>143834.04397374424</v>
      </c>
      <c r="V434" s="24">
        <f t="shared" si="1208"/>
        <v>13508.816538849871</v>
      </c>
      <c r="W434" s="24"/>
      <c r="X434" s="24">
        <f t="shared" si="1207"/>
        <v>680744.03808249871</v>
      </c>
      <c r="Y434" s="24">
        <f t="shared" si="1207"/>
        <v>1666504.3315724819</v>
      </c>
      <c r="Z434" s="24">
        <f t="shared" si="1207"/>
        <v>141208.21065175167</v>
      </c>
      <c r="AA434" s="24"/>
      <c r="AB434" s="24">
        <f t="shared" si="1207"/>
        <v>580330.57499324973</v>
      </c>
      <c r="AC434" s="24">
        <f t="shared" si="1207"/>
        <v>1608639.3203248375</v>
      </c>
      <c r="AD434" s="24">
        <f t="shared" si="1207"/>
        <v>29512.365845880297</v>
      </c>
      <c r="AE434" s="24"/>
      <c r="AF434" s="24">
        <f t="shared" si="1207"/>
        <v>358332.231060758</v>
      </c>
      <c r="AG434" s="24">
        <f t="shared" si="1207"/>
        <v>707501.46987797844</v>
      </c>
      <c r="AH434" s="24">
        <f t="shared" si="1207"/>
        <v>36698.614643638786</v>
      </c>
      <c r="AI434" s="24"/>
      <c r="AJ434" s="24">
        <f t="shared" si="1207"/>
        <v>142840.78919092476</v>
      </c>
      <c r="AK434" s="24">
        <f t="shared" si="1207"/>
        <v>979538.17180206929</v>
      </c>
      <c r="AL434" s="24">
        <f t="shared" si="1207"/>
        <v>16754.41277346322</v>
      </c>
      <c r="AM434" s="24"/>
      <c r="AN434" s="24">
        <f t="shared" si="1207"/>
        <v>37198.619625516243</v>
      </c>
      <c r="AO434" s="24">
        <f t="shared" si="1207"/>
        <v>95607.895784051187</v>
      </c>
      <c r="AP434" s="24">
        <f t="shared" si="1207"/>
        <v>199.2666741194798</v>
      </c>
      <c r="AQ434" s="24"/>
      <c r="AR434" s="24">
        <f t="shared" si="1207"/>
        <v>17873.26517633651</v>
      </c>
      <c r="AS434" s="24">
        <f t="shared" si="1207"/>
        <v>50509.294542993477</v>
      </c>
      <c r="AT434" s="24">
        <f t="shared" si="1207"/>
        <v>199.2666741194798</v>
      </c>
      <c r="AU434" s="24"/>
      <c r="AV434" s="24">
        <f t="shared" si="1207"/>
        <v>31410.431174779918</v>
      </c>
      <c r="AW434" s="24">
        <f t="shared" si="1207"/>
        <v>90478.428985547507</v>
      </c>
      <c r="AX434" s="24">
        <f t="shared" si="1207"/>
        <v>108059.18958854514</v>
      </c>
      <c r="AY434" s="24"/>
      <c r="AZ434" s="24">
        <f t="shared" si="1207"/>
        <v>1004.7696998619967</v>
      </c>
      <c r="BA434" s="24">
        <f t="shared" si="1207"/>
        <v>2949.2887180378661</v>
      </c>
      <c r="BB434" s="24">
        <f t="shared" si="1207"/>
        <v>606.38184867648727</v>
      </c>
      <c r="BC434" s="24"/>
      <c r="BD434" s="24">
        <f t="shared" si="1207"/>
        <v>613.79953141193778</v>
      </c>
      <c r="BE434" s="24">
        <f t="shared" si="1207"/>
        <v>2763.7795767738967</v>
      </c>
      <c r="BF434" s="24">
        <f t="shared" si="1207"/>
        <v>3326.7342045953537</v>
      </c>
      <c r="BH434" s="44">
        <f t="shared" si="1152"/>
        <v>0</v>
      </c>
      <c r="BI434" s="44">
        <f t="shared" si="1153"/>
        <v>0</v>
      </c>
      <c r="BJ434" s="44">
        <f t="shared" si="1154"/>
        <v>0</v>
      </c>
      <c r="BK434" s="44">
        <f t="shared" si="1155"/>
        <v>0</v>
      </c>
      <c r="BM434" s="44">
        <f t="shared" si="1121"/>
        <v>19231655</v>
      </c>
      <c r="BN434" s="44">
        <f t="shared" si="1122"/>
        <v>9014079.2960250527</v>
      </c>
      <c r="BO434" s="44">
        <f t="shared" si="1123"/>
        <v>2612017.6681672586</v>
      </c>
      <c r="BP434" s="44">
        <f t="shared" si="1124"/>
        <v>214153.0931827871</v>
      </c>
      <c r="BQ434" s="44">
        <f t="shared" si="1125"/>
        <v>2488456.5803067321</v>
      </c>
      <c r="BR434" s="44">
        <f t="shared" si="1126"/>
        <v>2218482.2611639677</v>
      </c>
      <c r="BS434" s="44">
        <f t="shared" si="1127"/>
        <v>1102532.3155823753</v>
      </c>
      <c r="BT434" s="44">
        <f t="shared" si="1128"/>
        <v>1139133.3737664572</v>
      </c>
      <c r="BU434" s="44">
        <f t="shared" si="1129"/>
        <v>133005.78208368691</v>
      </c>
      <c r="BV434" s="44">
        <f t="shared" si="1130"/>
        <v>68581.826393449475</v>
      </c>
      <c r="BW434" s="44">
        <f t="shared" si="1131"/>
        <v>229948.04974887258</v>
      </c>
      <c r="BX434" s="44">
        <f t="shared" si="1132"/>
        <v>4560.44026657635</v>
      </c>
      <c r="BY434" s="44">
        <f t="shared" si="1133"/>
        <v>6704.313312781188</v>
      </c>
      <c r="CA434" s="44">
        <f t="shared" si="1134"/>
        <v>0</v>
      </c>
    </row>
    <row r="435" spans="1:79" x14ac:dyDescent="0.25">
      <c r="B435" s="30"/>
      <c r="C435" s="30"/>
      <c r="D435" s="30"/>
      <c r="E435" s="94"/>
      <c r="F435" s="94"/>
      <c r="G435" s="105"/>
      <c r="H435" s="31"/>
      <c r="I435" s="31"/>
      <c r="J435" s="31"/>
      <c r="K435" s="4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H435" s="44">
        <f t="shared" si="1152"/>
        <v>0</v>
      </c>
      <c r="BI435" s="44">
        <f t="shared" si="1153"/>
        <v>0</v>
      </c>
      <c r="BJ435" s="44">
        <f t="shared" si="1154"/>
        <v>0</v>
      </c>
      <c r="BK435" s="44">
        <f t="shared" si="1155"/>
        <v>0</v>
      </c>
      <c r="BM435" s="44">
        <f t="shared" si="1121"/>
        <v>0</v>
      </c>
      <c r="BN435" s="44">
        <f t="shared" si="1122"/>
        <v>0</v>
      </c>
      <c r="BO435" s="44">
        <f t="shared" si="1123"/>
        <v>0</v>
      </c>
      <c r="BP435" s="44">
        <f t="shared" si="1124"/>
        <v>0</v>
      </c>
      <c r="BQ435" s="44">
        <f t="shared" si="1125"/>
        <v>0</v>
      </c>
      <c r="BR435" s="44">
        <f t="shared" si="1126"/>
        <v>0</v>
      </c>
      <c r="BS435" s="44">
        <f t="shared" si="1127"/>
        <v>0</v>
      </c>
      <c r="BT435" s="44">
        <f t="shared" si="1128"/>
        <v>0</v>
      </c>
      <c r="BU435" s="44">
        <f t="shared" si="1129"/>
        <v>0</v>
      </c>
      <c r="BV435" s="44">
        <f t="shared" si="1130"/>
        <v>0</v>
      </c>
      <c r="BW435" s="44">
        <f t="shared" si="1131"/>
        <v>0</v>
      </c>
      <c r="BX435" s="44">
        <f t="shared" si="1132"/>
        <v>0</v>
      </c>
      <c r="BY435" s="44">
        <f t="shared" si="1133"/>
        <v>0</v>
      </c>
      <c r="CA435" s="44">
        <f t="shared" si="1134"/>
        <v>0</v>
      </c>
    </row>
    <row r="436" spans="1:79" x14ac:dyDescent="0.25">
      <c r="B436" s="6" t="s">
        <v>233</v>
      </c>
      <c r="C436" s="6"/>
      <c r="D436" s="6"/>
      <c r="E436" s="93"/>
      <c r="F436" s="93"/>
      <c r="G436" s="105">
        <f>+'Function-Classif'!F436</f>
        <v>71538724</v>
      </c>
      <c r="H436" s="24">
        <f>H434+H417+H404+H394+H382+H368+H355+H349</f>
        <v>18460713.920091804</v>
      </c>
      <c r="I436" s="24">
        <f t="shared" ref="I436:J436" si="1209">I434+I417+I404+I394+I382+I368+I355+I349</f>
        <v>38289281.542268746</v>
      </c>
      <c r="J436" s="24">
        <f t="shared" si="1209"/>
        <v>14788728.537639454</v>
      </c>
      <c r="K436" s="24"/>
      <c r="L436" s="24">
        <f t="shared" ref="L436:BF436" si="1210">L434+L417+L404+L394+L382+L368+L355+L349</f>
        <v>8927471.3890829012</v>
      </c>
      <c r="M436" s="24">
        <f t="shared" si="1210"/>
        <v>13852220.912338775</v>
      </c>
      <c r="N436" s="24">
        <f t="shared" si="1210"/>
        <v>10788452.547519194</v>
      </c>
      <c r="O436" s="24"/>
      <c r="P436" s="24">
        <f t="shared" si="1210"/>
        <v>2518503.0966970911</v>
      </c>
      <c r="Q436" s="24">
        <f t="shared" si="1210"/>
        <v>4501475.8801129842</v>
      </c>
      <c r="R436" s="24">
        <f t="shared" si="1210"/>
        <v>2711006.5388326803</v>
      </c>
      <c r="S436" s="24"/>
      <c r="T436" s="24">
        <f t="shared" ref="T436:V436" si="1211">T434+T417+T404+T394+T382+T368+T355+T349</f>
        <v>209090.9946932953</v>
      </c>
      <c r="U436" s="24">
        <f t="shared" si="1211"/>
        <v>536133.31723966752</v>
      </c>
      <c r="V436" s="24">
        <f t="shared" si="1211"/>
        <v>50999.041910324973</v>
      </c>
      <c r="W436" s="24"/>
      <c r="X436" s="24">
        <f t="shared" si="1210"/>
        <v>2503063.9297816609</v>
      </c>
      <c r="Y436" s="24">
        <f t="shared" si="1210"/>
        <v>6211801.2592576835</v>
      </c>
      <c r="Z436" s="24">
        <f t="shared" si="1210"/>
        <v>532951.48471470934</v>
      </c>
      <c r="AA436" s="24"/>
      <c r="AB436" s="24">
        <f t="shared" si="1210"/>
        <v>2135919.2696864456</v>
      </c>
      <c r="AC436" s="24">
        <f t="shared" si="1210"/>
        <v>5996112.6811212488</v>
      </c>
      <c r="AD436" s="24">
        <f t="shared" si="1210"/>
        <v>111474.06878408015</v>
      </c>
      <c r="AE436" s="24"/>
      <c r="AF436" s="24">
        <f t="shared" si="1210"/>
        <v>1317516.0899445051</v>
      </c>
      <c r="AG436" s="24">
        <f t="shared" si="1210"/>
        <v>2637171.9762455001</v>
      </c>
      <c r="AH436" s="24">
        <f t="shared" si="1210"/>
        <v>138676.33667129616</v>
      </c>
      <c r="AI436" s="24"/>
      <c r="AJ436" s="24">
        <f t="shared" si="1210"/>
        <v>525005.31300903228</v>
      </c>
      <c r="AK436" s="24">
        <f t="shared" si="1210"/>
        <v>3651173.4976108097</v>
      </c>
      <c r="AL436" s="24">
        <f t="shared" si="1210"/>
        <v>63248.160270127919</v>
      </c>
      <c r="AM436" s="24"/>
      <c r="AN436" s="24">
        <f t="shared" si="1210"/>
        <v>136910.12891057532</v>
      </c>
      <c r="AO436" s="24">
        <f t="shared" si="1210"/>
        <v>356373.05956832191</v>
      </c>
      <c r="AP436" s="24">
        <f t="shared" si="1210"/>
        <v>752.27009329705629</v>
      </c>
      <c r="AQ436" s="24"/>
      <c r="AR436" s="24">
        <f t="shared" si="1210"/>
        <v>65783.095263952317</v>
      </c>
      <c r="AS436" s="24">
        <f t="shared" si="1210"/>
        <v>188270.55741903296</v>
      </c>
      <c r="AT436" s="24">
        <f t="shared" si="1210"/>
        <v>752.27009329705629</v>
      </c>
      <c r="AU436" s="24"/>
      <c r="AV436" s="24">
        <f t="shared" si="1210"/>
        <v>115498.49956017351</v>
      </c>
      <c r="AW436" s="24">
        <f t="shared" si="1210"/>
        <v>337253.26028871234</v>
      </c>
      <c r="AX436" s="24">
        <f t="shared" si="1210"/>
        <v>375578.87868204794</v>
      </c>
      <c r="AY436" s="24"/>
      <c r="AZ436" s="24">
        <f t="shared" si="1210"/>
        <v>3694.6131713965437</v>
      </c>
      <c r="BA436" s="24">
        <f t="shared" si="1210"/>
        <v>10993.307983385388</v>
      </c>
      <c r="BB436" s="24">
        <f t="shared" si="1210"/>
        <v>2287.5058784808612</v>
      </c>
      <c r="BC436" s="24"/>
      <c r="BD436" s="24">
        <f t="shared" si="1210"/>
        <v>2257.5002907730232</v>
      </c>
      <c r="BE436" s="24">
        <f t="shared" si="1210"/>
        <v>10301.8330826151</v>
      </c>
      <c r="BF436" s="24">
        <f t="shared" si="1210"/>
        <v>12549.43418991705</v>
      </c>
      <c r="BH436" s="44">
        <f t="shared" si="1152"/>
        <v>0</v>
      </c>
      <c r="BI436" s="44">
        <f t="shared" si="1153"/>
        <v>0</v>
      </c>
      <c r="BJ436" s="44">
        <f t="shared" si="1154"/>
        <v>0</v>
      </c>
      <c r="BK436" s="44">
        <f t="shared" si="1155"/>
        <v>0</v>
      </c>
      <c r="BM436" s="44">
        <f t="shared" si="1121"/>
        <v>71538724</v>
      </c>
      <c r="BN436" s="44">
        <f t="shared" si="1122"/>
        <v>33568144.848940872</v>
      </c>
      <c r="BO436" s="44">
        <f t="shared" si="1123"/>
        <v>9730985.5156427547</v>
      </c>
      <c r="BP436" s="44">
        <f t="shared" si="1124"/>
        <v>796223.3538432878</v>
      </c>
      <c r="BQ436" s="44">
        <f t="shared" si="1125"/>
        <v>9247816.6737540532</v>
      </c>
      <c r="BR436" s="44">
        <f t="shared" si="1126"/>
        <v>8243506.0195917748</v>
      </c>
      <c r="BS436" s="44">
        <f t="shared" si="1127"/>
        <v>4093364.4028613013</v>
      </c>
      <c r="BT436" s="44">
        <f t="shared" si="1128"/>
        <v>4239426.9708899697</v>
      </c>
      <c r="BU436" s="44">
        <f t="shared" si="1129"/>
        <v>494035.45857219427</v>
      </c>
      <c r="BV436" s="44">
        <f t="shared" si="1130"/>
        <v>254805.92277628236</v>
      </c>
      <c r="BW436" s="44">
        <f t="shared" si="1131"/>
        <v>828330.63853093376</v>
      </c>
      <c r="BX436" s="44">
        <f t="shared" si="1132"/>
        <v>16975.427033262793</v>
      </c>
      <c r="BY436" s="44">
        <f t="shared" si="1133"/>
        <v>25108.767563305173</v>
      </c>
      <c r="CA436" s="44">
        <f t="shared" si="1134"/>
        <v>0</v>
      </c>
    </row>
    <row r="437" spans="1:79" x14ac:dyDescent="0.25">
      <c r="B437" s="6"/>
      <c r="C437" s="6"/>
      <c r="D437" s="6"/>
      <c r="E437" s="93"/>
      <c r="F437" s="93"/>
      <c r="G437" s="105"/>
      <c r="H437" s="24"/>
      <c r="I437" s="24"/>
      <c r="J437" s="24"/>
      <c r="K437" s="24"/>
      <c r="L437" s="40"/>
      <c r="M437" s="24"/>
      <c r="N437" s="24"/>
      <c r="O437" s="24"/>
      <c r="P437" s="40"/>
      <c r="Q437" s="24"/>
      <c r="R437" s="24"/>
      <c r="S437" s="24"/>
      <c r="T437" s="24"/>
      <c r="U437" s="24"/>
      <c r="V437" s="24"/>
      <c r="W437" s="24"/>
      <c r="Y437" s="44"/>
      <c r="Z437" s="44"/>
      <c r="BH437" s="44">
        <f t="shared" si="1152"/>
        <v>0</v>
      </c>
      <c r="BI437" s="44">
        <f t="shared" si="1153"/>
        <v>0</v>
      </c>
      <c r="BJ437" s="44">
        <f t="shared" si="1154"/>
        <v>0</v>
      </c>
      <c r="BK437" s="44">
        <f t="shared" si="1155"/>
        <v>0</v>
      </c>
      <c r="BM437" s="44">
        <f t="shared" si="1121"/>
        <v>0</v>
      </c>
      <c r="BN437" s="44">
        <f t="shared" si="1122"/>
        <v>0</v>
      </c>
      <c r="BO437" s="44">
        <f t="shared" si="1123"/>
        <v>0</v>
      </c>
      <c r="BP437" s="44">
        <f t="shared" si="1124"/>
        <v>0</v>
      </c>
      <c r="BQ437" s="44">
        <f t="shared" si="1125"/>
        <v>0</v>
      </c>
      <c r="BR437" s="44">
        <f t="shared" si="1126"/>
        <v>0</v>
      </c>
      <c r="BS437" s="44">
        <f t="shared" si="1127"/>
        <v>0</v>
      </c>
      <c r="BT437" s="44">
        <f t="shared" si="1128"/>
        <v>0</v>
      </c>
      <c r="BU437" s="44">
        <f t="shared" si="1129"/>
        <v>0</v>
      </c>
      <c r="BV437" s="44">
        <f t="shared" si="1130"/>
        <v>0</v>
      </c>
      <c r="BW437" s="44">
        <f t="shared" si="1131"/>
        <v>0</v>
      </c>
      <c r="BX437" s="44">
        <f t="shared" si="1132"/>
        <v>0</v>
      </c>
      <c r="BY437" s="44">
        <f t="shared" si="1133"/>
        <v>0</v>
      </c>
      <c r="CA437" s="44">
        <f t="shared" si="1134"/>
        <v>0</v>
      </c>
    </row>
    <row r="438" spans="1:79" x14ac:dyDescent="0.25">
      <c r="A438" s="9" t="s">
        <v>212</v>
      </c>
      <c r="C438" s="6"/>
      <c r="D438" s="6"/>
      <c r="E438" s="93"/>
      <c r="F438" s="93"/>
      <c r="G438" s="105"/>
      <c r="H438" s="24"/>
      <c r="I438" s="24"/>
      <c r="J438" s="24"/>
      <c r="K438" s="24"/>
      <c r="L438" s="40"/>
      <c r="M438" s="24"/>
      <c r="N438" s="24"/>
      <c r="O438" s="24"/>
      <c r="P438" s="40"/>
      <c r="Q438" s="24"/>
      <c r="R438" s="24"/>
      <c r="S438" s="24"/>
      <c r="T438" s="24"/>
      <c r="U438" s="24"/>
      <c r="V438" s="24"/>
      <c r="W438" s="24"/>
      <c r="Y438" s="44"/>
      <c r="Z438" s="44"/>
      <c r="BH438" s="44">
        <f t="shared" si="1152"/>
        <v>0</v>
      </c>
      <c r="BI438" s="44">
        <f t="shared" si="1153"/>
        <v>0</v>
      </c>
      <c r="BJ438" s="44">
        <f t="shared" si="1154"/>
        <v>0</v>
      </c>
      <c r="BK438" s="44">
        <f t="shared" si="1155"/>
        <v>0</v>
      </c>
      <c r="BM438" s="44">
        <f t="shared" si="1121"/>
        <v>0</v>
      </c>
      <c r="BN438" s="44">
        <f t="shared" si="1122"/>
        <v>0</v>
      </c>
      <c r="BO438" s="44">
        <f t="shared" si="1123"/>
        <v>0</v>
      </c>
      <c r="BP438" s="44">
        <f t="shared" si="1124"/>
        <v>0</v>
      </c>
      <c r="BQ438" s="44">
        <f t="shared" si="1125"/>
        <v>0</v>
      </c>
      <c r="BR438" s="44">
        <f t="shared" si="1126"/>
        <v>0</v>
      </c>
      <c r="BS438" s="44">
        <f t="shared" si="1127"/>
        <v>0</v>
      </c>
      <c r="BT438" s="44">
        <f t="shared" si="1128"/>
        <v>0</v>
      </c>
      <c r="BU438" s="44">
        <f t="shared" si="1129"/>
        <v>0</v>
      </c>
      <c r="BV438" s="44">
        <f t="shared" si="1130"/>
        <v>0</v>
      </c>
      <c r="BW438" s="44">
        <f t="shared" si="1131"/>
        <v>0</v>
      </c>
      <c r="BX438" s="44">
        <f t="shared" si="1132"/>
        <v>0</v>
      </c>
      <c r="BY438" s="44">
        <f t="shared" si="1133"/>
        <v>0</v>
      </c>
      <c r="CA438" s="44">
        <f t="shared" si="1134"/>
        <v>0</v>
      </c>
    </row>
    <row r="439" spans="1:79" x14ac:dyDescent="0.25">
      <c r="B439" s="13" t="s">
        <v>47</v>
      </c>
      <c r="C439" s="6"/>
      <c r="D439" s="47" t="str">
        <f t="shared" ref="D439:D446" si="1212">INDEX(Alloc,$E439,D$1)</f>
        <v>Prod</v>
      </c>
      <c r="E439" s="93">
        <v>24</v>
      </c>
      <c r="F439" s="93"/>
      <c r="G439" s="105">
        <f>+'Function-Classif'!F439</f>
        <v>51173949</v>
      </c>
      <c r="H439" s="21">
        <f>+'Function-Classif'!S439</f>
        <v>8387410.2410999993</v>
      </c>
      <c r="I439" s="21">
        <f>+'Function-Classif'!T439</f>
        <v>42786538.758900002</v>
      </c>
      <c r="J439" s="21">
        <f>+'Function-Classif'!U439</f>
        <v>0</v>
      </c>
      <c r="K439" s="47"/>
      <c r="L439" s="47">
        <f t="shared" ref="L439:N446" si="1213">INDEX(Alloc,$E439,L$1)*$G439</f>
        <v>3753377.8910034946</v>
      </c>
      <c r="M439" s="47">
        <f t="shared" si="1213"/>
        <v>15479229.776310651</v>
      </c>
      <c r="N439" s="47">
        <f t="shared" si="1213"/>
        <v>0</v>
      </c>
      <c r="O439" s="47"/>
      <c r="P439" s="47">
        <f t="shared" ref="P439:V446" si="1214">INDEX(Alloc,$E439,P$1)*$G439</f>
        <v>1163906.1972526312</v>
      </c>
      <c r="Q439" s="47">
        <f t="shared" si="1214"/>
        <v>5030195.5131774312</v>
      </c>
      <c r="R439" s="47">
        <f t="shared" si="1214"/>
        <v>0</v>
      </c>
      <c r="S439" s="47"/>
      <c r="T439" s="47">
        <f t="shared" si="1214"/>
        <v>102179.95577561989</v>
      </c>
      <c r="U439" s="47">
        <f t="shared" si="1214"/>
        <v>599104.71113669919</v>
      </c>
      <c r="V439" s="47">
        <f t="shared" si="1214"/>
        <v>0</v>
      </c>
      <c r="W439" s="24"/>
      <c r="X439" s="47">
        <f t="shared" ref="X439:Z446" si="1215">INDEX(Alloc,$E439,X$1)*$G439</f>
        <v>1289809.5743294542</v>
      </c>
      <c r="Y439" s="47">
        <f t="shared" si="1215"/>
        <v>6941406.6975481948</v>
      </c>
      <c r="Z439" s="47">
        <f t="shared" si="1215"/>
        <v>0</v>
      </c>
      <c r="AB439" s="47">
        <f t="shared" ref="AB439:AD446" si="1216">INDEX(Alloc,$E439,AB$1)*$G439</f>
        <v>927789.45061436342</v>
      </c>
      <c r="AC439" s="47">
        <f t="shared" si="1216"/>
        <v>6700384.4757522875</v>
      </c>
      <c r="AD439" s="47">
        <f t="shared" si="1216"/>
        <v>0</v>
      </c>
      <c r="AF439" s="47">
        <f t="shared" ref="AF439:AH446" si="1217">INDEX(Alloc,$E439,AF$1)*$G439</f>
        <v>623559.23035653774</v>
      </c>
      <c r="AG439" s="47">
        <f t="shared" si="1217"/>
        <v>2946920.2980722007</v>
      </c>
      <c r="AH439" s="47">
        <f t="shared" si="1217"/>
        <v>0</v>
      </c>
      <c r="AJ439" s="47">
        <f t="shared" ref="AJ439:AL446" si="1218">INDEX(Alloc,$E439,AJ$1)*$G439</f>
        <v>435919.08457789733</v>
      </c>
      <c r="AK439" s="47">
        <f t="shared" si="1218"/>
        <v>4080021.0941157518</v>
      </c>
      <c r="AL439" s="47">
        <f t="shared" si="1218"/>
        <v>0</v>
      </c>
      <c r="AN439" s="47">
        <f t="shared" ref="AN439:AP446" si="1219">INDEX(Alloc,$E439,AN$1)*$G439</f>
        <v>66973.268104465285</v>
      </c>
      <c r="AO439" s="47">
        <f t="shared" si="1219"/>
        <v>398230.76097719593</v>
      </c>
      <c r="AP439" s="47">
        <f t="shared" si="1219"/>
        <v>0</v>
      </c>
      <c r="AR439" s="47">
        <f t="shared" ref="AR439:AT446" si="1220">INDEX(Alloc,$E439,AR$1)*$G439</f>
        <v>22683.91769770001</v>
      </c>
      <c r="AS439" s="47">
        <f t="shared" si="1220"/>
        <v>210383.82486431624</v>
      </c>
      <c r="AT439" s="47">
        <f t="shared" si="1220"/>
        <v>0</v>
      </c>
      <c r="AV439" s="47">
        <f t="shared" ref="AV439:AX446" si="1221">INDEX(Alloc,$E439,AV$1)*$G439</f>
        <v>0</v>
      </c>
      <c r="AW439" s="47">
        <f t="shared" si="1221"/>
        <v>376865.25083994487</v>
      </c>
      <c r="AX439" s="47">
        <f t="shared" si="1221"/>
        <v>0</v>
      </c>
      <c r="AZ439" s="47">
        <f t="shared" ref="AZ439:BB446" si="1222">INDEX(Alloc,$E439,AZ$1)*$G439</f>
        <v>0</v>
      </c>
      <c r="BA439" s="47">
        <f t="shared" si="1222"/>
        <v>12284.524001851336</v>
      </c>
      <c r="BB439" s="47">
        <f t="shared" si="1222"/>
        <v>0</v>
      </c>
      <c r="BD439" s="47">
        <f t="shared" ref="BD439:BF446" si="1223">INDEX(Alloc,$E439,BD$1)*$G439</f>
        <v>1211.6713878336107</v>
      </c>
      <c r="BE439" s="47">
        <f t="shared" si="1223"/>
        <v>11511.832103468396</v>
      </c>
      <c r="BF439" s="47">
        <f t="shared" si="1223"/>
        <v>0</v>
      </c>
      <c r="BH439" s="44">
        <f t="shared" ref="BH439:BH446" si="1224">+L439+P439+T439+X439+AB439+AF439+AJ439+AN439+AR439+AV439+AZ439+BD439-H439</f>
        <v>0</v>
      </c>
      <c r="BI439" s="44">
        <f t="shared" ref="BI439:BI446" si="1225">+M439+Q439+U439+Y439+AC439+AG439+AK439+AO439+AS439+AW439+BA439+BE439-I439</f>
        <v>0</v>
      </c>
      <c r="BJ439" s="44">
        <f t="shared" ref="BJ439:BJ446" si="1226">+N439+R439+V439+Z439+AD439+AH439+AL439+AP439+AT439+AX439+BB439+BF439-J439</f>
        <v>0</v>
      </c>
      <c r="BK439" s="44">
        <f t="shared" ref="BK439:BK446" si="1227">SUM(L439:BF439)-G439</f>
        <v>0</v>
      </c>
      <c r="BM439" s="44">
        <f t="shared" si="1121"/>
        <v>51173949</v>
      </c>
      <c r="BN439" s="44">
        <f t="shared" si="1122"/>
        <v>19232607.667314146</v>
      </c>
      <c r="BO439" s="44">
        <f t="shared" si="1123"/>
        <v>6194101.7104300624</v>
      </c>
      <c r="BP439" s="44">
        <f t="shared" si="1124"/>
        <v>701284.66691231914</v>
      </c>
      <c r="BQ439" s="44">
        <f t="shared" si="1125"/>
        <v>8231216.2718776492</v>
      </c>
      <c r="BR439" s="44">
        <f t="shared" si="1126"/>
        <v>7628173.9263666514</v>
      </c>
      <c r="BS439" s="44">
        <f t="shared" si="1127"/>
        <v>3570479.5284287385</v>
      </c>
      <c r="BT439" s="44">
        <f t="shared" si="1128"/>
        <v>4515940.1786936494</v>
      </c>
      <c r="BU439" s="44">
        <f t="shared" si="1129"/>
        <v>465204.0290816612</v>
      </c>
      <c r="BV439" s="44">
        <f t="shared" si="1130"/>
        <v>233067.74256201624</v>
      </c>
      <c r="BW439" s="44">
        <f t="shared" si="1131"/>
        <v>376865.25083994487</v>
      </c>
      <c r="BX439" s="44">
        <f t="shared" si="1132"/>
        <v>12284.524001851336</v>
      </c>
      <c r="BY439" s="44">
        <f t="shared" si="1133"/>
        <v>12723.503491302006</v>
      </c>
      <c r="CA439" s="44">
        <f t="shared" si="1134"/>
        <v>0</v>
      </c>
    </row>
    <row r="440" spans="1:79" x14ac:dyDescent="0.25">
      <c r="B440" s="13" t="s">
        <v>48</v>
      </c>
      <c r="C440" s="6"/>
      <c r="D440" s="47" t="str">
        <f t="shared" si="1212"/>
        <v>Prod</v>
      </c>
      <c r="E440" s="93">
        <v>24</v>
      </c>
      <c r="F440" s="93"/>
      <c r="G440" s="105">
        <f>+'Function-Classif'!F440</f>
        <v>4023933</v>
      </c>
      <c r="H440" s="21">
        <f>+'Function-Classif'!S440</f>
        <v>659522.61869999999</v>
      </c>
      <c r="I440" s="21">
        <f>+'Function-Classif'!T440</f>
        <v>3364410.3813000005</v>
      </c>
      <c r="J440" s="21">
        <f>+'Function-Classif'!U440</f>
        <v>0</v>
      </c>
      <c r="K440" s="47"/>
      <c r="L440" s="47">
        <f t="shared" si="1213"/>
        <v>295137.30036897026</v>
      </c>
      <c r="M440" s="47">
        <f t="shared" si="1213"/>
        <v>1217169.765645388</v>
      </c>
      <c r="N440" s="47">
        <f t="shared" si="1213"/>
        <v>0</v>
      </c>
      <c r="O440" s="47"/>
      <c r="P440" s="47">
        <f t="shared" si="1214"/>
        <v>91520.796177550641</v>
      </c>
      <c r="Q440" s="47">
        <f t="shared" si="1214"/>
        <v>395536.59855186474</v>
      </c>
      <c r="R440" s="47">
        <f t="shared" si="1214"/>
        <v>0</v>
      </c>
      <c r="S440" s="47"/>
      <c r="T440" s="47">
        <f t="shared" si="1214"/>
        <v>8034.6602913927454</v>
      </c>
      <c r="U440" s="47">
        <f t="shared" si="1214"/>
        <v>47109.071406594616</v>
      </c>
      <c r="V440" s="47">
        <f t="shared" si="1214"/>
        <v>0</v>
      </c>
      <c r="W440" s="24"/>
      <c r="X440" s="47">
        <f t="shared" si="1215"/>
        <v>101420.88721470848</v>
      </c>
      <c r="Y440" s="47">
        <f t="shared" si="1215"/>
        <v>545819.81696751993</v>
      </c>
      <c r="Z440" s="47">
        <f t="shared" si="1215"/>
        <v>0</v>
      </c>
      <c r="AB440" s="47">
        <f t="shared" si="1216"/>
        <v>72954.357838966214</v>
      </c>
      <c r="AC440" s="47">
        <f t="shared" si="1216"/>
        <v>526867.64909753844</v>
      </c>
      <c r="AD440" s="47">
        <f t="shared" si="1216"/>
        <v>0</v>
      </c>
      <c r="AF440" s="47">
        <f t="shared" si="1217"/>
        <v>49031.990173091275</v>
      </c>
      <c r="AG440" s="47">
        <f t="shared" si="1217"/>
        <v>231723.56379576187</v>
      </c>
      <c r="AH440" s="47">
        <f t="shared" si="1217"/>
        <v>0</v>
      </c>
      <c r="AJ440" s="47">
        <f t="shared" si="1218"/>
        <v>34277.385740990831</v>
      </c>
      <c r="AK440" s="47">
        <f t="shared" si="1218"/>
        <v>320822.05579460907</v>
      </c>
      <c r="AL440" s="47">
        <f t="shared" si="1218"/>
        <v>0</v>
      </c>
      <c r="AN440" s="47">
        <f t="shared" si="1219"/>
        <v>5266.2721738243281</v>
      </c>
      <c r="AO440" s="47">
        <f t="shared" si="1219"/>
        <v>31313.860509597391</v>
      </c>
      <c r="AP440" s="47">
        <f t="shared" si="1219"/>
        <v>0</v>
      </c>
      <c r="AR440" s="47">
        <f t="shared" si="1220"/>
        <v>1783.6920303543332</v>
      </c>
      <c r="AS440" s="47">
        <f t="shared" si="1220"/>
        <v>16542.995646823008</v>
      </c>
      <c r="AT440" s="47">
        <f t="shared" si="1220"/>
        <v>0</v>
      </c>
      <c r="AV440" s="47">
        <f t="shared" si="1221"/>
        <v>0</v>
      </c>
      <c r="AW440" s="47">
        <f t="shared" si="1221"/>
        <v>29633.838096179206</v>
      </c>
      <c r="AX440" s="47">
        <f t="shared" si="1221"/>
        <v>0</v>
      </c>
      <c r="AZ440" s="47">
        <f t="shared" si="1222"/>
        <v>0</v>
      </c>
      <c r="BA440" s="47">
        <f t="shared" si="1222"/>
        <v>965.96222269932014</v>
      </c>
      <c r="BB440" s="47">
        <f t="shared" si="1222"/>
        <v>0</v>
      </c>
      <c r="BD440" s="47">
        <f t="shared" si="1223"/>
        <v>95.276690150675392</v>
      </c>
      <c r="BE440" s="47">
        <f t="shared" si="1223"/>
        <v>905.20356542360821</v>
      </c>
      <c r="BF440" s="47">
        <f t="shared" si="1223"/>
        <v>0</v>
      </c>
      <c r="BH440" s="44">
        <f t="shared" si="1224"/>
        <v>0</v>
      </c>
      <c r="BI440" s="44">
        <f t="shared" si="1225"/>
        <v>0</v>
      </c>
      <c r="BJ440" s="44">
        <f t="shared" si="1226"/>
        <v>0</v>
      </c>
      <c r="BK440" s="44">
        <f t="shared" si="1227"/>
        <v>0</v>
      </c>
      <c r="BM440" s="44">
        <f t="shared" si="1121"/>
        <v>4023933</v>
      </c>
      <c r="BN440" s="44">
        <f t="shared" si="1122"/>
        <v>1512307.0660143583</v>
      </c>
      <c r="BO440" s="44">
        <f t="shared" si="1123"/>
        <v>487057.39472941536</v>
      </c>
      <c r="BP440" s="44">
        <f t="shared" si="1124"/>
        <v>55143.731697987358</v>
      </c>
      <c r="BQ440" s="44">
        <f t="shared" si="1125"/>
        <v>647240.70418222842</v>
      </c>
      <c r="BR440" s="44">
        <f t="shared" si="1126"/>
        <v>599822.00693650462</v>
      </c>
      <c r="BS440" s="44">
        <f t="shared" si="1127"/>
        <v>280755.55396885314</v>
      </c>
      <c r="BT440" s="44">
        <f t="shared" si="1128"/>
        <v>355099.44153559988</v>
      </c>
      <c r="BU440" s="44">
        <f t="shared" si="1129"/>
        <v>36580.132683421718</v>
      </c>
      <c r="BV440" s="44">
        <f t="shared" si="1130"/>
        <v>18326.687677177342</v>
      </c>
      <c r="BW440" s="44">
        <f t="shared" si="1131"/>
        <v>29633.838096179206</v>
      </c>
      <c r="BX440" s="44">
        <f t="shared" si="1132"/>
        <v>965.96222269932014</v>
      </c>
      <c r="BY440" s="44">
        <f t="shared" si="1133"/>
        <v>1000.4802555742835</v>
      </c>
      <c r="CA440" s="44">
        <f t="shared" si="1134"/>
        <v>0</v>
      </c>
    </row>
    <row r="441" spans="1:79" x14ac:dyDescent="0.25">
      <c r="B441" s="14" t="s">
        <v>49</v>
      </c>
      <c r="C441" s="6"/>
      <c r="D441" s="47" t="str">
        <f t="shared" si="1212"/>
        <v>Prod</v>
      </c>
      <c r="E441" s="93">
        <v>24</v>
      </c>
      <c r="F441" s="93"/>
      <c r="G441" s="105">
        <f>+'Function-Classif'!F441</f>
        <v>16258222</v>
      </c>
      <c r="H441" s="21">
        <f>+'Function-Classif'!S441</f>
        <v>2664722.5858</v>
      </c>
      <c r="I441" s="21">
        <f>+'Function-Classif'!T441</f>
        <v>13593499.4142</v>
      </c>
      <c r="J441" s="21">
        <f>+'Function-Classif'!U441</f>
        <v>0</v>
      </c>
      <c r="K441" s="47"/>
      <c r="L441" s="47">
        <f t="shared" si="1213"/>
        <v>1192467.1086420675</v>
      </c>
      <c r="M441" s="47">
        <f t="shared" si="1213"/>
        <v>4917829.4622576199</v>
      </c>
      <c r="N441" s="47">
        <f t="shared" si="1213"/>
        <v>0</v>
      </c>
      <c r="O441" s="47"/>
      <c r="P441" s="47">
        <f t="shared" si="1214"/>
        <v>369778.8760079678</v>
      </c>
      <c r="Q441" s="47">
        <f t="shared" si="1214"/>
        <v>1598118.514493431</v>
      </c>
      <c r="R441" s="47">
        <f t="shared" si="1214"/>
        <v>0</v>
      </c>
      <c r="S441" s="47"/>
      <c r="T441" s="47">
        <f t="shared" si="1214"/>
        <v>32463.08790729069</v>
      </c>
      <c r="U441" s="47">
        <f t="shared" si="1214"/>
        <v>190338.591905548</v>
      </c>
      <c r="V441" s="47">
        <f t="shared" si="1214"/>
        <v>0</v>
      </c>
      <c r="W441" s="24"/>
      <c r="X441" s="47">
        <f t="shared" si="1215"/>
        <v>409779.01465399453</v>
      </c>
      <c r="Y441" s="47">
        <f t="shared" si="1215"/>
        <v>2205319.9584230916</v>
      </c>
      <c r="Z441" s="47">
        <f t="shared" si="1215"/>
        <v>0</v>
      </c>
      <c r="AB441" s="47">
        <f t="shared" si="1216"/>
        <v>294763.39333019534</v>
      </c>
      <c r="AC441" s="47">
        <f t="shared" si="1216"/>
        <v>2128745.9815175552</v>
      </c>
      <c r="AD441" s="47">
        <f t="shared" si="1216"/>
        <v>0</v>
      </c>
      <c r="AF441" s="47">
        <f t="shared" si="1217"/>
        <v>198107.91614471126</v>
      </c>
      <c r="AG441" s="47">
        <f t="shared" si="1217"/>
        <v>936251.45916263002</v>
      </c>
      <c r="AH441" s="47">
        <f t="shared" si="1217"/>
        <v>0</v>
      </c>
      <c r="AJ441" s="47">
        <f t="shared" si="1218"/>
        <v>138493.69434249116</v>
      </c>
      <c r="AK441" s="47">
        <f t="shared" si="1218"/>
        <v>1296243.3036546933</v>
      </c>
      <c r="AL441" s="47">
        <f t="shared" si="1218"/>
        <v>0</v>
      </c>
      <c r="AN441" s="47">
        <f t="shared" si="1219"/>
        <v>21277.745458102436</v>
      </c>
      <c r="AO441" s="47">
        <f t="shared" si="1219"/>
        <v>126519.9236274728</v>
      </c>
      <c r="AP441" s="47">
        <f t="shared" si="1219"/>
        <v>0</v>
      </c>
      <c r="AR441" s="47">
        <f t="shared" si="1220"/>
        <v>7206.7951949327899</v>
      </c>
      <c r="AS441" s="47">
        <f t="shared" si="1220"/>
        <v>66840.003491877738</v>
      </c>
      <c r="AT441" s="47">
        <f t="shared" si="1220"/>
        <v>0</v>
      </c>
      <c r="AV441" s="47">
        <f t="shared" si="1221"/>
        <v>0</v>
      </c>
      <c r="AW441" s="47">
        <f t="shared" si="1221"/>
        <v>119731.99317178961</v>
      </c>
      <c r="AX441" s="47">
        <f t="shared" si="1221"/>
        <v>0</v>
      </c>
      <c r="AZ441" s="47">
        <f t="shared" si="1222"/>
        <v>0</v>
      </c>
      <c r="BA441" s="47">
        <f t="shared" si="1222"/>
        <v>3902.8553060547943</v>
      </c>
      <c r="BB441" s="47">
        <f t="shared" si="1222"/>
        <v>0</v>
      </c>
      <c r="BD441" s="47">
        <f t="shared" si="1223"/>
        <v>384.95411824572972</v>
      </c>
      <c r="BE441" s="47">
        <f t="shared" si="1223"/>
        <v>3657.3671882331405</v>
      </c>
      <c r="BF441" s="47">
        <f t="shared" si="1223"/>
        <v>0</v>
      </c>
      <c r="BH441" s="44">
        <f t="shared" si="1224"/>
        <v>0</v>
      </c>
      <c r="BI441" s="44">
        <f t="shared" si="1225"/>
        <v>0</v>
      </c>
      <c r="BJ441" s="44">
        <f t="shared" si="1226"/>
        <v>0</v>
      </c>
      <c r="BK441" s="44">
        <f t="shared" si="1227"/>
        <v>0</v>
      </c>
      <c r="BM441" s="44">
        <f t="shared" si="1121"/>
        <v>16258222</v>
      </c>
      <c r="BN441" s="44">
        <f t="shared" si="1122"/>
        <v>6110296.5708996877</v>
      </c>
      <c r="BO441" s="44">
        <f t="shared" si="1123"/>
        <v>1967897.3905013988</v>
      </c>
      <c r="BP441" s="44">
        <f t="shared" si="1124"/>
        <v>222801.6798128387</v>
      </c>
      <c r="BQ441" s="44">
        <f t="shared" si="1125"/>
        <v>2615098.9730770863</v>
      </c>
      <c r="BR441" s="44">
        <f t="shared" si="1126"/>
        <v>2423509.3748477506</v>
      </c>
      <c r="BS441" s="44">
        <f t="shared" si="1127"/>
        <v>1134359.3753073413</v>
      </c>
      <c r="BT441" s="44">
        <f t="shared" si="1128"/>
        <v>1434736.9979971845</v>
      </c>
      <c r="BU441" s="44">
        <f t="shared" si="1129"/>
        <v>147797.66908557524</v>
      </c>
      <c r="BV441" s="44">
        <f t="shared" si="1130"/>
        <v>74046.798686810522</v>
      </c>
      <c r="BW441" s="44">
        <f t="shared" si="1131"/>
        <v>119731.99317178961</v>
      </c>
      <c r="BX441" s="44">
        <f t="shared" si="1132"/>
        <v>3902.8553060547943</v>
      </c>
      <c r="BY441" s="44">
        <f t="shared" si="1133"/>
        <v>4042.3213064788702</v>
      </c>
      <c r="CA441" s="44">
        <f t="shared" si="1134"/>
        <v>0</v>
      </c>
    </row>
    <row r="442" spans="1:79" x14ac:dyDescent="0.25">
      <c r="B442" s="6" t="s">
        <v>50</v>
      </c>
      <c r="C442" s="6"/>
      <c r="D442" s="47" t="str">
        <f t="shared" si="1212"/>
        <v>Trans</v>
      </c>
      <c r="E442" s="93">
        <v>25</v>
      </c>
      <c r="F442" s="93"/>
      <c r="G442" s="105">
        <f>+'Function-Classif'!F442</f>
        <v>9613105</v>
      </c>
      <c r="H442" s="21">
        <f>+'Function-Classif'!S442</f>
        <v>9613105</v>
      </c>
      <c r="I442" s="21">
        <f>+'Function-Classif'!T442</f>
        <v>0</v>
      </c>
      <c r="J442" s="21">
        <f>+'Function-Classif'!U442</f>
        <v>0</v>
      </c>
      <c r="K442" s="47"/>
      <c r="L442" s="47">
        <f t="shared" si="1213"/>
        <v>4271947.1331594102</v>
      </c>
      <c r="M442" s="47">
        <f t="shared" si="1213"/>
        <v>0</v>
      </c>
      <c r="N442" s="47">
        <f t="shared" si="1213"/>
        <v>0</v>
      </c>
      <c r="O442" s="47"/>
      <c r="P442" s="47">
        <f t="shared" si="1214"/>
        <v>1229668.0957833158</v>
      </c>
      <c r="Q442" s="47">
        <f t="shared" si="1214"/>
        <v>0</v>
      </c>
      <c r="R442" s="47">
        <f t="shared" si="1214"/>
        <v>0</v>
      </c>
      <c r="S442" s="47"/>
      <c r="T442" s="47">
        <f t="shared" si="1214"/>
        <v>109258.29122785915</v>
      </c>
      <c r="U442" s="47">
        <f t="shared" si="1214"/>
        <v>0</v>
      </c>
      <c r="V442" s="47">
        <f t="shared" si="1214"/>
        <v>0</v>
      </c>
      <c r="W442" s="24"/>
      <c r="X442" s="47">
        <f t="shared" si="1215"/>
        <v>1268105.7544073593</v>
      </c>
      <c r="Y442" s="47">
        <f t="shared" si="1215"/>
        <v>0</v>
      </c>
      <c r="Z442" s="47">
        <f t="shared" si="1215"/>
        <v>0</v>
      </c>
      <c r="AB442" s="47">
        <f t="shared" si="1216"/>
        <v>1153587.2846650195</v>
      </c>
      <c r="AC442" s="47">
        <f t="shared" si="1216"/>
        <v>0</v>
      </c>
      <c r="AD442" s="47">
        <f t="shared" si="1216"/>
        <v>0</v>
      </c>
      <c r="AF442" s="47">
        <f t="shared" si="1217"/>
        <v>684940.99481681571</v>
      </c>
      <c r="AG442" s="47">
        <f t="shared" si="1217"/>
        <v>0</v>
      </c>
      <c r="AH442" s="47">
        <f t="shared" si="1217"/>
        <v>0</v>
      </c>
      <c r="AJ442" s="47">
        <f t="shared" si="1218"/>
        <v>709472.05649320118</v>
      </c>
      <c r="AK442" s="47">
        <f t="shared" si="1218"/>
        <v>0</v>
      </c>
      <c r="AL442" s="47">
        <f t="shared" si="1218"/>
        <v>0</v>
      </c>
      <c r="AN442" s="47">
        <f t="shared" si="1219"/>
        <v>71519.250062769905</v>
      </c>
      <c r="AO442" s="47">
        <f t="shared" si="1219"/>
        <v>0</v>
      </c>
      <c r="AP442" s="47">
        <f t="shared" si="1219"/>
        <v>0</v>
      </c>
      <c r="AR442" s="47">
        <f t="shared" si="1220"/>
        <v>37432.197418411226</v>
      </c>
      <c r="AS442" s="47">
        <f t="shared" si="1220"/>
        <v>0</v>
      </c>
      <c r="AT442" s="47">
        <f t="shared" si="1220"/>
        <v>0</v>
      </c>
      <c r="AV442" s="47">
        <f t="shared" si="1221"/>
        <v>73741.127549876066</v>
      </c>
      <c r="AW442" s="47">
        <f t="shared" si="1221"/>
        <v>0</v>
      </c>
      <c r="AX442" s="47">
        <f t="shared" si="1221"/>
        <v>0</v>
      </c>
      <c r="AZ442" s="47">
        <f t="shared" si="1222"/>
        <v>2358.8613025874306</v>
      </c>
      <c r="BA442" s="47">
        <f t="shared" si="1222"/>
        <v>0</v>
      </c>
      <c r="BB442" s="47">
        <f t="shared" si="1222"/>
        <v>0</v>
      </c>
      <c r="BD442" s="47">
        <f t="shared" si="1223"/>
        <v>1073.9531133731393</v>
      </c>
      <c r="BE442" s="47">
        <f t="shared" si="1223"/>
        <v>0</v>
      </c>
      <c r="BF442" s="47">
        <f t="shared" si="1223"/>
        <v>0</v>
      </c>
      <c r="BH442" s="44">
        <f t="shared" si="1224"/>
        <v>0</v>
      </c>
      <c r="BI442" s="44">
        <f t="shared" si="1225"/>
        <v>0</v>
      </c>
      <c r="BJ442" s="44">
        <f t="shared" si="1226"/>
        <v>0</v>
      </c>
      <c r="BK442" s="44">
        <f t="shared" si="1227"/>
        <v>0</v>
      </c>
      <c r="BM442" s="44">
        <f t="shared" si="1121"/>
        <v>9613105</v>
      </c>
      <c r="BN442" s="44">
        <f t="shared" si="1122"/>
        <v>4271947.1331594102</v>
      </c>
      <c r="BO442" s="44">
        <f t="shared" si="1123"/>
        <v>1229668.0957833158</v>
      </c>
      <c r="BP442" s="44">
        <f t="shared" si="1124"/>
        <v>109258.29122785915</v>
      </c>
      <c r="BQ442" s="44">
        <f t="shared" si="1125"/>
        <v>1268105.7544073593</v>
      </c>
      <c r="BR442" s="44">
        <f t="shared" si="1126"/>
        <v>1153587.2846650195</v>
      </c>
      <c r="BS442" s="44">
        <f t="shared" si="1127"/>
        <v>684940.99481681571</v>
      </c>
      <c r="BT442" s="44">
        <f t="shared" si="1128"/>
        <v>709472.05649320118</v>
      </c>
      <c r="BU442" s="44">
        <f t="shared" si="1129"/>
        <v>71519.250062769905</v>
      </c>
      <c r="BV442" s="44">
        <f t="shared" si="1130"/>
        <v>37432.197418411226</v>
      </c>
      <c r="BW442" s="44">
        <f t="shared" si="1131"/>
        <v>73741.127549876066</v>
      </c>
      <c r="BX442" s="44">
        <f t="shared" si="1132"/>
        <v>2358.8613025874306</v>
      </c>
      <c r="BY442" s="44">
        <f t="shared" si="1133"/>
        <v>1073.9531133731393</v>
      </c>
      <c r="CA442" s="44">
        <f t="shared" si="1134"/>
        <v>0</v>
      </c>
    </row>
    <row r="443" spans="1:79" x14ac:dyDescent="0.25">
      <c r="B443" s="6" t="s">
        <v>51</v>
      </c>
      <c r="C443" s="6"/>
      <c r="D443" s="47" t="str">
        <f t="shared" si="1212"/>
        <v>Trans</v>
      </c>
      <c r="E443" s="93">
        <v>25</v>
      </c>
      <c r="F443" s="93"/>
      <c r="G443" s="105">
        <f>+'Function-Classif'!F443</f>
        <v>0</v>
      </c>
      <c r="H443" s="21">
        <f>+'Function-Classif'!S443</f>
        <v>0</v>
      </c>
      <c r="I443" s="21">
        <f>+'Function-Classif'!T443</f>
        <v>0</v>
      </c>
      <c r="J443" s="21">
        <f>+'Function-Classif'!U443</f>
        <v>0</v>
      </c>
      <c r="K443" s="47"/>
      <c r="L443" s="47">
        <f t="shared" si="1213"/>
        <v>0</v>
      </c>
      <c r="M443" s="47">
        <f t="shared" si="1213"/>
        <v>0</v>
      </c>
      <c r="N443" s="47">
        <f t="shared" si="1213"/>
        <v>0</v>
      </c>
      <c r="O443" s="47"/>
      <c r="P443" s="47">
        <f t="shared" si="1214"/>
        <v>0</v>
      </c>
      <c r="Q443" s="47">
        <f t="shared" si="1214"/>
        <v>0</v>
      </c>
      <c r="R443" s="47">
        <f t="shared" si="1214"/>
        <v>0</v>
      </c>
      <c r="S443" s="47"/>
      <c r="T443" s="47">
        <f t="shared" si="1214"/>
        <v>0</v>
      </c>
      <c r="U443" s="47">
        <f t="shared" si="1214"/>
        <v>0</v>
      </c>
      <c r="V443" s="47">
        <f t="shared" si="1214"/>
        <v>0</v>
      </c>
      <c r="W443" s="24"/>
      <c r="X443" s="47">
        <f t="shared" si="1215"/>
        <v>0</v>
      </c>
      <c r="Y443" s="47">
        <f t="shared" si="1215"/>
        <v>0</v>
      </c>
      <c r="Z443" s="47">
        <f t="shared" si="1215"/>
        <v>0</v>
      </c>
      <c r="AB443" s="47">
        <f t="shared" si="1216"/>
        <v>0</v>
      </c>
      <c r="AC443" s="47">
        <f t="shared" si="1216"/>
        <v>0</v>
      </c>
      <c r="AD443" s="47">
        <f t="shared" si="1216"/>
        <v>0</v>
      </c>
      <c r="AF443" s="47">
        <f t="shared" si="1217"/>
        <v>0</v>
      </c>
      <c r="AG443" s="47">
        <f t="shared" si="1217"/>
        <v>0</v>
      </c>
      <c r="AH443" s="47">
        <f t="shared" si="1217"/>
        <v>0</v>
      </c>
      <c r="AJ443" s="47">
        <f t="shared" si="1218"/>
        <v>0</v>
      </c>
      <c r="AK443" s="47">
        <f t="shared" si="1218"/>
        <v>0</v>
      </c>
      <c r="AL443" s="47">
        <f t="shared" si="1218"/>
        <v>0</v>
      </c>
      <c r="AN443" s="47">
        <f t="shared" si="1219"/>
        <v>0</v>
      </c>
      <c r="AO443" s="47">
        <f t="shared" si="1219"/>
        <v>0</v>
      </c>
      <c r="AP443" s="47">
        <f t="shared" si="1219"/>
        <v>0</v>
      </c>
      <c r="AR443" s="47">
        <f t="shared" si="1220"/>
        <v>0</v>
      </c>
      <c r="AS443" s="47">
        <f t="shared" si="1220"/>
        <v>0</v>
      </c>
      <c r="AT443" s="47">
        <f t="shared" si="1220"/>
        <v>0</v>
      </c>
      <c r="AV443" s="47">
        <f t="shared" si="1221"/>
        <v>0</v>
      </c>
      <c r="AW443" s="47">
        <f t="shared" si="1221"/>
        <v>0</v>
      </c>
      <c r="AX443" s="47">
        <f t="shared" si="1221"/>
        <v>0</v>
      </c>
      <c r="AZ443" s="47">
        <f t="shared" si="1222"/>
        <v>0</v>
      </c>
      <c r="BA443" s="47">
        <f t="shared" si="1222"/>
        <v>0</v>
      </c>
      <c r="BB443" s="47">
        <f t="shared" si="1222"/>
        <v>0</v>
      </c>
      <c r="BD443" s="47">
        <f t="shared" si="1223"/>
        <v>0</v>
      </c>
      <c r="BE443" s="47">
        <f t="shared" si="1223"/>
        <v>0</v>
      </c>
      <c r="BF443" s="47">
        <f t="shared" si="1223"/>
        <v>0</v>
      </c>
      <c r="BH443" s="44">
        <f t="shared" si="1224"/>
        <v>0</v>
      </c>
      <c r="BI443" s="44">
        <f t="shared" si="1225"/>
        <v>0</v>
      </c>
      <c r="BJ443" s="44">
        <f t="shared" si="1226"/>
        <v>0</v>
      </c>
      <c r="BK443" s="44">
        <f t="shared" si="1227"/>
        <v>0</v>
      </c>
      <c r="BM443" s="44">
        <f t="shared" si="1121"/>
        <v>0</v>
      </c>
      <c r="BN443" s="44">
        <f t="shared" si="1122"/>
        <v>0</v>
      </c>
      <c r="BO443" s="44">
        <f t="shared" si="1123"/>
        <v>0</v>
      </c>
      <c r="BP443" s="44">
        <f t="shared" si="1124"/>
        <v>0</v>
      </c>
      <c r="BQ443" s="44">
        <f t="shared" si="1125"/>
        <v>0</v>
      </c>
      <c r="BR443" s="44">
        <f t="shared" si="1126"/>
        <v>0</v>
      </c>
      <c r="BS443" s="44">
        <f t="shared" si="1127"/>
        <v>0</v>
      </c>
      <c r="BT443" s="44">
        <f t="shared" si="1128"/>
        <v>0</v>
      </c>
      <c r="BU443" s="44">
        <f t="shared" si="1129"/>
        <v>0</v>
      </c>
      <c r="BV443" s="44">
        <f t="shared" si="1130"/>
        <v>0</v>
      </c>
      <c r="BW443" s="44">
        <f t="shared" si="1131"/>
        <v>0</v>
      </c>
      <c r="BX443" s="44">
        <f t="shared" si="1132"/>
        <v>0</v>
      </c>
      <c r="BY443" s="44">
        <f t="shared" si="1133"/>
        <v>0</v>
      </c>
      <c r="CA443" s="44">
        <f t="shared" si="1134"/>
        <v>0</v>
      </c>
    </row>
    <row r="444" spans="1:79" x14ac:dyDescent="0.25">
      <c r="B444" s="6" t="s">
        <v>52</v>
      </c>
      <c r="C444" s="6"/>
      <c r="D444" s="47" t="str">
        <f t="shared" si="1212"/>
        <v>Dist</v>
      </c>
      <c r="E444" s="93">
        <v>26</v>
      </c>
      <c r="F444" s="93"/>
      <c r="G444" s="105">
        <f>+'Function-Classif'!F444</f>
        <v>37717920</v>
      </c>
      <c r="H444" s="21">
        <f>+'Function-Classif'!S444</f>
        <v>27686519.649737403</v>
      </c>
      <c r="I444" s="21">
        <f>+'Function-Classif'!T444</f>
        <v>0</v>
      </c>
      <c r="J444" s="21">
        <f>+'Function-Classif'!U444</f>
        <v>10031400.350262599</v>
      </c>
      <c r="K444" s="47"/>
      <c r="L444" s="47">
        <f t="shared" si="1213"/>
        <v>14585681.681040863</v>
      </c>
      <c r="M444" s="47">
        <f t="shared" si="1213"/>
        <v>0</v>
      </c>
      <c r="N444" s="47">
        <f t="shared" si="1213"/>
        <v>5787117.1097575212</v>
      </c>
      <c r="O444" s="47"/>
      <c r="P444" s="47">
        <f t="shared" si="1214"/>
        <v>3823856.0764019643</v>
      </c>
      <c r="Q444" s="47">
        <f t="shared" si="1214"/>
        <v>0</v>
      </c>
      <c r="R444" s="47">
        <f t="shared" si="1214"/>
        <v>943871.71791116276</v>
      </c>
      <c r="S444" s="47"/>
      <c r="T444" s="47">
        <f t="shared" si="1214"/>
        <v>281668.22811726131</v>
      </c>
      <c r="U444" s="47">
        <f t="shared" si="1214"/>
        <v>0</v>
      </c>
      <c r="V444" s="47">
        <f t="shared" si="1214"/>
        <v>8863.1699932654701</v>
      </c>
      <c r="W444" s="24"/>
      <c r="X444" s="47">
        <f t="shared" si="1215"/>
        <v>3576254.4676145711</v>
      </c>
      <c r="Y444" s="47">
        <f t="shared" si="1215"/>
        <v>0</v>
      </c>
      <c r="Z444" s="47">
        <f t="shared" si="1215"/>
        <v>106279.71791686529</v>
      </c>
      <c r="AB444" s="47">
        <f t="shared" si="1216"/>
        <v>2973951.7504676748</v>
      </c>
      <c r="AC444" s="47">
        <f t="shared" si="1216"/>
        <v>0</v>
      </c>
      <c r="AD444" s="47">
        <f t="shared" si="1216"/>
        <v>13878.367793723888</v>
      </c>
      <c r="AF444" s="47">
        <f t="shared" si="1217"/>
        <v>1934536.9444901005</v>
      </c>
      <c r="AG444" s="47">
        <f t="shared" si="1217"/>
        <v>0</v>
      </c>
      <c r="AH444" s="47">
        <f t="shared" si="1217"/>
        <v>11714.890621043285</v>
      </c>
      <c r="AJ444" s="47">
        <f t="shared" si="1218"/>
        <v>0</v>
      </c>
      <c r="AK444" s="47">
        <f t="shared" si="1218"/>
        <v>0</v>
      </c>
      <c r="AL444" s="47">
        <f t="shared" si="1218"/>
        <v>11352.513706266005</v>
      </c>
      <c r="AN444" s="47">
        <f t="shared" si="1219"/>
        <v>184376.8579488743</v>
      </c>
      <c r="AO444" s="47">
        <f t="shared" si="1219"/>
        <v>0</v>
      </c>
      <c r="AP444" s="47">
        <f t="shared" si="1219"/>
        <v>131.65862304313953</v>
      </c>
      <c r="AR444" s="47">
        <f t="shared" si="1220"/>
        <v>96500.325997144959</v>
      </c>
      <c r="AS444" s="47">
        <f t="shared" si="1220"/>
        <v>0</v>
      </c>
      <c r="AT444" s="47">
        <f t="shared" si="1220"/>
        <v>131.65862304313953</v>
      </c>
      <c r="AV444" s="47">
        <f t="shared" si="1221"/>
        <v>219476.20924094127</v>
      </c>
      <c r="AW444" s="47">
        <f t="shared" si="1221"/>
        <v>0</v>
      </c>
      <c r="AX444" s="47">
        <f t="shared" si="1221"/>
        <v>3144385.0375857675</v>
      </c>
      <c r="AZ444" s="47">
        <f t="shared" si="1222"/>
        <v>7020.6946112516889</v>
      </c>
      <c r="BA444" s="47">
        <f t="shared" si="1222"/>
        <v>0</v>
      </c>
      <c r="BB444" s="47">
        <f t="shared" si="1222"/>
        <v>562.28808840067347</v>
      </c>
      <c r="BD444" s="47">
        <f t="shared" si="1223"/>
        <v>3196.4138067487361</v>
      </c>
      <c r="BE444" s="47">
        <f t="shared" si="1223"/>
        <v>0</v>
      </c>
      <c r="BF444" s="47">
        <f t="shared" si="1223"/>
        <v>3112.2196424960907</v>
      </c>
      <c r="BH444" s="44">
        <f t="shared" si="1224"/>
        <v>0</v>
      </c>
      <c r="BI444" s="44">
        <f t="shared" si="1225"/>
        <v>0</v>
      </c>
      <c r="BJ444" s="44">
        <f t="shared" si="1226"/>
        <v>0</v>
      </c>
      <c r="BK444" s="44">
        <f t="shared" si="1227"/>
        <v>0</v>
      </c>
      <c r="BM444" s="44">
        <f t="shared" si="1121"/>
        <v>37717920</v>
      </c>
      <c r="BN444" s="44">
        <f t="shared" si="1122"/>
        <v>20372798.790798385</v>
      </c>
      <c r="BO444" s="44">
        <f t="shared" si="1123"/>
        <v>4767727.7943131272</v>
      </c>
      <c r="BP444" s="44">
        <f t="shared" si="1124"/>
        <v>290531.39811052679</v>
      </c>
      <c r="BQ444" s="44">
        <f t="shared" si="1125"/>
        <v>3682534.1855314365</v>
      </c>
      <c r="BR444" s="44">
        <f t="shared" si="1126"/>
        <v>2987830.1182613987</v>
      </c>
      <c r="BS444" s="44">
        <f t="shared" si="1127"/>
        <v>1946251.8351111438</v>
      </c>
      <c r="BT444" s="44">
        <f t="shared" si="1128"/>
        <v>11352.513706266005</v>
      </c>
      <c r="BU444" s="44">
        <f t="shared" si="1129"/>
        <v>184508.51657191743</v>
      </c>
      <c r="BV444" s="44">
        <f t="shared" si="1130"/>
        <v>96631.984620188101</v>
      </c>
      <c r="BW444" s="44">
        <f t="shared" si="1131"/>
        <v>3363861.2468267088</v>
      </c>
      <c r="BX444" s="44">
        <f t="shared" si="1132"/>
        <v>7582.9826996523625</v>
      </c>
      <c r="BY444" s="44">
        <f t="shared" si="1133"/>
        <v>6308.6334492448268</v>
      </c>
      <c r="CA444" s="44">
        <f t="shared" si="1134"/>
        <v>0</v>
      </c>
    </row>
    <row r="445" spans="1:79" x14ac:dyDescent="0.25">
      <c r="B445" s="13" t="s">
        <v>53</v>
      </c>
      <c r="C445" s="6"/>
      <c r="D445" s="47" t="str">
        <f t="shared" si="1212"/>
        <v>PT&amp;D</v>
      </c>
      <c r="E445" s="93">
        <v>23</v>
      </c>
      <c r="F445" s="93"/>
      <c r="G445" s="105">
        <f>+'Function-Classif'!F445</f>
        <v>20055398</v>
      </c>
      <c r="H445" s="21">
        <f>+'Function-Classif'!S445</f>
        <v>8881752.7549236249</v>
      </c>
      <c r="I445" s="21">
        <f>+'Function-Classif'!T445</f>
        <v>9405394.2332946528</v>
      </c>
      <c r="J445" s="21">
        <f>+'Function-Classif'!U445</f>
        <v>1768251.0117817225</v>
      </c>
      <c r="K445" s="47"/>
      <c r="L445" s="47">
        <f t="shared" si="1213"/>
        <v>4354958.0815754337</v>
      </c>
      <c r="M445" s="47">
        <f t="shared" si="1213"/>
        <v>3402665.0132729271</v>
      </c>
      <c r="N445" s="47">
        <f t="shared" si="1213"/>
        <v>1020104.4049009745</v>
      </c>
      <c r="O445" s="47"/>
      <c r="P445" s="47">
        <f t="shared" si="1214"/>
        <v>1205889.2473951909</v>
      </c>
      <c r="Q445" s="47">
        <f t="shared" si="1214"/>
        <v>1105744.3122141431</v>
      </c>
      <c r="R445" s="47">
        <f t="shared" si="1214"/>
        <v>166377.77996218402</v>
      </c>
      <c r="S445" s="47"/>
      <c r="T445" s="47">
        <f t="shared" si="1214"/>
        <v>96634.609065851313</v>
      </c>
      <c r="U445" s="47">
        <f t="shared" si="1214"/>
        <v>131695.9996931903</v>
      </c>
      <c r="V445" s="47">
        <f t="shared" si="1214"/>
        <v>1562.3251750464538</v>
      </c>
      <c r="W445" s="24"/>
      <c r="X445" s="47">
        <f t="shared" si="1215"/>
        <v>1198547.7461312516</v>
      </c>
      <c r="Y445" s="47">
        <f t="shared" si="1215"/>
        <v>1525869.3135231098</v>
      </c>
      <c r="Z445" s="47">
        <f t="shared" si="1215"/>
        <v>18734.096155723022</v>
      </c>
      <c r="AB445" s="47">
        <f t="shared" si="1216"/>
        <v>987095.31451817974</v>
      </c>
      <c r="AC445" s="47">
        <f t="shared" si="1216"/>
        <v>1472887.4860434672</v>
      </c>
      <c r="AD445" s="47">
        <f t="shared" si="1216"/>
        <v>2446.3621265488346</v>
      </c>
      <c r="AF445" s="47">
        <f t="shared" si="1217"/>
        <v>631811.44216879527</v>
      </c>
      <c r="AG445" s="47">
        <f t="shared" si="1217"/>
        <v>647795.96530700568</v>
      </c>
      <c r="AH445" s="47">
        <f t="shared" si="1217"/>
        <v>2065.0025390552514</v>
      </c>
      <c r="AJ445" s="47">
        <f t="shared" si="1218"/>
        <v>255066.23590619877</v>
      </c>
      <c r="AK445" s="47">
        <f t="shared" si="1218"/>
        <v>896875.69930705451</v>
      </c>
      <c r="AL445" s="47">
        <f t="shared" si="1218"/>
        <v>2001.1257796968741</v>
      </c>
      <c r="AN445" s="47">
        <f t="shared" si="1219"/>
        <v>63275.145633004497</v>
      </c>
      <c r="AO445" s="47">
        <f t="shared" si="1219"/>
        <v>87539.619035820171</v>
      </c>
      <c r="AP445" s="47">
        <f t="shared" si="1219"/>
        <v>23.207676423733364</v>
      </c>
      <c r="AR445" s="47">
        <f t="shared" si="1220"/>
        <v>30398.381273014616</v>
      </c>
      <c r="AS445" s="47">
        <f t="shared" si="1220"/>
        <v>46246.854046956891</v>
      </c>
      <c r="AT445" s="47">
        <f t="shared" si="1220"/>
        <v>23.207676423733364</v>
      </c>
      <c r="AV445" s="47">
        <f t="shared" si="1221"/>
        <v>55238.71433164514</v>
      </c>
      <c r="AW445" s="47">
        <f t="shared" si="1221"/>
        <v>82843.023992957547</v>
      </c>
      <c r="AX445" s="47">
        <f t="shared" si="1221"/>
        <v>554265.7884247232</v>
      </c>
      <c r="AZ445" s="47">
        <f t="shared" si="1222"/>
        <v>1766.9985525169591</v>
      </c>
      <c r="BA445" s="47">
        <f t="shared" si="1222"/>
        <v>2700.4005128072845</v>
      </c>
      <c r="BB445" s="47">
        <f t="shared" si="1222"/>
        <v>99.115422225300165</v>
      </c>
      <c r="BD445" s="47">
        <f t="shared" si="1223"/>
        <v>1070.8383725403044</v>
      </c>
      <c r="BE445" s="47">
        <f t="shared" si="1223"/>
        <v>2530.546345212279</v>
      </c>
      <c r="BF445" s="47">
        <f t="shared" si="1223"/>
        <v>548.5959426977314</v>
      </c>
      <c r="BH445" s="44">
        <f t="shared" si="1224"/>
        <v>0</v>
      </c>
      <c r="BI445" s="44">
        <f t="shared" si="1225"/>
        <v>0</v>
      </c>
      <c r="BJ445" s="44">
        <f t="shared" si="1226"/>
        <v>0</v>
      </c>
      <c r="BK445" s="44">
        <f t="shared" si="1227"/>
        <v>0</v>
      </c>
      <c r="BM445" s="44">
        <f t="shared" si="1121"/>
        <v>20055398</v>
      </c>
      <c r="BN445" s="44">
        <f t="shared" si="1122"/>
        <v>8777727.4997493345</v>
      </c>
      <c r="BO445" s="44">
        <f t="shared" si="1123"/>
        <v>2478011.3395715179</v>
      </c>
      <c r="BP445" s="44">
        <f t="shared" si="1124"/>
        <v>229892.93393408807</v>
      </c>
      <c r="BQ445" s="44">
        <f t="shared" si="1125"/>
        <v>2743151.1558100847</v>
      </c>
      <c r="BR445" s="44">
        <f t="shared" si="1126"/>
        <v>2462429.1626881957</v>
      </c>
      <c r="BS445" s="44">
        <f t="shared" si="1127"/>
        <v>1281672.4100148561</v>
      </c>
      <c r="BT445" s="44">
        <f t="shared" si="1128"/>
        <v>1153943.0609929503</v>
      </c>
      <c r="BU445" s="44">
        <f t="shared" si="1129"/>
        <v>150837.97234524842</v>
      </c>
      <c r="BV445" s="44">
        <f t="shared" si="1130"/>
        <v>76668.442996395243</v>
      </c>
      <c r="BW445" s="44">
        <f t="shared" si="1131"/>
        <v>692347.52674932592</v>
      </c>
      <c r="BX445" s="44">
        <f t="shared" si="1132"/>
        <v>4566.5144875495434</v>
      </c>
      <c r="BY445" s="44">
        <f t="shared" si="1133"/>
        <v>4149.9806604503146</v>
      </c>
      <c r="CA445" s="44">
        <f t="shared" si="1134"/>
        <v>0</v>
      </c>
    </row>
    <row r="446" spans="1:79" x14ac:dyDescent="0.25">
      <c r="B446" s="64" t="s">
        <v>54</v>
      </c>
      <c r="C446" s="30"/>
      <c r="D446" s="47" t="str">
        <f t="shared" si="1212"/>
        <v>PT&amp;D</v>
      </c>
      <c r="E446" s="94">
        <v>23</v>
      </c>
      <c r="F446" s="94"/>
      <c r="G446" s="105">
        <f>+'Function-Classif'!F446</f>
        <v>0</v>
      </c>
      <c r="H446" s="31">
        <f>+'Function-Classif'!S446</f>
        <v>0</v>
      </c>
      <c r="I446" s="31">
        <f>+'Function-Classif'!T446</f>
        <v>0</v>
      </c>
      <c r="J446" s="31">
        <f>+'Function-Classif'!U446</f>
        <v>0</v>
      </c>
      <c r="K446" s="65"/>
      <c r="L446" s="47">
        <f t="shared" si="1213"/>
        <v>0</v>
      </c>
      <c r="M446" s="47">
        <f t="shared" si="1213"/>
        <v>0</v>
      </c>
      <c r="N446" s="47">
        <f t="shared" si="1213"/>
        <v>0</v>
      </c>
      <c r="O446" s="47"/>
      <c r="P446" s="47">
        <f t="shared" si="1214"/>
        <v>0</v>
      </c>
      <c r="Q446" s="47">
        <f t="shared" si="1214"/>
        <v>0</v>
      </c>
      <c r="R446" s="47">
        <f t="shared" si="1214"/>
        <v>0</v>
      </c>
      <c r="S446" s="47"/>
      <c r="T446" s="47">
        <f t="shared" si="1214"/>
        <v>0</v>
      </c>
      <c r="U446" s="47">
        <f t="shared" si="1214"/>
        <v>0</v>
      </c>
      <c r="V446" s="47">
        <f t="shared" si="1214"/>
        <v>0</v>
      </c>
      <c r="W446" s="24"/>
      <c r="X446" s="47">
        <f t="shared" si="1215"/>
        <v>0</v>
      </c>
      <c r="Y446" s="47">
        <f t="shared" si="1215"/>
        <v>0</v>
      </c>
      <c r="Z446" s="47">
        <f t="shared" si="1215"/>
        <v>0</v>
      </c>
      <c r="AB446" s="47">
        <f t="shared" si="1216"/>
        <v>0</v>
      </c>
      <c r="AC446" s="47">
        <f t="shared" si="1216"/>
        <v>0</v>
      </c>
      <c r="AD446" s="47">
        <f t="shared" si="1216"/>
        <v>0</v>
      </c>
      <c r="AF446" s="47">
        <f t="shared" si="1217"/>
        <v>0</v>
      </c>
      <c r="AG446" s="47">
        <f t="shared" si="1217"/>
        <v>0</v>
      </c>
      <c r="AH446" s="47">
        <f t="shared" si="1217"/>
        <v>0</v>
      </c>
      <c r="AJ446" s="47">
        <f t="shared" si="1218"/>
        <v>0</v>
      </c>
      <c r="AK446" s="47">
        <f t="shared" si="1218"/>
        <v>0</v>
      </c>
      <c r="AL446" s="47">
        <f t="shared" si="1218"/>
        <v>0</v>
      </c>
      <c r="AN446" s="47">
        <f t="shared" si="1219"/>
        <v>0</v>
      </c>
      <c r="AO446" s="47">
        <f t="shared" si="1219"/>
        <v>0</v>
      </c>
      <c r="AP446" s="47">
        <f t="shared" si="1219"/>
        <v>0</v>
      </c>
      <c r="AR446" s="47">
        <f t="shared" si="1220"/>
        <v>0</v>
      </c>
      <c r="AS446" s="47">
        <f t="shared" si="1220"/>
        <v>0</v>
      </c>
      <c r="AT446" s="47">
        <f t="shared" si="1220"/>
        <v>0</v>
      </c>
      <c r="AV446" s="47">
        <f t="shared" si="1221"/>
        <v>0</v>
      </c>
      <c r="AW446" s="47">
        <f t="shared" si="1221"/>
        <v>0</v>
      </c>
      <c r="AX446" s="47">
        <f t="shared" si="1221"/>
        <v>0</v>
      </c>
      <c r="AZ446" s="47">
        <f t="shared" si="1222"/>
        <v>0</v>
      </c>
      <c r="BA446" s="47">
        <f t="shared" si="1222"/>
        <v>0</v>
      </c>
      <c r="BB446" s="47">
        <f t="shared" si="1222"/>
        <v>0</v>
      </c>
      <c r="BD446" s="47">
        <f t="shared" si="1223"/>
        <v>0</v>
      </c>
      <c r="BE446" s="47">
        <f t="shared" si="1223"/>
        <v>0</v>
      </c>
      <c r="BF446" s="47">
        <f t="shared" si="1223"/>
        <v>0</v>
      </c>
      <c r="BH446" s="44">
        <f t="shared" si="1224"/>
        <v>0</v>
      </c>
      <c r="BI446" s="44">
        <f t="shared" si="1225"/>
        <v>0</v>
      </c>
      <c r="BJ446" s="44">
        <f t="shared" si="1226"/>
        <v>0</v>
      </c>
      <c r="BK446" s="44">
        <f t="shared" si="1227"/>
        <v>0</v>
      </c>
      <c r="BM446" s="44">
        <f t="shared" si="1121"/>
        <v>0</v>
      </c>
      <c r="BN446" s="44">
        <f t="shared" si="1122"/>
        <v>0</v>
      </c>
      <c r="BO446" s="44">
        <f t="shared" si="1123"/>
        <v>0</v>
      </c>
      <c r="BP446" s="44">
        <f t="shared" si="1124"/>
        <v>0</v>
      </c>
      <c r="BQ446" s="44">
        <f t="shared" si="1125"/>
        <v>0</v>
      </c>
      <c r="BR446" s="44">
        <f t="shared" si="1126"/>
        <v>0</v>
      </c>
      <c r="BS446" s="44">
        <f t="shared" si="1127"/>
        <v>0</v>
      </c>
      <c r="BT446" s="44">
        <f t="shared" si="1128"/>
        <v>0</v>
      </c>
      <c r="BU446" s="44">
        <f t="shared" si="1129"/>
        <v>0</v>
      </c>
      <c r="BV446" s="44">
        <f t="shared" si="1130"/>
        <v>0</v>
      </c>
      <c r="BW446" s="44">
        <f t="shared" si="1131"/>
        <v>0</v>
      </c>
      <c r="BX446" s="44">
        <f t="shared" si="1132"/>
        <v>0</v>
      </c>
      <c r="BY446" s="44">
        <f t="shared" si="1133"/>
        <v>0</v>
      </c>
      <c r="CA446" s="44">
        <f t="shared" si="1134"/>
        <v>0</v>
      </c>
    </row>
    <row r="447" spans="1:79" x14ac:dyDescent="0.25">
      <c r="B447" s="6" t="s">
        <v>213</v>
      </c>
      <c r="C447" s="6"/>
      <c r="D447" s="6"/>
      <c r="E447" s="93"/>
      <c r="F447" s="93"/>
      <c r="G447" s="105">
        <f>+'Function-Classif'!F447</f>
        <v>138842527</v>
      </c>
      <c r="H447" s="24">
        <f>SUM(H439:H446)</f>
        <v>57893032.850261033</v>
      </c>
      <c r="I447" s="24">
        <f t="shared" ref="I447:BF447" si="1228">SUM(I439:I446)</f>
        <v>69149842.787694663</v>
      </c>
      <c r="J447" s="24">
        <f t="shared" si="1228"/>
        <v>11799651.362044321</v>
      </c>
      <c r="K447" s="24"/>
      <c r="L447" s="24">
        <f t="shared" si="1228"/>
        <v>28453569.195790242</v>
      </c>
      <c r="M447" s="24">
        <f t="shared" si="1228"/>
        <v>25016894.017486587</v>
      </c>
      <c r="N447" s="24">
        <f t="shared" si="1228"/>
        <v>6807221.5146584958</v>
      </c>
      <c r="O447" s="24"/>
      <c r="P447" s="24">
        <f t="shared" si="1228"/>
        <v>7884619.2890186217</v>
      </c>
      <c r="Q447" s="24">
        <f t="shared" si="1228"/>
        <v>8129594.9384368695</v>
      </c>
      <c r="R447" s="24">
        <f t="shared" si="1228"/>
        <v>1110249.4978733468</v>
      </c>
      <c r="S447" s="24"/>
      <c r="T447" s="24">
        <f t="shared" ref="T447:V447" si="1229">SUM(T439:T446)</f>
        <v>630238.83238527516</v>
      </c>
      <c r="U447" s="24">
        <f t="shared" si="1229"/>
        <v>968248.37414203212</v>
      </c>
      <c r="V447" s="24">
        <f t="shared" si="1229"/>
        <v>10425.495168311923</v>
      </c>
      <c r="W447" s="24"/>
      <c r="X447" s="24">
        <f t="shared" si="1228"/>
        <v>7843917.4443513388</v>
      </c>
      <c r="Y447" s="24">
        <f t="shared" si="1228"/>
        <v>11218415.786461916</v>
      </c>
      <c r="Z447" s="24">
        <f t="shared" si="1228"/>
        <v>125013.81407258831</v>
      </c>
      <c r="AA447" s="24"/>
      <c r="AB447" s="24">
        <f t="shared" si="1228"/>
        <v>6410141.5514343986</v>
      </c>
      <c r="AC447" s="24">
        <f t="shared" si="1228"/>
        <v>10828885.592410848</v>
      </c>
      <c r="AD447" s="24">
        <f t="shared" si="1228"/>
        <v>16324.729920272723</v>
      </c>
      <c r="AE447" s="24"/>
      <c r="AF447" s="24">
        <f t="shared" si="1228"/>
        <v>4121988.5181500521</v>
      </c>
      <c r="AG447" s="24">
        <f t="shared" si="1228"/>
        <v>4762691.2863375982</v>
      </c>
      <c r="AH447" s="24">
        <f t="shared" si="1228"/>
        <v>13779.893160098536</v>
      </c>
      <c r="AI447" s="24"/>
      <c r="AJ447" s="24">
        <f t="shared" si="1228"/>
        <v>1573228.4570607792</v>
      </c>
      <c r="AK447" s="24">
        <f t="shared" si="1228"/>
        <v>6593962.1528721079</v>
      </c>
      <c r="AL447" s="24">
        <f t="shared" si="1228"/>
        <v>13353.63948596288</v>
      </c>
      <c r="AM447" s="24"/>
      <c r="AN447" s="24">
        <f t="shared" si="1228"/>
        <v>412688.53938104073</v>
      </c>
      <c r="AO447" s="24">
        <f t="shared" si="1228"/>
        <v>643604.16415008623</v>
      </c>
      <c r="AP447" s="24">
        <f t="shared" si="1228"/>
        <v>154.8662994668729</v>
      </c>
      <c r="AQ447" s="24"/>
      <c r="AR447" s="24">
        <f t="shared" si="1228"/>
        <v>196005.30961155795</v>
      </c>
      <c r="AS447" s="24">
        <f t="shared" si="1228"/>
        <v>340013.67804997385</v>
      </c>
      <c r="AT447" s="24">
        <f t="shared" si="1228"/>
        <v>154.8662994668729</v>
      </c>
      <c r="AU447" s="24"/>
      <c r="AV447" s="24">
        <f t="shared" si="1228"/>
        <v>348456.05112246249</v>
      </c>
      <c r="AW447" s="24">
        <f t="shared" si="1228"/>
        <v>609074.10610087123</v>
      </c>
      <c r="AX447" s="24">
        <f t="shared" si="1228"/>
        <v>3698650.8260104908</v>
      </c>
      <c r="AY447" s="24"/>
      <c r="AZ447" s="24">
        <f t="shared" si="1228"/>
        <v>11146.55446635608</v>
      </c>
      <c r="BA447" s="24">
        <f t="shared" si="1228"/>
        <v>19853.742043412734</v>
      </c>
      <c r="BB447" s="24">
        <f t="shared" si="1228"/>
        <v>661.40351062597369</v>
      </c>
      <c r="BC447" s="24"/>
      <c r="BD447" s="24">
        <f t="shared" si="1228"/>
        <v>7033.1074888921958</v>
      </c>
      <c r="BE447" s="24">
        <f t="shared" si="1228"/>
        <v>18604.949202337422</v>
      </c>
      <c r="BF447" s="24">
        <f t="shared" si="1228"/>
        <v>3660.8155851938222</v>
      </c>
      <c r="BH447" s="44">
        <f t="shared" si="1152"/>
        <v>0</v>
      </c>
      <c r="BI447" s="44">
        <f t="shared" si="1153"/>
        <v>0</v>
      </c>
      <c r="BJ447" s="44">
        <f t="shared" si="1154"/>
        <v>0</v>
      </c>
      <c r="BK447" s="44">
        <f t="shared" si="1155"/>
        <v>0</v>
      </c>
      <c r="BM447" s="44">
        <f t="shared" si="1121"/>
        <v>138842527</v>
      </c>
      <c r="BN447" s="44">
        <f t="shared" si="1122"/>
        <v>60277684.727935329</v>
      </c>
      <c r="BO447" s="44">
        <f t="shared" si="1123"/>
        <v>17124463.725328837</v>
      </c>
      <c r="BP447" s="44">
        <f t="shared" si="1124"/>
        <v>1608912.7016956192</v>
      </c>
      <c r="BQ447" s="44">
        <f t="shared" si="1125"/>
        <v>19187347.04488584</v>
      </c>
      <c r="BR447" s="44">
        <f t="shared" si="1126"/>
        <v>17255351.873765517</v>
      </c>
      <c r="BS447" s="44">
        <f t="shared" si="1127"/>
        <v>8898459.6976477485</v>
      </c>
      <c r="BT447" s="44">
        <f t="shared" si="1128"/>
        <v>8180544.2494188501</v>
      </c>
      <c r="BU447" s="44">
        <f t="shared" si="1129"/>
        <v>1056447.5698305939</v>
      </c>
      <c r="BV447" s="44">
        <f t="shared" si="1130"/>
        <v>536173.85396099871</v>
      </c>
      <c r="BW447" s="44">
        <f t="shared" si="1131"/>
        <v>4656180.9832338244</v>
      </c>
      <c r="BX447" s="44">
        <f t="shared" si="1132"/>
        <v>31661.700020394786</v>
      </c>
      <c r="BY447" s="44">
        <f t="shared" si="1133"/>
        <v>29298.872276423441</v>
      </c>
      <c r="CA447" s="44">
        <f t="shared" si="1134"/>
        <v>0</v>
      </c>
    </row>
    <row r="448" spans="1:79" x14ac:dyDescent="0.25">
      <c r="B448" s="6"/>
      <c r="C448" s="6"/>
      <c r="D448" s="6"/>
      <c r="E448" s="93"/>
      <c r="F448" s="93"/>
      <c r="G448" s="105"/>
      <c r="H448" s="24"/>
      <c r="I448" s="24"/>
      <c r="J448" s="24"/>
      <c r="K448" s="24"/>
      <c r="L448" s="40"/>
      <c r="M448" s="24"/>
      <c r="N448" s="24"/>
      <c r="O448" s="24"/>
      <c r="P448" s="40"/>
      <c r="Q448" s="24"/>
      <c r="R448" s="24"/>
      <c r="S448" s="24"/>
      <c r="T448" s="24"/>
      <c r="U448" s="24"/>
      <c r="V448" s="24"/>
      <c r="W448" s="24"/>
      <c r="Y448" s="44"/>
      <c r="Z448" s="44"/>
      <c r="BH448" s="44">
        <f t="shared" si="1152"/>
        <v>0</v>
      </c>
      <c r="BI448" s="44">
        <f t="shared" si="1153"/>
        <v>0</v>
      </c>
      <c r="BJ448" s="44">
        <f t="shared" si="1154"/>
        <v>0</v>
      </c>
      <c r="BK448" s="44">
        <f t="shared" si="1155"/>
        <v>0</v>
      </c>
      <c r="BM448" s="44">
        <f t="shared" si="1121"/>
        <v>0</v>
      </c>
      <c r="BN448" s="44">
        <f t="shared" si="1122"/>
        <v>0</v>
      </c>
      <c r="BO448" s="44">
        <f t="shared" si="1123"/>
        <v>0</v>
      </c>
      <c r="BP448" s="44">
        <f t="shared" si="1124"/>
        <v>0</v>
      </c>
      <c r="BQ448" s="44">
        <f t="shared" si="1125"/>
        <v>0</v>
      </c>
      <c r="BR448" s="44">
        <f t="shared" si="1126"/>
        <v>0</v>
      </c>
      <c r="BS448" s="44">
        <f t="shared" si="1127"/>
        <v>0</v>
      </c>
      <c r="BT448" s="44">
        <f t="shared" si="1128"/>
        <v>0</v>
      </c>
      <c r="BU448" s="44">
        <f t="shared" si="1129"/>
        <v>0</v>
      </c>
      <c r="BV448" s="44">
        <f t="shared" si="1130"/>
        <v>0</v>
      </c>
      <c r="BW448" s="44">
        <f t="shared" si="1131"/>
        <v>0</v>
      </c>
      <c r="BX448" s="44">
        <f t="shared" si="1132"/>
        <v>0</v>
      </c>
      <c r="BY448" s="44">
        <f t="shared" si="1133"/>
        <v>0</v>
      </c>
      <c r="CA448" s="44">
        <f t="shared" si="1134"/>
        <v>0</v>
      </c>
    </row>
    <row r="449" spans="1:79" x14ac:dyDescent="0.25">
      <c r="A449" s="9" t="s">
        <v>214</v>
      </c>
      <c r="C449" s="6"/>
      <c r="D449" s="6"/>
      <c r="E449" s="93"/>
      <c r="F449" s="93"/>
      <c r="G449" s="105"/>
      <c r="H449" s="24"/>
      <c r="I449" s="24"/>
      <c r="J449" s="24"/>
      <c r="K449" s="24"/>
      <c r="L449" s="40"/>
      <c r="M449" s="24"/>
      <c r="N449" s="24"/>
      <c r="O449" s="24"/>
      <c r="P449" s="40"/>
      <c r="Q449" s="24"/>
      <c r="R449" s="24"/>
      <c r="S449" s="24"/>
      <c r="T449" s="24"/>
      <c r="U449" s="24"/>
      <c r="V449" s="24"/>
      <c r="W449" s="24"/>
      <c r="Y449" s="44"/>
      <c r="Z449" s="44"/>
      <c r="BH449" s="44">
        <f t="shared" si="1152"/>
        <v>0</v>
      </c>
      <c r="BI449" s="44">
        <f t="shared" si="1153"/>
        <v>0</v>
      </c>
      <c r="BJ449" s="44">
        <f t="shared" si="1154"/>
        <v>0</v>
      </c>
      <c r="BK449" s="44">
        <f t="shared" si="1155"/>
        <v>0</v>
      </c>
      <c r="BM449" s="44">
        <f t="shared" si="1121"/>
        <v>0</v>
      </c>
      <c r="BN449" s="44">
        <f t="shared" si="1122"/>
        <v>0</v>
      </c>
      <c r="BO449" s="44">
        <f t="shared" si="1123"/>
        <v>0</v>
      </c>
      <c r="BP449" s="44">
        <f t="shared" si="1124"/>
        <v>0</v>
      </c>
      <c r="BQ449" s="44">
        <f t="shared" si="1125"/>
        <v>0</v>
      </c>
      <c r="BR449" s="44">
        <f t="shared" si="1126"/>
        <v>0</v>
      </c>
      <c r="BS449" s="44">
        <f t="shared" si="1127"/>
        <v>0</v>
      </c>
      <c r="BT449" s="44">
        <f t="shared" si="1128"/>
        <v>0</v>
      </c>
      <c r="BU449" s="44">
        <f t="shared" si="1129"/>
        <v>0</v>
      </c>
      <c r="BV449" s="44">
        <f t="shared" si="1130"/>
        <v>0</v>
      </c>
      <c r="BW449" s="44">
        <f t="shared" si="1131"/>
        <v>0</v>
      </c>
      <c r="BX449" s="44">
        <f t="shared" si="1132"/>
        <v>0</v>
      </c>
      <c r="BY449" s="44">
        <f t="shared" si="1133"/>
        <v>0</v>
      </c>
      <c r="CA449" s="44">
        <f t="shared" si="1134"/>
        <v>0</v>
      </c>
    </row>
    <row r="450" spans="1:79" x14ac:dyDescent="0.25">
      <c r="B450" s="13" t="s">
        <v>215</v>
      </c>
      <c r="C450" s="6"/>
      <c r="D450" s="6"/>
      <c r="E450" s="93"/>
      <c r="F450" s="93"/>
      <c r="G450" s="105">
        <f>+'Function-Classif'!F450</f>
        <v>0</v>
      </c>
      <c r="H450" s="21">
        <f>+'Function-Classif'!S450</f>
        <v>0</v>
      </c>
      <c r="I450" s="21">
        <f>+'Function-Classif'!T450</f>
        <v>0</v>
      </c>
      <c r="J450" s="21">
        <f>+'Function-Classif'!U450</f>
        <v>0</v>
      </c>
      <c r="K450" s="24"/>
      <c r="L450" s="40"/>
      <c r="M450" s="24"/>
      <c r="N450" s="24"/>
      <c r="O450" s="24"/>
      <c r="P450" s="40"/>
      <c r="Q450" s="24"/>
      <c r="R450" s="24"/>
      <c r="S450" s="24"/>
      <c r="T450" s="24"/>
      <c r="U450" s="24"/>
      <c r="V450" s="24"/>
      <c r="W450" s="24"/>
      <c r="Y450" s="44"/>
      <c r="Z450" s="44"/>
      <c r="BH450" s="44">
        <f t="shared" si="1152"/>
        <v>0</v>
      </c>
      <c r="BI450" s="44">
        <f t="shared" si="1153"/>
        <v>0</v>
      </c>
      <c r="BJ450" s="44">
        <f t="shared" si="1154"/>
        <v>0</v>
      </c>
      <c r="BK450" s="44">
        <f t="shared" si="1155"/>
        <v>0</v>
      </c>
      <c r="BM450" s="44">
        <f t="shared" si="1121"/>
        <v>0</v>
      </c>
      <c r="BN450" s="44">
        <f t="shared" si="1122"/>
        <v>0</v>
      </c>
      <c r="BO450" s="44">
        <f t="shared" si="1123"/>
        <v>0</v>
      </c>
      <c r="BP450" s="44">
        <f t="shared" si="1124"/>
        <v>0</v>
      </c>
      <c r="BQ450" s="44">
        <f t="shared" si="1125"/>
        <v>0</v>
      </c>
      <c r="BR450" s="44">
        <f t="shared" si="1126"/>
        <v>0</v>
      </c>
      <c r="BS450" s="44">
        <f t="shared" si="1127"/>
        <v>0</v>
      </c>
      <c r="BT450" s="44">
        <f t="shared" si="1128"/>
        <v>0</v>
      </c>
      <c r="BU450" s="44">
        <f t="shared" si="1129"/>
        <v>0</v>
      </c>
      <c r="BV450" s="44">
        <f t="shared" si="1130"/>
        <v>0</v>
      </c>
      <c r="BW450" s="44">
        <f t="shared" si="1131"/>
        <v>0</v>
      </c>
      <c r="BX450" s="44">
        <f t="shared" si="1132"/>
        <v>0</v>
      </c>
      <c r="BY450" s="44">
        <f t="shared" si="1133"/>
        <v>0</v>
      </c>
      <c r="CA450" s="44">
        <f t="shared" si="1134"/>
        <v>0</v>
      </c>
    </row>
    <row r="451" spans="1:79" x14ac:dyDescent="0.25">
      <c r="B451" s="13" t="s">
        <v>216</v>
      </c>
      <c r="C451" s="6"/>
      <c r="D451" s="6"/>
      <c r="E451" s="93"/>
      <c r="F451" s="93"/>
      <c r="G451" s="105">
        <f>+'Function-Classif'!F451</f>
        <v>0</v>
      </c>
      <c r="H451" s="21">
        <f>+'Function-Classif'!S451</f>
        <v>0</v>
      </c>
      <c r="I451" s="21">
        <f>+'Function-Classif'!T451</f>
        <v>0</v>
      </c>
      <c r="J451" s="21">
        <f>+'Function-Classif'!U451</f>
        <v>0</v>
      </c>
      <c r="K451" s="24"/>
      <c r="L451" s="40"/>
      <c r="M451" s="24"/>
      <c r="N451" s="24"/>
      <c r="O451" s="24"/>
      <c r="P451" s="40"/>
      <c r="Q451" s="24"/>
      <c r="R451" s="24"/>
      <c r="S451" s="24"/>
      <c r="T451" s="24"/>
      <c r="U451" s="24"/>
      <c r="V451" s="24"/>
      <c r="W451" s="24"/>
      <c r="Y451" s="44"/>
      <c r="Z451" s="44"/>
      <c r="BH451" s="44">
        <f t="shared" si="1152"/>
        <v>0</v>
      </c>
      <c r="BI451" s="44">
        <f t="shared" si="1153"/>
        <v>0</v>
      </c>
      <c r="BJ451" s="44">
        <f t="shared" si="1154"/>
        <v>0</v>
      </c>
      <c r="BK451" s="44">
        <f t="shared" si="1155"/>
        <v>0</v>
      </c>
      <c r="BM451" s="44">
        <f t="shared" si="1121"/>
        <v>0</v>
      </c>
      <c r="BN451" s="44">
        <f t="shared" si="1122"/>
        <v>0</v>
      </c>
      <c r="BO451" s="44">
        <f t="shared" si="1123"/>
        <v>0</v>
      </c>
      <c r="BP451" s="44">
        <f t="shared" si="1124"/>
        <v>0</v>
      </c>
      <c r="BQ451" s="44">
        <f t="shared" si="1125"/>
        <v>0</v>
      </c>
      <c r="BR451" s="44">
        <f t="shared" si="1126"/>
        <v>0</v>
      </c>
      <c r="BS451" s="44">
        <f t="shared" si="1127"/>
        <v>0</v>
      </c>
      <c r="BT451" s="44">
        <f t="shared" si="1128"/>
        <v>0</v>
      </c>
      <c r="BU451" s="44">
        <f t="shared" si="1129"/>
        <v>0</v>
      </c>
      <c r="BV451" s="44">
        <f t="shared" si="1130"/>
        <v>0</v>
      </c>
      <c r="BW451" s="44">
        <f t="shared" si="1131"/>
        <v>0</v>
      </c>
      <c r="BX451" s="44">
        <f t="shared" si="1132"/>
        <v>0</v>
      </c>
      <c r="BY451" s="44">
        <f t="shared" si="1133"/>
        <v>0</v>
      </c>
      <c r="CA451" s="44">
        <f t="shared" si="1134"/>
        <v>0</v>
      </c>
    </row>
    <row r="452" spans="1:79" x14ac:dyDescent="0.25">
      <c r="B452" s="71" t="s">
        <v>217</v>
      </c>
      <c r="C452" s="66"/>
      <c r="D452" s="66"/>
      <c r="E452" s="97"/>
      <c r="F452" s="97"/>
      <c r="G452" s="105">
        <f>+'Function-Classif'!F452</f>
        <v>0</v>
      </c>
      <c r="H452" s="31">
        <f>+'Function-Classif'!S452</f>
        <v>0</v>
      </c>
      <c r="I452" s="31">
        <f>+'Function-Classif'!T452</f>
        <v>0</v>
      </c>
      <c r="J452" s="31">
        <f>+'Function-Classif'!U452</f>
        <v>0</v>
      </c>
      <c r="K452" s="54"/>
      <c r="L452" s="72"/>
      <c r="M452" s="54"/>
      <c r="N452" s="54"/>
      <c r="O452" s="54"/>
      <c r="P452" s="72"/>
      <c r="Q452" s="54"/>
      <c r="R452" s="54"/>
      <c r="S452" s="54"/>
      <c r="T452" s="54"/>
      <c r="U452" s="54"/>
      <c r="V452" s="54"/>
      <c r="W452" s="54"/>
      <c r="Y452" s="44"/>
      <c r="Z452" s="44"/>
      <c r="BH452" s="44">
        <f t="shared" si="1152"/>
        <v>0</v>
      </c>
      <c r="BI452" s="44">
        <f t="shared" si="1153"/>
        <v>0</v>
      </c>
      <c r="BJ452" s="44">
        <f t="shared" si="1154"/>
        <v>0</v>
      </c>
      <c r="BK452" s="44">
        <f t="shared" si="1155"/>
        <v>0</v>
      </c>
      <c r="BM452" s="44">
        <f t="shared" si="1121"/>
        <v>0</v>
      </c>
      <c r="BN452" s="44">
        <f t="shared" si="1122"/>
        <v>0</v>
      </c>
      <c r="BO452" s="44">
        <f t="shared" si="1123"/>
        <v>0</v>
      </c>
      <c r="BP452" s="44">
        <f t="shared" si="1124"/>
        <v>0</v>
      </c>
      <c r="BQ452" s="44">
        <f t="shared" si="1125"/>
        <v>0</v>
      </c>
      <c r="BR452" s="44">
        <f t="shared" si="1126"/>
        <v>0</v>
      </c>
      <c r="BS452" s="44">
        <f t="shared" si="1127"/>
        <v>0</v>
      </c>
      <c r="BT452" s="44">
        <f t="shared" si="1128"/>
        <v>0</v>
      </c>
      <c r="BU452" s="44">
        <f t="shared" si="1129"/>
        <v>0</v>
      </c>
      <c r="BV452" s="44">
        <f t="shared" si="1130"/>
        <v>0</v>
      </c>
      <c r="BW452" s="44">
        <f t="shared" si="1131"/>
        <v>0</v>
      </c>
      <c r="BX452" s="44">
        <f t="shared" si="1132"/>
        <v>0</v>
      </c>
      <c r="BY452" s="44">
        <f t="shared" si="1133"/>
        <v>0</v>
      </c>
      <c r="CA452" s="44">
        <f t="shared" si="1134"/>
        <v>0</v>
      </c>
    </row>
    <row r="453" spans="1:79" x14ac:dyDescent="0.25">
      <c r="B453" s="6" t="s">
        <v>218</v>
      </c>
      <c r="C453" s="6"/>
      <c r="D453" s="6"/>
      <c r="E453" s="93"/>
      <c r="F453" s="93"/>
      <c r="G453" s="105">
        <f>+'Function-Classif'!F453</f>
        <v>0</v>
      </c>
      <c r="H453" s="24">
        <f>SUM(H450:H452)</f>
        <v>0</v>
      </c>
      <c r="I453" s="24">
        <f t="shared" ref="I453:J453" si="1230">SUM(I450:I452)</f>
        <v>0</v>
      </c>
      <c r="J453" s="24">
        <f t="shared" si="1230"/>
        <v>0</v>
      </c>
      <c r="K453" s="24"/>
      <c r="L453" s="40"/>
      <c r="M453" s="24"/>
      <c r="N453" s="24"/>
      <c r="O453" s="24"/>
      <c r="P453" s="40"/>
      <c r="Q453" s="24"/>
      <c r="R453" s="24"/>
      <c r="S453" s="24"/>
      <c r="T453" s="24"/>
      <c r="U453" s="24"/>
      <c r="V453" s="24"/>
      <c r="W453" s="24"/>
      <c r="Y453" s="44"/>
      <c r="Z453" s="44"/>
      <c r="BH453" s="44">
        <f t="shared" si="1152"/>
        <v>0</v>
      </c>
      <c r="BI453" s="44">
        <f t="shared" si="1153"/>
        <v>0</v>
      </c>
      <c r="BJ453" s="44">
        <f t="shared" si="1154"/>
        <v>0</v>
      </c>
      <c r="BK453" s="44">
        <f t="shared" si="1155"/>
        <v>0</v>
      </c>
      <c r="BM453" s="44">
        <f t="shared" si="1121"/>
        <v>0</v>
      </c>
      <c r="BN453" s="44">
        <f t="shared" si="1122"/>
        <v>0</v>
      </c>
      <c r="BO453" s="44">
        <f t="shared" si="1123"/>
        <v>0</v>
      </c>
      <c r="BP453" s="44">
        <f t="shared" si="1124"/>
        <v>0</v>
      </c>
      <c r="BQ453" s="44">
        <f t="shared" si="1125"/>
        <v>0</v>
      </c>
      <c r="BR453" s="44">
        <f t="shared" si="1126"/>
        <v>0</v>
      </c>
      <c r="BS453" s="44">
        <f t="shared" si="1127"/>
        <v>0</v>
      </c>
      <c r="BT453" s="44">
        <f t="shared" si="1128"/>
        <v>0</v>
      </c>
      <c r="BU453" s="44">
        <f t="shared" si="1129"/>
        <v>0</v>
      </c>
      <c r="BV453" s="44">
        <f t="shared" si="1130"/>
        <v>0</v>
      </c>
      <c r="BW453" s="44">
        <f t="shared" si="1131"/>
        <v>0</v>
      </c>
      <c r="BX453" s="44">
        <f t="shared" si="1132"/>
        <v>0</v>
      </c>
      <c r="BY453" s="44">
        <f t="shared" si="1133"/>
        <v>0</v>
      </c>
      <c r="CA453" s="44">
        <f t="shared" si="1134"/>
        <v>0</v>
      </c>
    </row>
    <row r="454" spans="1:79" x14ac:dyDescent="0.25">
      <c r="B454" s="6"/>
      <c r="C454" s="6"/>
      <c r="D454" s="6"/>
      <c r="E454" s="93"/>
      <c r="F454" s="93"/>
      <c r="G454" s="105"/>
      <c r="H454" s="24"/>
      <c r="I454" s="24"/>
      <c r="J454" s="24"/>
      <c r="K454" s="24"/>
      <c r="L454" s="40"/>
      <c r="M454" s="24"/>
      <c r="N454" s="24"/>
      <c r="O454" s="24"/>
      <c r="P454" s="40"/>
      <c r="Q454" s="24"/>
      <c r="R454" s="24"/>
      <c r="S454" s="24"/>
      <c r="T454" s="24"/>
      <c r="U454" s="24"/>
      <c r="V454" s="24"/>
      <c r="W454" s="24"/>
      <c r="Y454" s="44"/>
      <c r="Z454" s="44"/>
      <c r="BH454" s="44">
        <f t="shared" si="1152"/>
        <v>0</v>
      </c>
      <c r="BI454" s="44">
        <f t="shared" si="1153"/>
        <v>0</v>
      </c>
      <c r="BJ454" s="44">
        <f t="shared" si="1154"/>
        <v>0</v>
      </c>
      <c r="BK454" s="44">
        <f t="shared" si="1155"/>
        <v>0</v>
      </c>
      <c r="BM454" s="44">
        <f t="shared" si="1121"/>
        <v>0</v>
      </c>
      <c r="BN454" s="44">
        <f t="shared" si="1122"/>
        <v>0</v>
      </c>
      <c r="BO454" s="44">
        <f t="shared" si="1123"/>
        <v>0</v>
      </c>
      <c r="BP454" s="44">
        <f t="shared" si="1124"/>
        <v>0</v>
      </c>
      <c r="BQ454" s="44">
        <f t="shared" si="1125"/>
        <v>0</v>
      </c>
      <c r="BR454" s="44">
        <f t="shared" si="1126"/>
        <v>0</v>
      </c>
      <c r="BS454" s="44">
        <f t="shared" si="1127"/>
        <v>0</v>
      </c>
      <c r="BT454" s="44">
        <f t="shared" si="1128"/>
        <v>0</v>
      </c>
      <c r="BU454" s="44">
        <f t="shared" si="1129"/>
        <v>0</v>
      </c>
      <c r="BV454" s="44">
        <f t="shared" si="1130"/>
        <v>0</v>
      </c>
      <c r="BW454" s="44">
        <f t="shared" si="1131"/>
        <v>0</v>
      </c>
      <c r="BX454" s="44">
        <f t="shared" si="1132"/>
        <v>0</v>
      </c>
      <c r="BY454" s="44">
        <f t="shared" si="1133"/>
        <v>0</v>
      </c>
      <c r="CA454" s="44">
        <f t="shared" si="1134"/>
        <v>0</v>
      </c>
    </row>
    <row r="455" spans="1:79" x14ac:dyDescent="0.25">
      <c r="B455" s="6" t="s">
        <v>219</v>
      </c>
      <c r="C455" s="6"/>
      <c r="D455" s="47" t="str">
        <f>INDEX(Alloc,$E455,D$1)</f>
        <v>TUP</v>
      </c>
      <c r="E455" s="93">
        <v>34</v>
      </c>
      <c r="F455" s="93"/>
      <c r="G455" s="105">
        <f>+'Function-Classif'!F455</f>
        <v>32529209</v>
      </c>
      <c r="H455" s="21">
        <f>+'Function-Classif'!S455</f>
        <v>14368709.635450311</v>
      </c>
      <c r="I455" s="21">
        <f>+'Function-Classif'!T455</f>
        <v>15296259.840340603</v>
      </c>
      <c r="J455" s="21">
        <f>+'Function-Classif'!U455</f>
        <v>2864239.5242090845</v>
      </c>
      <c r="K455" s="47"/>
      <c r="L455" s="47">
        <f t="shared" ref="L455:N455" si="1231">INDEX(Alloc,$E455,L$1)*$G455</f>
        <v>7046226.3067896292</v>
      </c>
      <c r="M455" s="47">
        <f t="shared" si="1231"/>
        <v>5533850.7777176481</v>
      </c>
      <c r="N455" s="47">
        <f t="shared" si="1231"/>
        <v>1652380.4232935652</v>
      </c>
      <c r="O455" s="47"/>
      <c r="P455" s="47">
        <f t="shared" ref="P455:V455" si="1232">INDEX(Alloc,$E455,P$1)*$G455</f>
        <v>1951134.2430118076</v>
      </c>
      <c r="Q455" s="47">
        <f t="shared" si="1232"/>
        <v>1798303.3881485108</v>
      </c>
      <c r="R455" s="47">
        <f t="shared" si="1232"/>
        <v>269501.22473713348</v>
      </c>
      <c r="S455" s="47"/>
      <c r="T455" s="47">
        <f t="shared" si="1232"/>
        <v>156334.43491872033</v>
      </c>
      <c r="U455" s="47">
        <f t="shared" si="1232"/>
        <v>214180.94566513493</v>
      </c>
      <c r="V455" s="47">
        <f t="shared" si="1232"/>
        <v>2530.6777636315128</v>
      </c>
      <c r="W455" s="24"/>
      <c r="X455" s="47">
        <f t="shared" ref="X455:Z455" si="1233">INDEX(Alloc,$E455,X$1)*$G455</f>
        <v>1939302.2989441378</v>
      </c>
      <c r="Y455" s="47">
        <f t="shared" si="1233"/>
        <v>2481564.6131481444</v>
      </c>
      <c r="Z455" s="47">
        <f t="shared" si="1233"/>
        <v>30345.77008695593</v>
      </c>
      <c r="AB455" s="47">
        <f t="shared" ref="AB455:AD455" si="1234">INDEX(Alloc,$E455,AB$1)*$G455</f>
        <v>1596628.6648545682</v>
      </c>
      <c r="AC455" s="47">
        <f t="shared" si="1234"/>
        <v>2395398.7619522582</v>
      </c>
      <c r="AD455" s="47">
        <f t="shared" si="1234"/>
        <v>3962.6540840086996</v>
      </c>
      <c r="AF455" s="47">
        <f t="shared" ref="AF455:AH455" si="1235">INDEX(Alloc,$E455,AF$1)*$G455</f>
        <v>1022166.1146092762</v>
      </c>
      <c r="AG455" s="47">
        <f t="shared" si="1235"/>
        <v>1053528.9816755734</v>
      </c>
      <c r="AH455" s="47">
        <f t="shared" si="1235"/>
        <v>3344.9221012996568</v>
      </c>
      <c r="AJ455" s="47">
        <f t="shared" ref="AJ455:AL455" si="1236">INDEX(Alloc,$E455,AJ$1)*$G455</f>
        <v>411563.1161970144</v>
      </c>
      <c r="AK455" s="47">
        <f t="shared" si="1236"/>
        <v>1458614.4292095522</v>
      </c>
      <c r="AL455" s="47">
        <f t="shared" si="1236"/>
        <v>3241.4535679219753</v>
      </c>
      <c r="AN455" s="47">
        <f t="shared" ref="AN455:AP455" si="1237">INDEX(Alloc,$E455,AN$1)*$G455</f>
        <v>102366.01657739669</v>
      </c>
      <c r="AO455" s="47">
        <f t="shared" si="1237"/>
        <v>142368.16935926335</v>
      </c>
      <c r="AP455" s="47">
        <f t="shared" si="1237"/>
        <v>37.592142538028945</v>
      </c>
      <c r="AR455" s="47">
        <f t="shared" ref="AR455:AT455" si="1238">INDEX(Alloc,$E455,AR$1)*$G455</f>
        <v>49155.043745752628</v>
      </c>
      <c r="AS455" s="47">
        <f t="shared" si="1238"/>
        <v>75212.572567812589</v>
      </c>
      <c r="AT455" s="47">
        <f t="shared" si="1238"/>
        <v>37.592142538028945</v>
      </c>
      <c r="AV455" s="47">
        <f t="shared" ref="AV455:AX455" si="1239">INDEX(Alloc,$E455,AV$1)*$G455</f>
        <v>89245.637217095544</v>
      </c>
      <c r="AW455" s="47">
        <f t="shared" si="1239"/>
        <v>134729.96341504352</v>
      </c>
      <c r="AX455" s="47">
        <f t="shared" si="1239"/>
        <v>897808.04170068435</v>
      </c>
      <c r="AZ455" s="47">
        <f t="shared" ref="AZ455:BB455" si="1240">INDEX(Alloc,$E455,AZ$1)*$G455</f>
        <v>2854.8258895794056</v>
      </c>
      <c r="BA455" s="47">
        <f t="shared" si="1240"/>
        <v>4391.7380699118221</v>
      </c>
      <c r="BB455" s="47">
        <f t="shared" si="1240"/>
        <v>160.54864829983782</v>
      </c>
      <c r="BD455" s="47">
        <f t="shared" ref="BD455:BF455" si="1241">INDEX(Alloc,$E455,BD$1)*$G455</f>
        <v>1732.9326953340999</v>
      </c>
      <c r="BE455" s="47">
        <f t="shared" si="1241"/>
        <v>4115.4994117489687</v>
      </c>
      <c r="BF455" s="47">
        <f t="shared" si="1241"/>
        <v>888.62394050735077</v>
      </c>
      <c r="BH455" s="44">
        <f t="shared" si="1152"/>
        <v>0</v>
      </c>
      <c r="BI455" s="44">
        <f t="shared" si="1153"/>
        <v>0</v>
      </c>
      <c r="BJ455" s="44">
        <f t="shared" si="1154"/>
        <v>0</v>
      </c>
      <c r="BK455" s="44">
        <f t="shared" si="1155"/>
        <v>0</v>
      </c>
      <c r="BM455" s="44">
        <f t="shared" si="1121"/>
        <v>32529209</v>
      </c>
      <c r="BN455" s="44">
        <f t="shared" si="1122"/>
        <v>14232457.507800842</v>
      </c>
      <c r="BO455" s="44">
        <f t="shared" si="1123"/>
        <v>4018938.8558974518</v>
      </c>
      <c r="BP455" s="44">
        <f t="shared" si="1124"/>
        <v>373046.05834748677</v>
      </c>
      <c r="BQ455" s="44">
        <f t="shared" si="1125"/>
        <v>4451212.6821792386</v>
      </c>
      <c r="BR455" s="44">
        <f t="shared" si="1126"/>
        <v>3995990.0808908348</v>
      </c>
      <c r="BS455" s="44">
        <f t="shared" si="1127"/>
        <v>2079040.0183861493</v>
      </c>
      <c r="BT455" s="44">
        <f t="shared" si="1128"/>
        <v>1873418.9989744886</v>
      </c>
      <c r="BU455" s="44">
        <f t="shared" si="1129"/>
        <v>244771.77807919806</v>
      </c>
      <c r="BV455" s="44">
        <f t="shared" si="1130"/>
        <v>124405.20845610324</v>
      </c>
      <c r="BW455" s="44">
        <f t="shared" si="1131"/>
        <v>1121783.6423328235</v>
      </c>
      <c r="BX455" s="44">
        <f t="shared" si="1132"/>
        <v>7407.1126077910658</v>
      </c>
      <c r="BY455" s="44">
        <f t="shared" si="1133"/>
        <v>6737.0560475904194</v>
      </c>
      <c r="CA455" s="44">
        <f t="shared" si="1134"/>
        <v>0</v>
      </c>
    </row>
    <row r="456" spans="1:79" x14ac:dyDescent="0.25">
      <c r="B456" s="6"/>
      <c r="C456" s="6"/>
      <c r="D456" s="6"/>
      <c r="E456" s="93"/>
      <c r="F456" s="93"/>
      <c r="G456" s="105"/>
      <c r="H456" s="24"/>
      <c r="I456" s="24"/>
      <c r="J456" s="24"/>
      <c r="K456" s="24"/>
      <c r="L456" s="40"/>
      <c r="M456" s="24"/>
      <c r="N456" s="24"/>
      <c r="O456" s="24"/>
      <c r="P456" s="40"/>
      <c r="Q456" s="24"/>
      <c r="R456" s="24"/>
      <c r="S456" s="24"/>
      <c r="T456" s="24"/>
      <c r="U456" s="24"/>
      <c r="V456" s="24"/>
      <c r="W456" s="24"/>
      <c r="Y456" s="44"/>
      <c r="Z456" s="44"/>
      <c r="BH456" s="44">
        <f t="shared" si="1152"/>
        <v>0</v>
      </c>
      <c r="BI456" s="44">
        <f t="shared" si="1153"/>
        <v>0</v>
      </c>
      <c r="BJ456" s="44">
        <f t="shared" si="1154"/>
        <v>0</v>
      </c>
      <c r="BK456" s="44">
        <f t="shared" si="1155"/>
        <v>0</v>
      </c>
      <c r="BM456" s="44">
        <f t="shared" si="1121"/>
        <v>0</v>
      </c>
      <c r="BN456" s="44">
        <f t="shared" si="1122"/>
        <v>0</v>
      </c>
      <c r="BO456" s="44">
        <f t="shared" si="1123"/>
        <v>0</v>
      </c>
      <c r="BP456" s="44">
        <f t="shared" si="1124"/>
        <v>0</v>
      </c>
      <c r="BQ456" s="44">
        <f t="shared" si="1125"/>
        <v>0</v>
      </c>
      <c r="BR456" s="44">
        <f t="shared" si="1126"/>
        <v>0</v>
      </c>
      <c r="BS456" s="44">
        <f t="shared" si="1127"/>
        <v>0</v>
      </c>
      <c r="BT456" s="44">
        <f t="shared" si="1128"/>
        <v>0</v>
      </c>
      <c r="BU456" s="44">
        <f t="shared" si="1129"/>
        <v>0</v>
      </c>
      <c r="BV456" s="44">
        <f t="shared" si="1130"/>
        <v>0</v>
      </c>
      <c r="BW456" s="44">
        <f t="shared" si="1131"/>
        <v>0</v>
      </c>
      <c r="BX456" s="44">
        <f t="shared" si="1132"/>
        <v>0</v>
      </c>
      <c r="BY456" s="44">
        <f t="shared" si="1133"/>
        <v>0</v>
      </c>
      <c r="CA456" s="44">
        <f t="shared" si="1134"/>
        <v>0</v>
      </c>
    </row>
    <row r="457" spans="1:79" x14ac:dyDescent="0.25">
      <c r="B457" s="6" t="s">
        <v>220</v>
      </c>
      <c r="C457" s="6"/>
      <c r="D457" s="47" t="str">
        <f>INDEX(Alloc,$E457,D$1)</f>
        <v>TUP</v>
      </c>
      <c r="E457" s="93">
        <v>34</v>
      </c>
      <c r="F457" s="93"/>
      <c r="G457" s="105">
        <f>+'Function-Classif'!F457</f>
        <v>0</v>
      </c>
      <c r="H457" s="21">
        <f>+'Function-Classif'!S457</f>
        <v>0</v>
      </c>
      <c r="I457" s="21">
        <f>+'Function-Classif'!T457</f>
        <v>0</v>
      </c>
      <c r="J457" s="21">
        <f>+'Function-Classif'!U457</f>
        <v>0</v>
      </c>
      <c r="K457" s="47"/>
      <c r="L457" s="47">
        <f t="shared" ref="L457:N459" si="1242">INDEX(Alloc,$E457,L$1)*$G457</f>
        <v>0</v>
      </c>
      <c r="M457" s="47">
        <f t="shared" si="1242"/>
        <v>0</v>
      </c>
      <c r="N457" s="47">
        <f t="shared" si="1242"/>
        <v>0</v>
      </c>
      <c r="O457" s="47"/>
      <c r="P457" s="47">
        <f t="shared" ref="P457:V459" si="1243">INDEX(Alloc,$E457,P$1)*$G457</f>
        <v>0</v>
      </c>
      <c r="Q457" s="47">
        <f t="shared" si="1243"/>
        <v>0</v>
      </c>
      <c r="R457" s="47">
        <f t="shared" si="1243"/>
        <v>0</v>
      </c>
      <c r="S457" s="47"/>
      <c r="T457" s="47">
        <f t="shared" si="1243"/>
        <v>0</v>
      </c>
      <c r="U457" s="47">
        <f t="shared" si="1243"/>
        <v>0</v>
      </c>
      <c r="V457" s="47">
        <f t="shared" si="1243"/>
        <v>0</v>
      </c>
      <c r="W457" s="24"/>
      <c r="X457" s="47">
        <f t="shared" ref="X457:Z459" si="1244">INDEX(Alloc,$E457,X$1)*$G457</f>
        <v>0</v>
      </c>
      <c r="Y457" s="47">
        <f t="shared" si="1244"/>
        <v>0</v>
      </c>
      <c r="Z457" s="47">
        <f t="shared" si="1244"/>
        <v>0</v>
      </c>
      <c r="AB457" s="47">
        <f t="shared" ref="AB457:AD459" si="1245">INDEX(Alloc,$E457,AB$1)*$G457</f>
        <v>0</v>
      </c>
      <c r="AC457" s="47">
        <f t="shared" si="1245"/>
        <v>0</v>
      </c>
      <c r="AD457" s="47">
        <f t="shared" si="1245"/>
        <v>0</v>
      </c>
      <c r="AF457" s="47">
        <f t="shared" ref="AF457:AH459" si="1246">INDEX(Alloc,$E457,AF$1)*$G457</f>
        <v>0</v>
      </c>
      <c r="AG457" s="47">
        <f t="shared" si="1246"/>
        <v>0</v>
      </c>
      <c r="AH457" s="47">
        <f t="shared" si="1246"/>
        <v>0</v>
      </c>
      <c r="AJ457" s="47">
        <f t="shared" ref="AJ457:AL459" si="1247">INDEX(Alloc,$E457,AJ$1)*$G457</f>
        <v>0</v>
      </c>
      <c r="AK457" s="47">
        <f t="shared" si="1247"/>
        <v>0</v>
      </c>
      <c r="AL457" s="47">
        <f t="shared" si="1247"/>
        <v>0</v>
      </c>
      <c r="AN457" s="47">
        <f t="shared" ref="AN457:AP459" si="1248">INDEX(Alloc,$E457,AN$1)*$G457</f>
        <v>0</v>
      </c>
      <c r="AO457" s="47">
        <f t="shared" si="1248"/>
        <v>0</v>
      </c>
      <c r="AP457" s="47">
        <f t="shared" si="1248"/>
        <v>0</v>
      </c>
      <c r="AR457" s="47">
        <f t="shared" ref="AR457:AT459" si="1249">INDEX(Alloc,$E457,AR$1)*$G457</f>
        <v>0</v>
      </c>
      <c r="AS457" s="47">
        <f t="shared" si="1249"/>
        <v>0</v>
      </c>
      <c r="AT457" s="47">
        <f t="shared" si="1249"/>
        <v>0</v>
      </c>
      <c r="AV457" s="47">
        <f t="shared" ref="AV457:AX459" si="1250">INDEX(Alloc,$E457,AV$1)*$G457</f>
        <v>0</v>
      </c>
      <c r="AW457" s="47">
        <f t="shared" si="1250"/>
        <v>0</v>
      </c>
      <c r="AX457" s="47">
        <f t="shared" si="1250"/>
        <v>0</v>
      </c>
      <c r="AZ457" s="47">
        <f t="shared" ref="AZ457:BB459" si="1251">INDEX(Alloc,$E457,AZ$1)*$G457</f>
        <v>0</v>
      </c>
      <c r="BA457" s="47">
        <f t="shared" si="1251"/>
        <v>0</v>
      </c>
      <c r="BB457" s="47">
        <f t="shared" si="1251"/>
        <v>0</v>
      </c>
      <c r="BD457" s="47">
        <f t="shared" ref="BD457:BF459" si="1252">INDEX(Alloc,$E457,BD$1)*$G457</f>
        <v>0</v>
      </c>
      <c r="BE457" s="47">
        <f t="shared" si="1252"/>
        <v>0</v>
      </c>
      <c r="BF457" s="47">
        <f t="shared" si="1252"/>
        <v>0</v>
      </c>
      <c r="BH457" s="44">
        <f t="shared" si="1152"/>
        <v>0</v>
      </c>
      <c r="BI457" s="44">
        <f t="shared" si="1153"/>
        <v>0</v>
      </c>
      <c r="BJ457" s="44">
        <f t="shared" si="1154"/>
        <v>0</v>
      </c>
      <c r="BK457" s="44">
        <f t="shared" si="1155"/>
        <v>0</v>
      </c>
      <c r="BM457" s="44">
        <f t="shared" si="1121"/>
        <v>0</v>
      </c>
      <c r="BN457" s="44">
        <f t="shared" si="1122"/>
        <v>0</v>
      </c>
      <c r="BO457" s="44">
        <f t="shared" si="1123"/>
        <v>0</v>
      </c>
      <c r="BP457" s="44">
        <f t="shared" si="1124"/>
        <v>0</v>
      </c>
      <c r="BQ457" s="44">
        <f t="shared" si="1125"/>
        <v>0</v>
      </c>
      <c r="BR457" s="44">
        <f t="shared" si="1126"/>
        <v>0</v>
      </c>
      <c r="BS457" s="44">
        <f t="shared" si="1127"/>
        <v>0</v>
      </c>
      <c r="BT457" s="44">
        <f t="shared" si="1128"/>
        <v>0</v>
      </c>
      <c r="BU457" s="44">
        <f t="shared" si="1129"/>
        <v>0</v>
      </c>
      <c r="BV457" s="44">
        <f t="shared" si="1130"/>
        <v>0</v>
      </c>
      <c r="BW457" s="44">
        <f t="shared" si="1131"/>
        <v>0</v>
      </c>
      <c r="BX457" s="44">
        <f t="shared" si="1132"/>
        <v>0</v>
      </c>
      <c r="BY457" s="44">
        <f t="shared" si="1133"/>
        <v>0</v>
      </c>
      <c r="CA457" s="44">
        <f t="shared" si="1134"/>
        <v>0</v>
      </c>
    </row>
    <row r="458" spans="1:79" x14ac:dyDescent="0.25">
      <c r="B458" s="6"/>
      <c r="C458" s="6"/>
      <c r="D458" s="6"/>
      <c r="E458" s="93"/>
      <c r="F458" s="93"/>
      <c r="G458" s="105"/>
      <c r="H458" s="24"/>
      <c r="I458" s="24"/>
      <c r="J458" s="24"/>
      <c r="K458" s="24"/>
      <c r="L458" s="40"/>
      <c r="M458" s="24"/>
      <c r="N458" s="24"/>
      <c r="O458" s="24"/>
      <c r="P458" s="40"/>
      <c r="Q458" s="24"/>
      <c r="R458" s="24"/>
      <c r="S458" s="24"/>
      <c r="T458" s="24"/>
      <c r="U458" s="24"/>
      <c r="V458" s="24"/>
      <c r="W458" s="24"/>
      <c r="Y458" s="44"/>
      <c r="Z458" s="44"/>
      <c r="BH458" s="44">
        <f t="shared" si="1152"/>
        <v>0</v>
      </c>
      <c r="BI458" s="44">
        <f t="shared" si="1153"/>
        <v>0</v>
      </c>
      <c r="BJ458" s="44">
        <f t="shared" si="1154"/>
        <v>0</v>
      </c>
      <c r="BK458" s="44">
        <f t="shared" si="1155"/>
        <v>0</v>
      </c>
      <c r="BM458" s="44">
        <f t="shared" si="1121"/>
        <v>0</v>
      </c>
      <c r="BN458" s="44">
        <f t="shared" si="1122"/>
        <v>0</v>
      </c>
      <c r="BO458" s="44">
        <f t="shared" si="1123"/>
        <v>0</v>
      </c>
      <c r="BP458" s="44">
        <f t="shared" si="1124"/>
        <v>0</v>
      </c>
      <c r="BQ458" s="44">
        <f t="shared" si="1125"/>
        <v>0</v>
      </c>
      <c r="BR458" s="44">
        <f t="shared" si="1126"/>
        <v>0</v>
      </c>
      <c r="BS458" s="44">
        <f t="shared" si="1127"/>
        <v>0</v>
      </c>
      <c r="BT458" s="44">
        <f t="shared" si="1128"/>
        <v>0</v>
      </c>
      <c r="BU458" s="44">
        <f t="shared" si="1129"/>
        <v>0</v>
      </c>
      <c r="BV458" s="44">
        <f t="shared" si="1130"/>
        <v>0</v>
      </c>
      <c r="BW458" s="44">
        <f t="shared" si="1131"/>
        <v>0</v>
      </c>
      <c r="BX458" s="44">
        <f t="shared" si="1132"/>
        <v>0</v>
      </c>
      <c r="BY458" s="44">
        <f t="shared" si="1133"/>
        <v>0</v>
      </c>
      <c r="CA458" s="44">
        <f t="shared" si="1134"/>
        <v>0</v>
      </c>
    </row>
    <row r="459" spans="1:79" x14ac:dyDescent="0.25">
      <c r="B459" s="6" t="s">
        <v>456</v>
      </c>
      <c r="C459" s="6"/>
      <c r="D459" s="47" t="str">
        <f>INDEX(Alloc,$E459,D$1)</f>
        <v>TUP</v>
      </c>
      <c r="E459" s="93">
        <v>34</v>
      </c>
      <c r="F459" s="93"/>
      <c r="G459" s="105">
        <f>+'Function-Classif'!F459</f>
        <v>-1002535</v>
      </c>
      <c r="H459" s="21">
        <f>+'Function-Classif'!S459</f>
        <v>-442836.90741991845</v>
      </c>
      <c r="I459" s="21">
        <f>+'Function-Classif'!T459</f>
        <v>-471423.57070643391</v>
      </c>
      <c r="J459" s="21">
        <f>+'Function-Classif'!U459</f>
        <v>-88274.521873647594</v>
      </c>
      <c r="K459" s="24"/>
      <c r="L459" s="47">
        <f t="shared" si="1242"/>
        <v>-217161.39763734621</v>
      </c>
      <c r="M459" s="47">
        <f t="shared" si="1242"/>
        <v>-170550.69151663547</v>
      </c>
      <c r="N459" s="47">
        <f t="shared" si="1242"/>
        <v>-50925.59144818475</v>
      </c>
      <c r="O459" s="47"/>
      <c r="P459" s="47">
        <f t="shared" si="1243"/>
        <v>-60133.044376143378</v>
      </c>
      <c r="Q459" s="47">
        <f t="shared" si="1243"/>
        <v>-55422.868943338501</v>
      </c>
      <c r="R459" s="47">
        <f t="shared" si="1243"/>
        <v>-8305.9016387961383</v>
      </c>
      <c r="S459" s="47"/>
      <c r="T459" s="47">
        <f t="shared" si="1243"/>
        <v>-4818.1541306841891</v>
      </c>
      <c r="U459" s="47">
        <f t="shared" si="1243"/>
        <v>-6600.9565237936176</v>
      </c>
      <c r="V459" s="47">
        <f t="shared" si="1243"/>
        <v>-77.994304496070555</v>
      </c>
      <c r="W459" s="24"/>
      <c r="X459" s="47">
        <f t="shared" si="1244"/>
        <v>-59768.389396494742</v>
      </c>
      <c r="Y459" s="47">
        <f t="shared" si="1244"/>
        <v>-76480.660179670362</v>
      </c>
      <c r="Z459" s="47">
        <f t="shared" si="1244"/>
        <v>-935.24243439569534</v>
      </c>
      <c r="AB459" s="47">
        <f t="shared" si="1245"/>
        <v>-49207.348340993303</v>
      </c>
      <c r="AC459" s="47">
        <f t="shared" si="1245"/>
        <v>-73825.068965366096</v>
      </c>
      <c r="AD459" s="47">
        <f t="shared" si="1245"/>
        <v>-122.12714462597789</v>
      </c>
      <c r="AF459" s="47">
        <f t="shared" si="1246"/>
        <v>-31502.681350469073</v>
      </c>
      <c r="AG459" s="47">
        <f t="shared" si="1246"/>
        <v>-32469.270237838275</v>
      </c>
      <c r="AH459" s="47">
        <f t="shared" si="1246"/>
        <v>-103.0889339739694</v>
      </c>
      <c r="AJ459" s="47">
        <f t="shared" si="1247"/>
        <v>-12684.182658624557</v>
      </c>
      <c r="AK459" s="47">
        <f t="shared" si="1247"/>
        <v>-44953.814179361034</v>
      </c>
      <c r="AL459" s="47">
        <f t="shared" si="1247"/>
        <v>-99.900082191259486</v>
      </c>
      <c r="AN459" s="47">
        <f t="shared" si="1248"/>
        <v>-3154.8727308254065</v>
      </c>
      <c r="AO459" s="47">
        <f t="shared" si="1248"/>
        <v>-4387.7203613708862</v>
      </c>
      <c r="AP459" s="47">
        <f t="shared" si="1248"/>
        <v>-1.1585722425455489</v>
      </c>
      <c r="AR459" s="47">
        <f t="shared" si="1249"/>
        <v>-1514.9354471437689</v>
      </c>
      <c r="AS459" s="47">
        <f t="shared" si="1249"/>
        <v>-2318.0162923504226</v>
      </c>
      <c r="AT459" s="47">
        <f t="shared" si="1249"/>
        <v>-1.1585722425455489</v>
      </c>
      <c r="AV459" s="47">
        <f t="shared" si="1250"/>
        <v>-2750.5087783548897</v>
      </c>
      <c r="AW459" s="47">
        <f t="shared" si="1250"/>
        <v>-4152.3144283127403</v>
      </c>
      <c r="AX459" s="47">
        <f t="shared" si="1250"/>
        <v>-27670.023734250517</v>
      </c>
      <c r="AZ459" s="47">
        <f t="shared" si="1251"/>
        <v>-87.984398059279258</v>
      </c>
      <c r="BA459" s="47">
        <f t="shared" si="1251"/>
        <v>-135.35131229041102</v>
      </c>
      <c r="BB459" s="47">
        <f t="shared" si="1251"/>
        <v>-4.9480342151350163</v>
      </c>
      <c r="BD459" s="47">
        <f t="shared" si="1252"/>
        <v>-53.408174779680991</v>
      </c>
      <c r="BE459" s="47">
        <f t="shared" si="1252"/>
        <v>-126.83776610607876</v>
      </c>
      <c r="BF459" s="47">
        <f t="shared" si="1252"/>
        <v>-27.386974032984845</v>
      </c>
      <c r="BH459" s="44">
        <f t="shared" ref="BH459" si="1253">+L459+P459+T459+X459+AB459+AF459+AJ459+AN459+AR459+AV459+AZ459+BD459-H459</f>
        <v>0</v>
      </c>
      <c r="BI459" s="44">
        <f t="shared" ref="BI459" si="1254">+M459+Q459+U459+Y459+AC459+AG459+AK459+AO459+AS459+AW459+BA459+BE459-I459</f>
        <v>0</v>
      </c>
      <c r="BJ459" s="44">
        <f t="shared" ref="BJ459" si="1255">+N459+R459+V459+Z459+AD459+AH459+AL459+AP459+AT459+AX459+BB459+BF459-J459</f>
        <v>0</v>
      </c>
      <c r="BK459" s="44">
        <f t="shared" ref="BK459" si="1256">SUM(L459:BF459)-G459</f>
        <v>0</v>
      </c>
      <c r="BM459" s="44">
        <f t="shared" si="1121"/>
        <v>-1002535</v>
      </c>
      <c r="BN459" s="44">
        <f t="shared" si="1122"/>
        <v>-438637.68060216639</v>
      </c>
      <c r="BO459" s="44">
        <f t="shared" si="1123"/>
        <v>-123861.81495827803</v>
      </c>
      <c r="BP459" s="44">
        <f t="shared" si="1124"/>
        <v>-11497.104958973878</v>
      </c>
      <c r="BQ459" s="44">
        <f t="shared" si="1125"/>
        <v>-137184.29201056078</v>
      </c>
      <c r="BR459" s="44">
        <f t="shared" si="1126"/>
        <v>-123154.54445098537</v>
      </c>
      <c r="BS459" s="44">
        <f t="shared" si="1127"/>
        <v>-64075.040522281313</v>
      </c>
      <c r="BT459" s="44">
        <f t="shared" si="1128"/>
        <v>-57737.896920176849</v>
      </c>
      <c r="BU459" s="44">
        <f t="shared" si="1129"/>
        <v>-7543.7516644388379</v>
      </c>
      <c r="BV459" s="44">
        <f t="shared" si="1130"/>
        <v>-3834.110311736737</v>
      </c>
      <c r="BW459" s="44">
        <f t="shared" si="1131"/>
        <v>-34572.846940918149</v>
      </c>
      <c r="BX459" s="44">
        <f t="shared" si="1132"/>
        <v>-228.28374456482527</v>
      </c>
      <c r="BY459" s="44">
        <f t="shared" si="1133"/>
        <v>-207.6329149187446</v>
      </c>
      <c r="CA459" s="44">
        <f t="shared" si="1134"/>
        <v>0</v>
      </c>
    </row>
    <row r="460" spans="1:79" x14ac:dyDescent="0.25">
      <c r="B460" s="6"/>
      <c r="C460" s="6"/>
      <c r="D460" s="6"/>
      <c r="E460" s="93"/>
      <c r="F460" s="93"/>
      <c r="G460" s="105"/>
      <c r="H460" s="24"/>
      <c r="I460" s="24"/>
      <c r="J460" s="24"/>
      <c r="K460" s="24"/>
      <c r="L460" s="40"/>
      <c r="M460" s="24"/>
      <c r="N460" s="24"/>
      <c r="O460" s="24"/>
      <c r="P460" s="40"/>
      <c r="Q460" s="24"/>
      <c r="R460" s="24"/>
      <c r="S460" s="24"/>
      <c r="T460" s="24"/>
      <c r="U460" s="24"/>
      <c r="V460" s="24"/>
      <c r="W460" s="24"/>
      <c r="Y460" s="44"/>
      <c r="Z460" s="44"/>
      <c r="BH460" s="44">
        <f t="shared" si="1152"/>
        <v>0</v>
      </c>
      <c r="BI460" s="44">
        <f t="shared" si="1153"/>
        <v>0</v>
      </c>
      <c r="BJ460" s="44">
        <f t="shared" si="1154"/>
        <v>0</v>
      </c>
      <c r="BK460" s="44">
        <f t="shared" si="1155"/>
        <v>0</v>
      </c>
      <c r="BM460" s="44">
        <f t="shared" si="1121"/>
        <v>0</v>
      </c>
      <c r="BN460" s="44">
        <f t="shared" si="1122"/>
        <v>0</v>
      </c>
      <c r="BO460" s="44">
        <f t="shared" si="1123"/>
        <v>0</v>
      </c>
      <c r="BP460" s="44">
        <f t="shared" si="1124"/>
        <v>0</v>
      </c>
      <c r="BQ460" s="44">
        <f t="shared" si="1125"/>
        <v>0</v>
      </c>
      <c r="BR460" s="44">
        <f t="shared" si="1126"/>
        <v>0</v>
      </c>
      <c r="BS460" s="44">
        <f t="shared" si="1127"/>
        <v>0</v>
      </c>
      <c r="BT460" s="44">
        <f t="shared" si="1128"/>
        <v>0</v>
      </c>
      <c r="BU460" s="44">
        <f t="shared" si="1129"/>
        <v>0</v>
      </c>
      <c r="BV460" s="44">
        <f t="shared" si="1130"/>
        <v>0</v>
      </c>
      <c r="BW460" s="44">
        <f t="shared" si="1131"/>
        <v>0</v>
      </c>
      <c r="BX460" s="44">
        <f t="shared" si="1132"/>
        <v>0</v>
      </c>
      <c r="BY460" s="44">
        <f t="shared" si="1133"/>
        <v>0</v>
      </c>
      <c r="CA460" s="44">
        <f t="shared" si="1134"/>
        <v>0</v>
      </c>
    </row>
    <row r="461" spans="1:79" x14ac:dyDescent="0.25">
      <c r="B461" s="6" t="s">
        <v>221</v>
      </c>
      <c r="C461" s="6"/>
      <c r="D461" s="47" t="str">
        <f>INDEX(Alloc,$E461,D$1)</f>
        <v>TUP</v>
      </c>
      <c r="E461" s="93">
        <v>34</v>
      </c>
      <c r="F461" s="93"/>
      <c r="G461" s="105">
        <f>+'Function-Classif'!F461</f>
        <v>62185554</v>
      </c>
      <c r="H461" s="21">
        <f>+'Function-Classif'!S461</f>
        <v>27468425.959746383</v>
      </c>
      <c r="I461" s="21">
        <f>+'Function-Classif'!T461</f>
        <v>29241608.435653385</v>
      </c>
      <c r="J461" s="21">
        <f>+'Function-Classif'!U461</f>
        <v>5475519.6046002321</v>
      </c>
      <c r="K461" s="47"/>
      <c r="L461" s="47">
        <f t="shared" ref="L461:N461" si="1257">INDEX(Alloc,$E461,L$1)*$G461</f>
        <v>13470154.976626916</v>
      </c>
      <c r="M461" s="47">
        <f t="shared" si="1257"/>
        <v>10578971.544180579</v>
      </c>
      <c r="N461" s="47">
        <f t="shared" si="1257"/>
        <v>3158828.4867690713</v>
      </c>
      <c r="O461" s="47"/>
      <c r="P461" s="47">
        <f t="shared" ref="P461:V461" si="1258">INDEX(Alloc,$E461,P$1)*$G461</f>
        <v>3729951.2518137125</v>
      </c>
      <c r="Q461" s="47">
        <f t="shared" si="1258"/>
        <v>3437787.0194166782</v>
      </c>
      <c r="R461" s="47">
        <f t="shared" si="1258"/>
        <v>515201.06019046291</v>
      </c>
      <c r="S461" s="47"/>
      <c r="T461" s="47">
        <f t="shared" si="1258"/>
        <v>298861.96878311946</v>
      </c>
      <c r="U461" s="47">
        <f t="shared" si="1258"/>
        <v>409446.19226462947</v>
      </c>
      <c r="V461" s="47">
        <f t="shared" si="1258"/>
        <v>4837.8550713270242</v>
      </c>
      <c r="W461" s="24"/>
      <c r="X461" s="47">
        <f t="shared" ref="X461:Z461" si="1259">INDEX(Alloc,$E461,X$1)*$G461</f>
        <v>3707332.318880389</v>
      </c>
      <c r="Y461" s="47">
        <f t="shared" si="1259"/>
        <v>4743966.2690664576</v>
      </c>
      <c r="Z461" s="47">
        <f t="shared" si="1259"/>
        <v>58011.509730039324</v>
      </c>
      <c r="AB461" s="47">
        <f t="shared" ref="AB461:AD461" si="1260">INDEX(Alloc,$E461,AB$1)*$G461</f>
        <v>3052248.766831731</v>
      </c>
      <c r="AC461" s="47">
        <f t="shared" si="1260"/>
        <v>4579244.4280743292</v>
      </c>
      <c r="AD461" s="47">
        <f t="shared" si="1260"/>
        <v>7575.3406584354243</v>
      </c>
      <c r="AF461" s="47">
        <f t="shared" ref="AF461:AH461" si="1261">INDEX(Alloc,$E461,AF$1)*$G461</f>
        <v>1954058.1548418633</v>
      </c>
      <c r="AG461" s="47">
        <f t="shared" si="1261"/>
        <v>2014014.0321441994</v>
      </c>
      <c r="AH461" s="47">
        <f t="shared" si="1261"/>
        <v>6394.432583840673</v>
      </c>
      <c r="AJ461" s="47">
        <f t="shared" ref="AJ461:AL461" si="1262">INDEX(Alloc,$E461,AJ$1)*$G461</f>
        <v>786778.44231249869</v>
      </c>
      <c r="AK461" s="47">
        <f t="shared" si="1262"/>
        <v>2788409.2217794103</v>
      </c>
      <c r="AL461" s="47">
        <f t="shared" si="1262"/>
        <v>6196.6334898123305</v>
      </c>
      <c r="AN461" s="47">
        <f t="shared" ref="AN461:AP461" si="1263">INDEX(Alloc,$E461,AN$1)*$G461</f>
        <v>195691.4307888211</v>
      </c>
      <c r="AO461" s="47">
        <f t="shared" si="1263"/>
        <v>272162.88854646345</v>
      </c>
      <c r="AP461" s="47">
        <f t="shared" si="1263"/>
        <v>71.864280799889599</v>
      </c>
      <c r="AR461" s="47">
        <f t="shared" ref="AR461:AT461" si="1264">INDEX(Alloc,$E461,AR$1)*$G461</f>
        <v>93968.888921457095</v>
      </c>
      <c r="AS461" s="47">
        <f t="shared" si="1264"/>
        <v>143782.63833266369</v>
      </c>
      <c r="AT461" s="47">
        <f t="shared" si="1264"/>
        <v>71.864280799889599</v>
      </c>
      <c r="AV461" s="47">
        <f t="shared" ref="AV461:AX461" si="1265">INDEX(Alloc,$E461,AV$1)*$G461</f>
        <v>170609.41729102927</v>
      </c>
      <c r="AW461" s="47">
        <f t="shared" si="1265"/>
        <v>257561.05583029127</v>
      </c>
      <c r="AX461" s="47">
        <f t="shared" si="1265"/>
        <v>1716324.8715581174</v>
      </c>
      <c r="AZ461" s="47">
        <f t="shared" ref="AZ461:BB461" si="1266">INDEX(Alloc,$E461,AZ$1)*$G461</f>
        <v>5457.5237140576692</v>
      </c>
      <c r="BA461" s="47">
        <f t="shared" si="1266"/>
        <v>8395.6134592869257</v>
      </c>
      <c r="BB461" s="47">
        <f t="shared" si="1266"/>
        <v>306.91821121369946</v>
      </c>
      <c r="BD461" s="47">
        <f t="shared" ref="BD461:BF461" si="1267">INDEX(Alloc,$E461,BD$1)*$G461</f>
        <v>3312.818940788392</v>
      </c>
      <c r="BE461" s="47">
        <f t="shared" si="1267"/>
        <v>7867.5325583934036</v>
      </c>
      <c r="BF461" s="47">
        <f t="shared" si="1267"/>
        <v>1698.7677763118265</v>
      </c>
      <c r="BH461" s="44">
        <f t="shared" si="1152"/>
        <v>0</v>
      </c>
      <c r="BI461" s="44">
        <f t="shared" si="1153"/>
        <v>0</v>
      </c>
      <c r="BJ461" s="44">
        <f t="shared" si="1154"/>
        <v>0</v>
      </c>
      <c r="BK461" s="44">
        <f t="shared" si="1155"/>
        <v>0</v>
      </c>
      <c r="BM461" s="44">
        <f t="shared" si="1121"/>
        <v>62185554</v>
      </c>
      <c r="BN461" s="44">
        <f t="shared" si="1122"/>
        <v>27207955.00757657</v>
      </c>
      <c r="BO461" s="44">
        <f t="shared" si="1123"/>
        <v>7682939.3314208528</v>
      </c>
      <c r="BP461" s="44">
        <f t="shared" si="1124"/>
        <v>713146.01611907606</v>
      </c>
      <c r="BQ461" s="44">
        <f t="shared" si="1125"/>
        <v>8509310.0976768862</v>
      </c>
      <c r="BR461" s="44">
        <f t="shared" si="1126"/>
        <v>7639068.5355644953</v>
      </c>
      <c r="BS461" s="44">
        <f t="shared" si="1127"/>
        <v>3974466.6195699032</v>
      </c>
      <c r="BT461" s="44">
        <f t="shared" si="1128"/>
        <v>3581384.2975817211</v>
      </c>
      <c r="BU461" s="44">
        <f t="shared" si="1129"/>
        <v>467926.1836160844</v>
      </c>
      <c r="BV461" s="44">
        <f t="shared" si="1130"/>
        <v>237823.39153492069</v>
      </c>
      <c r="BW461" s="44">
        <f t="shared" si="1131"/>
        <v>2144495.344679438</v>
      </c>
      <c r="BX461" s="44">
        <f t="shared" si="1132"/>
        <v>14160.055384558294</v>
      </c>
      <c r="BY461" s="44">
        <f t="shared" si="1133"/>
        <v>12879.119275493622</v>
      </c>
      <c r="CA461" s="44">
        <f t="shared" si="1134"/>
        <v>0</v>
      </c>
    </row>
    <row r="462" spans="1:79" x14ac:dyDescent="0.25">
      <c r="B462" s="6"/>
      <c r="C462" s="6"/>
      <c r="D462" s="6"/>
      <c r="E462" s="93"/>
      <c r="F462" s="93"/>
      <c r="G462" s="105"/>
      <c r="H462" s="24"/>
      <c r="I462" s="24"/>
      <c r="J462" s="24"/>
      <c r="K462" s="24"/>
      <c r="L462" s="40"/>
      <c r="M462" s="24"/>
      <c r="N462" s="24"/>
      <c r="O462" s="24"/>
      <c r="P462" s="40"/>
      <c r="Q462" s="24"/>
      <c r="R462" s="24"/>
      <c r="S462" s="24"/>
      <c r="T462" s="24"/>
      <c r="U462" s="24"/>
      <c r="V462" s="24"/>
      <c r="W462" s="24"/>
      <c r="Y462" s="44"/>
      <c r="Z462" s="44"/>
      <c r="BH462" s="44">
        <f t="shared" si="1152"/>
        <v>0</v>
      </c>
      <c r="BI462" s="44">
        <f t="shared" si="1153"/>
        <v>0</v>
      </c>
      <c r="BJ462" s="44">
        <f t="shared" si="1154"/>
        <v>0</v>
      </c>
      <c r="BK462" s="44">
        <f t="shared" si="1155"/>
        <v>0</v>
      </c>
      <c r="BM462" s="44">
        <f t="shared" si="1121"/>
        <v>0</v>
      </c>
      <c r="BN462" s="44">
        <f t="shared" si="1122"/>
        <v>0</v>
      </c>
      <c r="BO462" s="44">
        <f t="shared" si="1123"/>
        <v>0</v>
      </c>
      <c r="BP462" s="44">
        <f t="shared" si="1124"/>
        <v>0</v>
      </c>
      <c r="BQ462" s="44">
        <f t="shared" si="1125"/>
        <v>0</v>
      </c>
      <c r="BR462" s="44">
        <f t="shared" si="1126"/>
        <v>0</v>
      </c>
      <c r="BS462" s="44">
        <f t="shared" si="1127"/>
        <v>0</v>
      </c>
      <c r="BT462" s="44">
        <f t="shared" si="1128"/>
        <v>0</v>
      </c>
      <c r="BU462" s="44">
        <f t="shared" si="1129"/>
        <v>0</v>
      </c>
      <c r="BV462" s="44">
        <f t="shared" si="1130"/>
        <v>0</v>
      </c>
      <c r="BW462" s="44">
        <f t="shared" si="1131"/>
        <v>0</v>
      </c>
      <c r="BX462" s="44">
        <f t="shared" si="1132"/>
        <v>0</v>
      </c>
      <c r="BY462" s="44">
        <f t="shared" si="1133"/>
        <v>0</v>
      </c>
      <c r="CA462" s="44">
        <f t="shared" si="1134"/>
        <v>0</v>
      </c>
    </row>
    <row r="463" spans="1:79" x14ac:dyDescent="0.25">
      <c r="B463" s="6" t="s">
        <v>211</v>
      </c>
      <c r="C463" s="6"/>
      <c r="D463" s="6"/>
      <c r="E463" s="93"/>
      <c r="F463" s="93"/>
      <c r="G463" s="105">
        <f>+'Function-Classif'!F463</f>
        <v>0</v>
      </c>
      <c r="H463" s="21">
        <f>+'Function-Classif'!S463</f>
        <v>0</v>
      </c>
      <c r="I463" s="21">
        <f>+'Function-Classif'!T463</f>
        <v>0</v>
      </c>
      <c r="J463" s="21">
        <f>+'Function-Classif'!U463</f>
        <v>0</v>
      </c>
      <c r="K463" s="24"/>
      <c r="L463" s="40"/>
      <c r="M463" s="24"/>
      <c r="N463" s="24"/>
      <c r="O463" s="24"/>
      <c r="P463" s="40"/>
      <c r="Q463" s="24"/>
      <c r="R463" s="24"/>
      <c r="S463" s="24"/>
      <c r="T463" s="24"/>
      <c r="U463" s="24"/>
      <c r="V463" s="24"/>
      <c r="W463" s="24"/>
      <c r="Y463" s="44"/>
      <c r="Z463" s="44"/>
      <c r="BH463" s="44">
        <f t="shared" si="1152"/>
        <v>0</v>
      </c>
      <c r="BI463" s="44">
        <f t="shared" si="1153"/>
        <v>0</v>
      </c>
      <c r="BJ463" s="44">
        <f t="shared" si="1154"/>
        <v>0</v>
      </c>
      <c r="BK463" s="44">
        <f t="shared" si="1155"/>
        <v>0</v>
      </c>
      <c r="BM463" s="44">
        <f t="shared" si="1121"/>
        <v>0</v>
      </c>
      <c r="BN463" s="44">
        <f t="shared" si="1122"/>
        <v>0</v>
      </c>
      <c r="BO463" s="44">
        <f t="shared" si="1123"/>
        <v>0</v>
      </c>
      <c r="BP463" s="44">
        <f t="shared" si="1124"/>
        <v>0</v>
      </c>
      <c r="BQ463" s="44">
        <f t="shared" si="1125"/>
        <v>0</v>
      </c>
      <c r="BR463" s="44">
        <f t="shared" si="1126"/>
        <v>0</v>
      </c>
      <c r="BS463" s="44">
        <f t="shared" si="1127"/>
        <v>0</v>
      </c>
      <c r="BT463" s="44">
        <f t="shared" si="1128"/>
        <v>0</v>
      </c>
      <c r="BU463" s="44">
        <f t="shared" si="1129"/>
        <v>0</v>
      </c>
      <c r="BV463" s="44">
        <f t="shared" si="1130"/>
        <v>0</v>
      </c>
      <c r="BW463" s="44">
        <f t="shared" si="1131"/>
        <v>0</v>
      </c>
      <c r="BX463" s="44">
        <f t="shared" si="1132"/>
        <v>0</v>
      </c>
      <c r="BY463" s="44">
        <f t="shared" si="1133"/>
        <v>0</v>
      </c>
      <c r="CA463" s="44">
        <f t="shared" si="1134"/>
        <v>0</v>
      </c>
    </row>
    <row r="464" spans="1:79" x14ac:dyDescent="0.25">
      <c r="B464" s="30"/>
      <c r="C464" s="30"/>
      <c r="D464" s="30"/>
      <c r="E464" s="94"/>
      <c r="F464" s="94"/>
      <c r="G464" s="105"/>
      <c r="H464" s="31"/>
      <c r="I464" s="31"/>
      <c r="J464" s="3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Y464" s="44"/>
      <c r="Z464" s="44"/>
      <c r="BH464" s="44">
        <f t="shared" si="1152"/>
        <v>0</v>
      </c>
      <c r="BI464" s="44">
        <f t="shared" si="1153"/>
        <v>0</v>
      </c>
      <c r="BJ464" s="44">
        <f t="shared" si="1154"/>
        <v>0</v>
      </c>
      <c r="BK464" s="44">
        <f t="shared" si="1155"/>
        <v>0</v>
      </c>
      <c r="BM464" s="44">
        <f t="shared" si="1121"/>
        <v>0</v>
      </c>
      <c r="BN464" s="44">
        <f t="shared" si="1122"/>
        <v>0</v>
      </c>
      <c r="BO464" s="44">
        <f t="shared" si="1123"/>
        <v>0</v>
      </c>
      <c r="BP464" s="44">
        <f t="shared" si="1124"/>
        <v>0</v>
      </c>
      <c r="BQ464" s="44">
        <f t="shared" si="1125"/>
        <v>0</v>
      </c>
      <c r="BR464" s="44">
        <f t="shared" si="1126"/>
        <v>0</v>
      </c>
      <c r="BS464" s="44">
        <f t="shared" si="1127"/>
        <v>0</v>
      </c>
      <c r="BT464" s="44">
        <f t="shared" si="1128"/>
        <v>0</v>
      </c>
      <c r="BU464" s="44">
        <f t="shared" si="1129"/>
        <v>0</v>
      </c>
      <c r="BV464" s="44">
        <f t="shared" si="1130"/>
        <v>0</v>
      </c>
      <c r="BW464" s="44">
        <f t="shared" si="1131"/>
        <v>0</v>
      </c>
      <c r="BX464" s="44">
        <f t="shared" si="1132"/>
        <v>0</v>
      </c>
      <c r="BY464" s="44">
        <f t="shared" si="1133"/>
        <v>0</v>
      </c>
      <c r="CA464" s="44">
        <f t="shared" si="1134"/>
        <v>0</v>
      </c>
    </row>
    <row r="465" spans="1:79" x14ac:dyDescent="0.25">
      <c r="B465" s="9" t="s">
        <v>222</v>
      </c>
      <c r="C465" s="6"/>
      <c r="D465" s="6"/>
      <c r="E465" s="93"/>
      <c r="F465" s="93"/>
      <c r="G465" s="105">
        <f>+'Function-Classif'!F465</f>
        <v>918176657</v>
      </c>
      <c r="H465" s="24">
        <f>H288+H447+H455+H457+H461+H453+H459+H463</f>
        <v>200462060.61615476</v>
      </c>
      <c r="I465" s="24">
        <f t="shared" ref="I465:BF465" si="1268">I288+I447+I455+I457+I461+I453+I459+I463</f>
        <v>645995333.41144276</v>
      </c>
      <c r="J465" s="24">
        <f t="shared" si="1268"/>
        <v>71719262.972402349</v>
      </c>
      <c r="K465" s="24"/>
      <c r="L465" s="24">
        <f t="shared" si="1268"/>
        <v>97522035.688454092</v>
      </c>
      <c r="M465" s="24">
        <f t="shared" si="1268"/>
        <v>233706920.22196215</v>
      </c>
      <c r="N465" s="24">
        <f t="shared" si="1268"/>
        <v>49327036.417023711</v>
      </c>
      <c r="O465" s="24"/>
      <c r="P465" s="24">
        <f t="shared" si="1268"/>
        <v>27333788.441105917</v>
      </c>
      <c r="Q465" s="24">
        <f t="shared" si="1268"/>
        <v>75946382.248175576</v>
      </c>
      <c r="R465" s="24">
        <f t="shared" si="1268"/>
        <v>10974196.930023976</v>
      </c>
      <c r="S465" s="24"/>
      <c r="T465" s="24">
        <f t="shared" ref="T465:V465" si="1269">T288+T447+T455+T457+T461+T453+T459+T463</f>
        <v>2227017.2421727357</v>
      </c>
      <c r="U465" s="24">
        <f t="shared" si="1269"/>
        <v>9045341.3350388072</v>
      </c>
      <c r="V465" s="24">
        <f t="shared" si="1269"/>
        <v>173793.14549225604</v>
      </c>
      <c r="W465" s="24"/>
      <c r="X465" s="24">
        <f t="shared" si="1268"/>
        <v>27225723.409635138</v>
      </c>
      <c r="Y465" s="24">
        <f t="shared" si="1268"/>
        <v>104802035.03243951</v>
      </c>
      <c r="Z465" s="24">
        <f t="shared" si="1268"/>
        <v>1904594.8549745146</v>
      </c>
      <c r="AA465" s="24"/>
      <c r="AB465" s="24">
        <f t="shared" si="1268"/>
        <v>22584440.842114799</v>
      </c>
      <c r="AC465" s="24">
        <f t="shared" si="1268"/>
        <v>101163058.03067803</v>
      </c>
      <c r="AD465" s="24">
        <f t="shared" si="1268"/>
        <v>378836.12557267543</v>
      </c>
      <c r="AE465" s="24"/>
      <c r="AF465" s="24">
        <f t="shared" si="1268"/>
        <v>14262714.326285211</v>
      </c>
      <c r="AG465" s="24">
        <f t="shared" si="1268"/>
        <v>44492889.953481294</v>
      </c>
      <c r="AH465" s="24">
        <f t="shared" si="1268"/>
        <v>480252.4731893327</v>
      </c>
      <c r="AI465" s="24"/>
      <c r="AJ465" s="24">
        <f t="shared" si="1268"/>
        <v>5921610.597770052</v>
      </c>
      <c r="AK465" s="24">
        <f t="shared" si="1268"/>
        <v>61600556.2373465</v>
      </c>
      <c r="AL465" s="24">
        <f t="shared" si="1268"/>
        <v>215603.74226648829</v>
      </c>
      <c r="AM465" s="24"/>
      <c r="AN465" s="24">
        <f t="shared" si="1268"/>
        <v>1458318.1720266698</v>
      </c>
      <c r="AO465" s="24">
        <f t="shared" si="1268"/>
        <v>6012526.8524705051</v>
      </c>
      <c r="AP465" s="24">
        <f t="shared" si="1268"/>
        <v>2563.7401924818873</v>
      </c>
      <c r="AQ465" s="24"/>
      <c r="AR465" s="24">
        <f t="shared" si="1268"/>
        <v>687182.00868315599</v>
      </c>
      <c r="AS465" s="24">
        <f t="shared" si="1268"/>
        <v>3176395.4979725638</v>
      </c>
      <c r="AT465" s="24">
        <f t="shared" si="1268"/>
        <v>2563.7401924818873</v>
      </c>
      <c r="AU465" s="24"/>
      <c r="AV465" s="24">
        <f t="shared" si="1268"/>
        <v>1176985.5656782072</v>
      </c>
      <c r="AW465" s="24">
        <f t="shared" si="1268"/>
        <v>5689948.2975097336</v>
      </c>
      <c r="AX465" s="24">
        <f t="shared" si="1268"/>
        <v>8202578.3710789504</v>
      </c>
      <c r="AY465" s="24"/>
      <c r="AZ465" s="24">
        <f t="shared" si="1268"/>
        <v>37649.89493420034</v>
      </c>
      <c r="BA465" s="24">
        <f t="shared" si="1268"/>
        <v>185472.94098955637</v>
      </c>
      <c r="BB465" s="24">
        <f t="shared" si="1268"/>
        <v>8838.4852319385136</v>
      </c>
      <c r="BC465" s="24"/>
      <c r="BD465" s="24">
        <f t="shared" si="1268"/>
        <v>24594.427294561352</v>
      </c>
      <c r="BE465" s="24">
        <f t="shared" si="1268"/>
        <v>173806.76337858103</v>
      </c>
      <c r="BF465" s="24">
        <f t="shared" si="1268"/>
        <v>48404.947163555407</v>
      </c>
      <c r="BH465" s="44">
        <f t="shared" si="1152"/>
        <v>0</v>
      </c>
      <c r="BI465" s="44">
        <f t="shared" si="1153"/>
        <v>0</v>
      </c>
      <c r="BJ465" s="44">
        <f t="shared" si="1154"/>
        <v>0</v>
      </c>
      <c r="BK465" s="44">
        <f t="shared" si="1155"/>
        <v>0</v>
      </c>
      <c r="BM465" s="44">
        <f t="shared" ref="BM465:BM476" si="1270">G465</f>
        <v>918176657</v>
      </c>
      <c r="BN465" s="44">
        <f t="shared" ref="BN465:BN476" si="1271">SUM(L465:N465)</f>
        <v>380555992.32743996</v>
      </c>
      <c r="BO465" s="44">
        <f t="shared" ref="BO465:BO476" si="1272">SUM(P465:R465)</f>
        <v>114254367.61930546</v>
      </c>
      <c r="BP465" s="44">
        <f t="shared" ref="BP465:BP476" si="1273">SUM(T465:V465)</f>
        <v>11446151.7227038</v>
      </c>
      <c r="BQ465" s="44">
        <f t="shared" ref="BQ465:BQ476" si="1274">SUM(X465:Z465)</f>
        <v>133932353.29704916</v>
      </c>
      <c r="BR465" s="44">
        <f t="shared" ref="BR465:BR476" si="1275">SUM(AB465:AD465)</f>
        <v>124126334.99836552</v>
      </c>
      <c r="BS465" s="44">
        <f t="shared" ref="BS465:BS476" si="1276">SUM(AF465:AH465)</f>
        <v>59235856.752955839</v>
      </c>
      <c r="BT465" s="44">
        <f t="shared" ref="BT465:BT476" si="1277">SUM(AJ465:AL465)</f>
        <v>67737770.577383041</v>
      </c>
      <c r="BU465" s="44">
        <f t="shared" ref="BU465:BU476" si="1278">SUM(AN465:AP465)</f>
        <v>7473408.7646896569</v>
      </c>
      <c r="BV465" s="44">
        <f t="shared" ref="BV465:BV476" si="1279">SUM(AR465:AT465)</f>
        <v>3866141.2468482018</v>
      </c>
      <c r="BW465" s="44">
        <f t="shared" ref="BW465:BW476" si="1280">SUM(AV465:AX465)</f>
        <v>15069512.234266892</v>
      </c>
      <c r="BX465" s="44">
        <f t="shared" ref="BX465:BX476" si="1281">SUM(AZ465:BB465)</f>
        <v>231961.32115569522</v>
      </c>
      <c r="BY465" s="44">
        <f t="shared" ref="BY465:BY476" si="1282">SUM(BD465:BF465)</f>
        <v>246806.1378366978</v>
      </c>
      <c r="CA465" s="44">
        <f t="shared" ref="CA465:CA476" si="1283">SUM(BN465:BY465)-BM465</f>
        <v>0</v>
      </c>
    </row>
    <row r="466" spans="1:79" x14ac:dyDescent="0.25">
      <c r="B466" s="6"/>
      <c r="C466" s="6"/>
      <c r="D466" s="6"/>
      <c r="E466" s="93"/>
      <c r="F466" s="93"/>
      <c r="G466" s="105"/>
      <c r="H466" s="24"/>
      <c r="I466" s="24"/>
      <c r="J466" s="24"/>
      <c r="K466" s="24"/>
      <c r="L466" s="40"/>
      <c r="M466" s="24"/>
      <c r="N466" s="24"/>
      <c r="O466" s="24"/>
      <c r="P466" s="40"/>
      <c r="Q466" s="24"/>
      <c r="R466" s="24"/>
      <c r="S466" s="24"/>
      <c r="T466" s="24"/>
      <c r="U466" s="24"/>
      <c r="V466" s="24"/>
      <c r="W466" s="24"/>
      <c r="Y466" s="44"/>
      <c r="Z466" s="44"/>
      <c r="BH466" s="44">
        <f t="shared" si="1152"/>
        <v>0</v>
      </c>
      <c r="BI466" s="44">
        <f t="shared" si="1153"/>
        <v>0</v>
      </c>
      <c r="BJ466" s="44">
        <f t="shared" si="1154"/>
        <v>0</v>
      </c>
      <c r="BK466" s="44">
        <f t="shared" si="1155"/>
        <v>0</v>
      </c>
      <c r="BM466" s="44">
        <f t="shared" si="1270"/>
        <v>0</v>
      </c>
      <c r="BN466" s="44">
        <f t="shared" si="1271"/>
        <v>0</v>
      </c>
      <c r="BO466" s="44">
        <f t="shared" si="1272"/>
        <v>0</v>
      </c>
      <c r="BP466" s="44">
        <f t="shared" si="1273"/>
        <v>0</v>
      </c>
      <c r="BQ466" s="44">
        <f t="shared" si="1274"/>
        <v>0</v>
      </c>
      <c r="BR466" s="44">
        <f t="shared" si="1275"/>
        <v>0</v>
      </c>
      <c r="BS466" s="44">
        <f t="shared" si="1276"/>
        <v>0</v>
      </c>
      <c r="BT466" s="44">
        <f t="shared" si="1277"/>
        <v>0</v>
      </c>
      <c r="BU466" s="44">
        <f t="shared" si="1278"/>
        <v>0</v>
      </c>
      <c r="BV466" s="44">
        <f t="shared" si="1279"/>
        <v>0</v>
      </c>
      <c r="BW466" s="44">
        <f t="shared" si="1280"/>
        <v>0</v>
      </c>
      <c r="BX466" s="44">
        <f t="shared" si="1281"/>
        <v>0</v>
      </c>
      <c r="BY466" s="44">
        <f t="shared" si="1282"/>
        <v>0</v>
      </c>
      <c r="CA466" s="44">
        <f t="shared" si="1283"/>
        <v>0</v>
      </c>
    </row>
    <row r="467" spans="1:79" x14ac:dyDescent="0.25">
      <c r="B467" s="9" t="s">
        <v>223</v>
      </c>
      <c r="C467" s="6"/>
      <c r="D467" s="6"/>
      <c r="E467" s="93"/>
      <c r="F467" s="93"/>
      <c r="G467" s="105"/>
      <c r="H467" s="24"/>
      <c r="I467" s="24"/>
      <c r="J467" s="24"/>
      <c r="K467" s="24"/>
      <c r="L467" s="40"/>
      <c r="M467" s="24"/>
      <c r="N467" s="24"/>
      <c r="O467" s="24"/>
      <c r="P467" s="40"/>
      <c r="Q467" s="24"/>
      <c r="R467" s="24"/>
      <c r="S467" s="24"/>
      <c r="T467" s="24"/>
      <c r="U467" s="24"/>
      <c r="V467" s="24"/>
      <c r="W467" s="24"/>
      <c r="Y467" s="44"/>
      <c r="Z467" s="44"/>
      <c r="BH467" s="44">
        <f t="shared" si="1152"/>
        <v>0</v>
      </c>
      <c r="BI467" s="44">
        <f t="shared" si="1153"/>
        <v>0</v>
      </c>
      <c r="BJ467" s="44">
        <f t="shared" si="1154"/>
        <v>0</v>
      </c>
      <c r="BK467" s="44">
        <f t="shared" si="1155"/>
        <v>0</v>
      </c>
      <c r="BM467" s="44">
        <f t="shared" si="1270"/>
        <v>0</v>
      </c>
      <c r="BN467" s="44">
        <f t="shared" si="1271"/>
        <v>0</v>
      </c>
      <c r="BO467" s="44">
        <f t="shared" si="1272"/>
        <v>0</v>
      </c>
      <c r="BP467" s="44">
        <f t="shared" si="1273"/>
        <v>0</v>
      </c>
      <c r="BQ467" s="44">
        <f t="shared" si="1274"/>
        <v>0</v>
      </c>
      <c r="BR467" s="44">
        <f t="shared" si="1275"/>
        <v>0</v>
      </c>
      <c r="BS467" s="44">
        <f t="shared" si="1276"/>
        <v>0</v>
      </c>
      <c r="BT467" s="44">
        <f t="shared" si="1277"/>
        <v>0</v>
      </c>
      <c r="BU467" s="44">
        <f t="shared" si="1278"/>
        <v>0</v>
      </c>
      <c r="BV467" s="44">
        <f t="shared" si="1279"/>
        <v>0</v>
      </c>
      <c r="BW467" s="44">
        <f t="shared" si="1280"/>
        <v>0</v>
      </c>
      <c r="BX467" s="44">
        <f t="shared" si="1281"/>
        <v>0</v>
      </c>
      <c r="BY467" s="44">
        <f t="shared" si="1282"/>
        <v>0</v>
      </c>
      <c r="CA467" s="44">
        <f t="shared" si="1283"/>
        <v>0</v>
      </c>
    </row>
    <row r="468" spans="1:79" x14ac:dyDescent="0.25">
      <c r="B468" s="6" t="s">
        <v>224</v>
      </c>
      <c r="C468" s="6"/>
      <c r="D468" s="6"/>
      <c r="E468" s="93"/>
      <c r="F468" s="93"/>
      <c r="G468" s="105">
        <f>+'Function-Classif'!F468</f>
        <v>0</v>
      </c>
      <c r="H468" s="21">
        <f>+'Function-Classif'!S468</f>
        <v>0</v>
      </c>
      <c r="I468" s="21">
        <f>+'Function-Classif'!T468</f>
        <v>0</v>
      </c>
      <c r="J468" s="21">
        <f>+'Function-Classif'!U468</f>
        <v>0</v>
      </c>
      <c r="K468" s="24"/>
      <c r="L468" s="40"/>
      <c r="M468" s="24"/>
      <c r="N468" s="24"/>
      <c r="O468" s="24"/>
      <c r="P468" s="40"/>
      <c r="Q468" s="24"/>
      <c r="R468" s="24"/>
      <c r="S468" s="24"/>
      <c r="T468" s="24"/>
      <c r="U468" s="24"/>
      <c r="V468" s="24"/>
      <c r="W468" s="24"/>
      <c r="Y468" s="44"/>
      <c r="Z468" s="44"/>
      <c r="BH468" s="44">
        <f t="shared" si="1152"/>
        <v>0</v>
      </c>
      <c r="BI468" s="44">
        <f t="shared" si="1153"/>
        <v>0</v>
      </c>
      <c r="BJ468" s="44">
        <f t="shared" si="1154"/>
        <v>0</v>
      </c>
      <c r="BK468" s="44">
        <f t="shared" si="1155"/>
        <v>0</v>
      </c>
      <c r="BM468" s="44">
        <f t="shared" si="1270"/>
        <v>0</v>
      </c>
      <c r="BN468" s="44">
        <f t="shared" si="1271"/>
        <v>0</v>
      </c>
      <c r="BO468" s="44">
        <f t="shared" si="1272"/>
        <v>0</v>
      </c>
      <c r="BP468" s="44">
        <f t="shared" si="1273"/>
        <v>0</v>
      </c>
      <c r="BQ468" s="44">
        <f t="shared" si="1274"/>
        <v>0</v>
      </c>
      <c r="BR468" s="44">
        <f t="shared" si="1275"/>
        <v>0</v>
      </c>
      <c r="BS468" s="44">
        <f t="shared" si="1276"/>
        <v>0</v>
      </c>
      <c r="BT468" s="44">
        <f t="shared" si="1277"/>
        <v>0</v>
      </c>
      <c r="BU468" s="44">
        <f t="shared" si="1278"/>
        <v>0</v>
      </c>
      <c r="BV468" s="44">
        <f t="shared" si="1279"/>
        <v>0</v>
      </c>
      <c r="BW468" s="44">
        <f t="shared" si="1280"/>
        <v>0</v>
      </c>
      <c r="BX468" s="44">
        <f t="shared" si="1281"/>
        <v>0</v>
      </c>
      <c r="BY468" s="44">
        <f t="shared" si="1282"/>
        <v>0</v>
      </c>
      <c r="CA468" s="44">
        <f t="shared" si="1283"/>
        <v>0</v>
      </c>
    </row>
    <row r="469" spans="1:79" x14ac:dyDescent="0.25">
      <c r="B469" s="6" t="s">
        <v>225</v>
      </c>
      <c r="C469" s="6"/>
      <c r="D469" s="6"/>
      <c r="E469" s="93"/>
      <c r="F469" s="93"/>
      <c r="G469" s="105">
        <f>+'Function-Classif'!F469</f>
        <v>0</v>
      </c>
      <c r="H469" s="21">
        <f>+'Function-Classif'!S469</f>
        <v>0</v>
      </c>
      <c r="I469" s="21">
        <f>+'Function-Classif'!T469</f>
        <v>0</v>
      </c>
      <c r="J469" s="21">
        <f>+'Function-Classif'!U469</f>
        <v>0</v>
      </c>
      <c r="K469" s="24"/>
      <c r="L469" s="40"/>
      <c r="M469" s="24"/>
      <c r="N469" s="24"/>
      <c r="O469" s="24"/>
      <c r="P469" s="40"/>
      <c r="Q469" s="24"/>
      <c r="R469" s="24"/>
      <c r="S469" s="24"/>
      <c r="T469" s="24"/>
      <c r="U469" s="24"/>
      <c r="V469" s="24"/>
      <c r="W469" s="24"/>
      <c r="Y469" s="44"/>
      <c r="Z469" s="44"/>
      <c r="BH469" s="44">
        <f t="shared" si="1152"/>
        <v>0</v>
      </c>
      <c r="BI469" s="44">
        <f t="shared" si="1153"/>
        <v>0</v>
      </c>
      <c r="BJ469" s="44">
        <f t="shared" si="1154"/>
        <v>0</v>
      </c>
      <c r="BK469" s="44">
        <f t="shared" si="1155"/>
        <v>0</v>
      </c>
      <c r="BM469" s="44">
        <f t="shared" si="1270"/>
        <v>0</v>
      </c>
      <c r="BN469" s="44">
        <f t="shared" si="1271"/>
        <v>0</v>
      </c>
      <c r="BO469" s="44">
        <f t="shared" si="1272"/>
        <v>0</v>
      </c>
      <c r="BP469" s="44">
        <f t="shared" si="1273"/>
        <v>0</v>
      </c>
      <c r="BQ469" s="44">
        <f t="shared" si="1274"/>
        <v>0</v>
      </c>
      <c r="BR469" s="44">
        <f t="shared" si="1275"/>
        <v>0</v>
      </c>
      <c r="BS469" s="44">
        <f t="shared" si="1276"/>
        <v>0</v>
      </c>
      <c r="BT469" s="44">
        <f t="shared" si="1277"/>
        <v>0</v>
      </c>
      <c r="BU469" s="44">
        <f t="shared" si="1278"/>
        <v>0</v>
      </c>
      <c r="BV469" s="44">
        <f t="shared" si="1279"/>
        <v>0</v>
      </c>
      <c r="BW469" s="44">
        <f t="shared" si="1280"/>
        <v>0</v>
      </c>
      <c r="BX469" s="44">
        <f t="shared" si="1281"/>
        <v>0</v>
      </c>
      <c r="BY469" s="44">
        <f t="shared" si="1282"/>
        <v>0</v>
      </c>
      <c r="CA469" s="44">
        <f t="shared" si="1283"/>
        <v>0</v>
      </c>
    </row>
    <row r="470" spans="1:79" x14ac:dyDescent="0.25">
      <c r="B470" s="6" t="s">
        <v>226</v>
      </c>
      <c r="C470" s="6"/>
      <c r="D470" s="6"/>
      <c r="E470" s="93"/>
      <c r="F470" s="93"/>
      <c r="G470" s="105">
        <f>+'Function-Classif'!F470</f>
        <v>0</v>
      </c>
      <c r="H470" s="21">
        <f>+'Function-Classif'!S470</f>
        <v>0</v>
      </c>
      <c r="I470" s="21">
        <f>+'Function-Classif'!T470</f>
        <v>0</v>
      </c>
      <c r="J470" s="21">
        <f>+'Function-Classif'!U470</f>
        <v>0</v>
      </c>
      <c r="K470" s="24"/>
      <c r="L470" s="40"/>
      <c r="M470" s="24"/>
      <c r="N470" s="24"/>
      <c r="O470" s="24"/>
      <c r="P470" s="40"/>
      <c r="Q470" s="24"/>
      <c r="R470" s="24"/>
      <c r="S470" s="24"/>
      <c r="T470" s="24"/>
      <c r="U470" s="24"/>
      <c r="V470" s="24"/>
      <c r="W470" s="24"/>
      <c r="Y470" s="44"/>
      <c r="Z470" s="44"/>
      <c r="BH470" s="44">
        <f t="shared" si="1152"/>
        <v>0</v>
      </c>
      <c r="BI470" s="44">
        <f t="shared" si="1153"/>
        <v>0</v>
      </c>
      <c r="BJ470" s="44">
        <f t="shared" si="1154"/>
        <v>0</v>
      </c>
      <c r="BK470" s="44">
        <f t="shared" si="1155"/>
        <v>0</v>
      </c>
      <c r="BM470" s="44">
        <f t="shared" si="1270"/>
        <v>0</v>
      </c>
      <c r="BN470" s="44">
        <f t="shared" si="1271"/>
        <v>0</v>
      </c>
      <c r="BO470" s="44">
        <f t="shared" si="1272"/>
        <v>0</v>
      </c>
      <c r="BP470" s="44">
        <f t="shared" si="1273"/>
        <v>0</v>
      </c>
      <c r="BQ470" s="44">
        <f t="shared" si="1274"/>
        <v>0</v>
      </c>
      <c r="BR470" s="44">
        <f t="shared" si="1275"/>
        <v>0</v>
      </c>
      <c r="BS470" s="44">
        <f t="shared" si="1276"/>
        <v>0</v>
      </c>
      <c r="BT470" s="44">
        <f t="shared" si="1277"/>
        <v>0</v>
      </c>
      <c r="BU470" s="44">
        <f t="shared" si="1278"/>
        <v>0</v>
      </c>
      <c r="BV470" s="44">
        <f t="shared" si="1279"/>
        <v>0</v>
      </c>
      <c r="BW470" s="44">
        <f t="shared" si="1280"/>
        <v>0</v>
      </c>
      <c r="BX470" s="44">
        <f t="shared" si="1281"/>
        <v>0</v>
      </c>
      <c r="BY470" s="44">
        <f t="shared" si="1282"/>
        <v>0</v>
      </c>
      <c r="CA470" s="44">
        <f t="shared" si="1283"/>
        <v>0</v>
      </c>
    </row>
    <row r="471" spans="1:79" x14ac:dyDescent="0.25">
      <c r="B471" s="6" t="s">
        <v>227</v>
      </c>
      <c r="C471" s="6"/>
      <c r="D471" s="6"/>
      <c r="E471" s="93"/>
      <c r="F471" s="93"/>
      <c r="G471" s="105">
        <f>+'Function-Classif'!F471</f>
        <v>0</v>
      </c>
      <c r="H471" s="21">
        <f>+'Function-Classif'!S471</f>
        <v>0</v>
      </c>
      <c r="I471" s="21">
        <f>+'Function-Classif'!T471</f>
        <v>0</v>
      </c>
      <c r="J471" s="21">
        <f>+'Function-Classif'!U471</f>
        <v>0</v>
      </c>
      <c r="K471" s="24"/>
      <c r="L471" s="40"/>
      <c r="M471" s="24"/>
      <c r="N471" s="24"/>
      <c r="O471" s="24"/>
      <c r="P471" s="40"/>
      <c r="Q471" s="24"/>
      <c r="R471" s="24"/>
      <c r="S471" s="24"/>
      <c r="T471" s="24"/>
      <c r="U471" s="24"/>
      <c r="V471" s="24"/>
      <c r="W471" s="24"/>
      <c r="Y471" s="44"/>
      <c r="Z471" s="44"/>
      <c r="BH471" s="44">
        <f t="shared" si="1152"/>
        <v>0</v>
      </c>
      <c r="BI471" s="44">
        <f t="shared" si="1153"/>
        <v>0</v>
      </c>
      <c r="BJ471" s="44">
        <f t="shared" si="1154"/>
        <v>0</v>
      </c>
      <c r="BK471" s="44">
        <f t="shared" si="1155"/>
        <v>0</v>
      </c>
      <c r="BM471" s="44">
        <f t="shared" si="1270"/>
        <v>0</v>
      </c>
      <c r="BN471" s="44">
        <f t="shared" si="1271"/>
        <v>0</v>
      </c>
      <c r="BO471" s="44">
        <f t="shared" si="1272"/>
        <v>0</v>
      </c>
      <c r="BP471" s="44">
        <f t="shared" si="1273"/>
        <v>0</v>
      </c>
      <c r="BQ471" s="44">
        <f t="shared" si="1274"/>
        <v>0</v>
      </c>
      <c r="BR471" s="44">
        <f t="shared" si="1275"/>
        <v>0</v>
      </c>
      <c r="BS471" s="44">
        <f t="shared" si="1276"/>
        <v>0</v>
      </c>
      <c r="BT471" s="44">
        <f t="shared" si="1277"/>
        <v>0</v>
      </c>
      <c r="BU471" s="44">
        <f t="shared" si="1278"/>
        <v>0</v>
      </c>
      <c r="BV471" s="44">
        <f t="shared" si="1279"/>
        <v>0</v>
      </c>
      <c r="BW471" s="44">
        <f t="shared" si="1280"/>
        <v>0</v>
      </c>
      <c r="BX471" s="44">
        <f t="shared" si="1281"/>
        <v>0</v>
      </c>
      <c r="BY471" s="44">
        <f t="shared" si="1282"/>
        <v>0</v>
      </c>
      <c r="CA471" s="44">
        <f t="shared" si="1283"/>
        <v>0</v>
      </c>
    </row>
    <row r="472" spans="1:79" x14ac:dyDescent="0.25">
      <c r="B472" s="6" t="s">
        <v>228</v>
      </c>
      <c r="C472" s="6"/>
      <c r="D472" s="6"/>
      <c r="E472" s="93"/>
      <c r="F472" s="93"/>
      <c r="G472" s="105">
        <f>+'Function-Classif'!F472</f>
        <v>0</v>
      </c>
      <c r="H472" s="21">
        <f>+'Function-Classif'!S472</f>
        <v>0</v>
      </c>
      <c r="I472" s="21">
        <f>+'Function-Classif'!T472</f>
        <v>0</v>
      </c>
      <c r="J472" s="21">
        <f>+'Function-Classif'!U472</f>
        <v>0</v>
      </c>
      <c r="K472" s="24"/>
      <c r="L472" s="40"/>
      <c r="M472" s="24"/>
      <c r="N472" s="24"/>
      <c r="O472" s="24"/>
      <c r="P472" s="40"/>
      <c r="Q472" s="24"/>
      <c r="R472" s="24"/>
      <c r="S472" s="24"/>
      <c r="T472" s="24"/>
      <c r="U472" s="24"/>
      <c r="V472" s="24"/>
      <c r="W472" s="24"/>
      <c r="Y472" s="44"/>
      <c r="Z472" s="44"/>
      <c r="BH472" s="44">
        <f t="shared" si="1152"/>
        <v>0</v>
      </c>
      <c r="BI472" s="44">
        <f t="shared" si="1153"/>
        <v>0</v>
      </c>
      <c r="BJ472" s="44">
        <f t="shared" si="1154"/>
        <v>0</v>
      </c>
      <c r="BK472" s="44">
        <f t="shared" si="1155"/>
        <v>0</v>
      </c>
      <c r="BM472" s="44">
        <f t="shared" si="1270"/>
        <v>0</v>
      </c>
      <c r="BN472" s="44">
        <f t="shared" si="1271"/>
        <v>0</v>
      </c>
      <c r="BO472" s="44">
        <f t="shared" si="1272"/>
        <v>0</v>
      </c>
      <c r="BP472" s="44">
        <f t="shared" si="1273"/>
        <v>0</v>
      </c>
      <c r="BQ472" s="44">
        <f t="shared" si="1274"/>
        <v>0</v>
      </c>
      <c r="BR472" s="44">
        <f t="shared" si="1275"/>
        <v>0</v>
      </c>
      <c r="BS472" s="44">
        <f t="shared" si="1276"/>
        <v>0</v>
      </c>
      <c r="BT472" s="44">
        <f t="shared" si="1277"/>
        <v>0</v>
      </c>
      <c r="BU472" s="44">
        <f t="shared" si="1278"/>
        <v>0</v>
      </c>
      <c r="BV472" s="44">
        <f t="shared" si="1279"/>
        <v>0</v>
      </c>
      <c r="BW472" s="44">
        <f t="shared" si="1280"/>
        <v>0</v>
      </c>
      <c r="BX472" s="44">
        <f t="shared" si="1281"/>
        <v>0</v>
      </c>
      <c r="BY472" s="44">
        <f t="shared" si="1282"/>
        <v>0</v>
      </c>
      <c r="CA472" s="44">
        <f t="shared" si="1283"/>
        <v>0</v>
      </c>
    </row>
    <row r="473" spans="1:79" x14ac:dyDescent="0.25">
      <c r="B473" s="6" t="s">
        <v>229</v>
      </c>
      <c r="C473" s="6"/>
      <c r="D473" s="6"/>
      <c r="E473" s="93"/>
      <c r="F473" s="93"/>
      <c r="G473" s="105">
        <f>+'Function-Classif'!F473</f>
        <v>0</v>
      </c>
      <c r="H473" s="21">
        <f>+'Function-Classif'!S473</f>
        <v>0</v>
      </c>
      <c r="I473" s="21">
        <f>+'Function-Classif'!T473</f>
        <v>0</v>
      </c>
      <c r="J473" s="21">
        <f>+'Function-Classif'!U473</f>
        <v>0</v>
      </c>
      <c r="K473" s="24"/>
      <c r="L473" s="40"/>
      <c r="M473" s="24"/>
      <c r="N473" s="24"/>
      <c r="O473" s="24"/>
      <c r="P473" s="40"/>
      <c r="Q473" s="24"/>
      <c r="R473" s="24"/>
      <c r="S473" s="24"/>
      <c r="T473" s="24"/>
      <c r="U473" s="24"/>
      <c r="V473" s="24"/>
      <c r="W473" s="24"/>
      <c r="Y473" s="44"/>
      <c r="Z473" s="44"/>
      <c r="BH473" s="44">
        <f t="shared" si="1152"/>
        <v>0</v>
      </c>
      <c r="BI473" s="44">
        <f t="shared" si="1153"/>
        <v>0</v>
      </c>
      <c r="BJ473" s="44">
        <f t="shared" si="1154"/>
        <v>0</v>
      </c>
      <c r="BK473" s="44">
        <f t="shared" si="1155"/>
        <v>0</v>
      </c>
      <c r="BM473" s="44">
        <f t="shared" si="1270"/>
        <v>0</v>
      </c>
      <c r="BN473" s="44">
        <f t="shared" si="1271"/>
        <v>0</v>
      </c>
      <c r="BO473" s="44">
        <f t="shared" si="1272"/>
        <v>0</v>
      </c>
      <c r="BP473" s="44">
        <f t="shared" si="1273"/>
        <v>0</v>
      </c>
      <c r="BQ473" s="44">
        <f t="shared" si="1274"/>
        <v>0</v>
      </c>
      <c r="BR473" s="44">
        <f t="shared" si="1275"/>
        <v>0</v>
      </c>
      <c r="BS473" s="44">
        <f t="shared" si="1276"/>
        <v>0</v>
      </c>
      <c r="BT473" s="44">
        <f t="shared" si="1277"/>
        <v>0</v>
      </c>
      <c r="BU473" s="44">
        <f t="shared" si="1278"/>
        <v>0</v>
      </c>
      <c r="BV473" s="44">
        <f t="shared" si="1279"/>
        <v>0</v>
      </c>
      <c r="BW473" s="44">
        <f t="shared" si="1280"/>
        <v>0</v>
      </c>
      <c r="BX473" s="44">
        <f t="shared" si="1281"/>
        <v>0</v>
      </c>
      <c r="BY473" s="44">
        <f t="shared" si="1282"/>
        <v>0</v>
      </c>
      <c r="CA473" s="44">
        <f t="shared" si="1283"/>
        <v>0</v>
      </c>
    </row>
    <row r="474" spans="1:79" x14ac:dyDescent="0.25">
      <c r="B474" s="6" t="s">
        <v>230</v>
      </c>
      <c r="C474" s="6"/>
      <c r="D474" s="6"/>
      <c r="E474" s="93"/>
      <c r="F474" s="93"/>
      <c r="G474" s="105">
        <f>+'Function-Classif'!F474</f>
        <v>0</v>
      </c>
      <c r="H474" s="21">
        <f>+'Function-Classif'!S474</f>
        <v>0</v>
      </c>
      <c r="I474" s="21">
        <f>+'Function-Classif'!T474</f>
        <v>0</v>
      </c>
      <c r="J474" s="21">
        <f>+'Function-Classif'!U474</f>
        <v>0</v>
      </c>
      <c r="K474" s="24"/>
      <c r="L474" s="40"/>
      <c r="M474" s="24"/>
      <c r="N474" s="24"/>
      <c r="O474" s="24"/>
      <c r="P474" s="40"/>
      <c r="Q474" s="24"/>
      <c r="R474" s="24"/>
      <c r="S474" s="24"/>
      <c r="T474" s="24"/>
      <c r="U474" s="24"/>
      <c r="V474" s="24"/>
      <c r="W474" s="24"/>
      <c r="Y474" s="44"/>
      <c r="Z474" s="44"/>
      <c r="BH474" s="44">
        <f t="shared" si="1152"/>
        <v>0</v>
      </c>
      <c r="BI474" s="44">
        <f t="shared" si="1153"/>
        <v>0</v>
      </c>
      <c r="BJ474" s="44">
        <f t="shared" si="1154"/>
        <v>0</v>
      </c>
      <c r="BK474" s="44">
        <f t="shared" si="1155"/>
        <v>0</v>
      </c>
      <c r="BM474" s="44">
        <f t="shared" si="1270"/>
        <v>0</v>
      </c>
      <c r="BN474" s="44">
        <f t="shared" si="1271"/>
        <v>0</v>
      </c>
      <c r="BO474" s="44">
        <f t="shared" si="1272"/>
        <v>0</v>
      </c>
      <c r="BP474" s="44">
        <f t="shared" si="1273"/>
        <v>0</v>
      </c>
      <c r="BQ474" s="44">
        <f t="shared" si="1274"/>
        <v>0</v>
      </c>
      <c r="BR474" s="44">
        <f t="shared" si="1275"/>
        <v>0</v>
      </c>
      <c r="BS474" s="44">
        <f t="shared" si="1276"/>
        <v>0</v>
      </c>
      <c r="BT474" s="44">
        <f t="shared" si="1277"/>
        <v>0</v>
      </c>
      <c r="BU474" s="44">
        <f t="shared" si="1278"/>
        <v>0</v>
      </c>
      <c r="BV474" s="44">
        <f t="shared" si="1279"/>
        <v>0</v>
      </c>
      <c r="BW474" s="44">
        <f t="shared" si="1280"/>
        <v>0</v>
      </c>
      <c r="BX474" s="44">
        <f t="shared" si="1281"/>
        <v>0</v>
      </c>
      <c r="BY474" s="44">
        <f t="shared" si="1282"/>
        <v>0</v>
      </c>
      <c r="CA474" s="44">
        <f t="shared" si="1283"/>
        <v>0</v>
      </c>
    </row>
    <row r="475" spans="1:79" x14ac:dyDescent="0.25">
      <c r="B475" s="6"/>
      <c r="C475" s="6"/>
      <c r="D475" s="6"/>
      <c r="E475" s="93"/>
      <c r="F475" s="93"/>
      <c r="G475" s="105"/>
      <c r="H475" s="24"/>
      <c r="I475" s="24"/>
      <c r="J475" s="24"/>
      <c r="K475" s="24"/>
      <c r="L475" s="40"/>
      <c r="M475" s="24"/>
      <c r="N475" s="24"/>
      <c r="O475" s="24"/>
      <c r="P475" s="40"/>
      <c r="Q475" s="24"/>
      <c r="R475" s="24"/>
      <c r="S475" s="24"/>
      <c r="T475" s="24"/>
      <c r="U475" s="24"/>
      <c r="V475" s="24"/>
      <c r="W475" s="24"/>
      <c r="Y475" s="44"/>
      <c r="Z475" s="44"/>
      <c r="BH475" s="44">
        <f t="shared" si="1152"/>
        <v>0</v>
      </c>
      <c r="BI475" s="44">
        <f t="shared" si="1153"/>
        <v>0</v>
      </c>
      <c r="BJ475" s="44">
        <f t="shared" si="1154"/>
        <v>0</v>
      </c>
      <c r="BK475" s="44">
        <f t="shared" si="1155"/>
        <v>0</v>
      </c>
      <c r="BM475" s="44">
        <f t="shared" si="1270"/>
        <v>0</v>
      </c>
      <c r="BN475" s="44">
        <f t="shared" si="1271"/>
        <v>0</v>
      </c>
      <c r="BO475" s="44">
        <f t="shared" si="1272"/>
        <v>0</v>
      </c>
      <c r="BP475" s="44">
        <f t="shared" si="1273"/>
        <v>0</v>
      </c>
      <c r="BQ475" s="44">
        <f t="shared" si="1274"/>
        <v>0</v>
      </c>
      <c r="BR475" s="44">
        <f t="shared" si="1275"/>
        <v>0</v>
      </c>
      <c r="BS475" s="44">
        <f t="shared" si="1276"/>
        <v>0</v>
      </c>
      <c r="BT475" s="44">
        <f t="shared" si="1277"/>
        <v>0</v>
      </c>
      <c r="BU475" s="44">
        <f t="shared" si="1278"/>
        <v>0</v>
      </c>
      <c r="BV475" s="44">
        <f t="shared" si="1279"/>
        <v>0</v>
      </c>
      <c r="BW475" s="44">
        <f t="shared" si="1280"/>
        <v>0</v>
      </c>
      <c r="BX475" s="44">
        <f t="shared" si="1281"/>
        <v>0</v>
      </c>
      <c r="BY475" s="44">
        <f t="shared" si="1282"/>
        <v>0</v>
      </c>
      <c r="CA475" s="44">
        <f t="shared" si="1283"/>
        <v>0</v>
      </c>
    </row>
    <row r="476" spans="1:79" x14ac:dyDescent="0.25">
      <c r="B476" s="6" t="s">
        <v>231</v>
      </c>
      <c r="C476" s="6"/>
      <c r="D476" s="6"/>
      <c r="E476" s="93"/>
      <c r="F476" s="93"/>
      <c r="G476" s="105">
        <f>+'Function-Classif'!F476</f>
        <v>0</v>
      </c>
      <c r="H476" s="21">
        <f>+'Function-Classif'!S476</f>
        <v>0</v>
      </c>
      <c r="I476" s="21">
        <f>+'Function-Classif'!T476</f>
        <v>0</v>
      </c>
      <c r="J476" s="21">
        <f>+'Function-Classif'!U476</f>
        <v>0</v>
      </c>
      <c r="K476" s="24"/>
      <c r="L476" s="40"/>
      <c r="M476" s="24"/>
      <c r="N476" s="24"/>
      <c r="O476" s="24"/>
      <c r="P476" s="40"/>
      <c r="Q476" s="24"/>
      <c r="R476" s="24"/>
      <c r="S476" s="24"/>
      <c r="T476" s="24"/>
      <c r="U476" s="24"/>
      <c r="V476" s="24"/>
      <c r="W476" s="24"/>
      <c r="Y476" s="44"/>
      <c r="Z476" s="44"/>
      <c r="BH476" s="44">
        <f t="shared" si="1152"/>
        <v>0</v>
      </c>
      <c r="BI476" s="44">
        <f t="shared" si="1153"/>
        <v>0</v>
      </c>
      <c r="BJ476" s="44">
        <f t="shared" si="1154"/>
        <v>0</v>
      </c>
      <c r="BK476" s="44">
        <f t="shared" si="1155"/>
        <v>0</v>
      </c>
      <c r="BM476" s="44">
        <f t="shared" si="1270"/>
        <v>0</v>
      </c>
      <c r="BN476" s="44">
        <f t="shared" si="1271"/>
        <v>0</v>
      </c>
      <c r="BO476" s="44">
        <f t="shared" si="1272"/>
        <v>0</v>
      </c>
      <c r="BP476" s="44">
        <f t="shared" si="1273"/>
        <v>0</v>
      </c>
      <c r="BQ476" s="44">
        <f t="shared" si="1274"/>
        <v>0</v>
      </c>
      <c r="BR476" s="44">
        <f t="shared" si="1275"/>
        <v>0</v>
      </c>
      <c r="BS476" s="44">
        <f t="shared" si="1276"/>
        <v>0</v>
      </c>
      <c r="BT476" s="44">
        <f t="shared" si="1277"/>
        <v>0</v>
      </c>
      <c r="BU476" s="44">
        <f t="shared" si="1278"/>
        <v>0</v>
      </c>
      <c r="BV476" s="44">
        <f t="shared" si="1279"/>
        <v>0</v>
      </c>
      <c r="BW476" s="44">
        <f t="shared" si="1280"/>
        <v>0</v>
      </c>
      <c r="BX476" s="44">
        <f t="shared" si="1281"/>
        <v>0</v>
      </c>
      <c r="BY476" s="44">
        <f t="shared" si="1282"/>
        <v>0</v>
      </c>
      <c r="CA476" s="44">
        <f t="shared" si="1283"/>
        <v>0</v>
      </c>
    </row>
    <row r="477" spans="1:79" x14ac:dyDescent="0.25">
      <c r="B477" s="6"/>
      <c r="C477" s="6"/>
      <c r="D477" s="6"/>
      <c r="E477" s="93"/>
      <c r="F477" s="93"/>
      <c r="G477" s="105"/>
      <c r="H477" s="24"/>
      <c r="I477" s="24"/>
      <c r="J477" s="24"/>
      <c r="K477" s="24"/>
      <c r="L477" s="40"/>
      <c r="M477" s="24"/>
      <c r="N477" s="24"/>
      <c r="O477" s="24"/>
      <c r="P477" s="40"/>
      <c r="Q477" s="24"/>
      <c r="R477" s="24"/>
      <c r="S477" s="24"/>
      <c r="T477" s="24"/>
      <c r="U477" s="24"/>
      <c r="V477" s="24"/>
      <c r="W477" s="24"/>
      <c r="Y477" s="44"/>
      <c r="Z477" s="44"/>
    </row>
    <row r="478" spans="1:79" x14ac:dyDescent="0.25">
      <c r="A478" s="2" t="s">
        <v>405</v>
      </c>
      <c r="E478" s="95"/>
      <c r="F478" s="95"/>
      <c r="G478" s="105"/>
      <c r="H478" s="24"/>
      <c r="I478" s="24"/>
      <c r="J478" s="24"/>
      <c r="K478" s="24"/>
      <c r="L478" s="40"/>
      <c r="M478" s="24"/>
      <c r="N478" s="24"/>
      <c r="O478" s="24"/>
      <c r="P478" s="40"/>
      <c r="Q478" s="24"/>
      <c r="R478" s="24"/>
      <c r="S478" s="24"/>
      <c r="T478" s="24"/>
      <c r="U478" s="24"/>
      <c r="V478" s="24"/>
      <c r="W478" s="24"/>
      <c r="Y478" s="44"/>
      <c r="Z478" s="44"/>
    </row>
    <row r="479" spans="1:79" x14ac:dyDescent="0.25">
      <c r="B479" s="9" t="s">
        <v>406</v>
      </c>
      <c r="E479" s="95"/>
      <c r="F479" s="95"/>
      <c r="G479" s="105"/>
      <c r="H479" s="24"/>
      <c r="I479" s="24"/>
      <c r="J479" s="24"/>
      <c r="K479" s="24"/>
      <c r="L479" s="40"/>
      <c r="M479" s="24"/>
      <c r="N479" s="24"/>
      <c r="O479" s="24"/>
      <c r="P479" s="40"/>
      <c r="Q479" s="24"/>
      <c r="R479" s="24"/>
      <c r="S479" s="24"/>
      <c r="T479" s="24"/>
      <c r="U479" s="24"/>
      <c r="V479" s="24"/>
      <c r="W479" s="24"/>
      <c r="Y479" s="44"/>
      <c r="Z479" s="44"/>
    </row>
    <row r="480" spans="1:79" x14ac:dyDescent="0.25">
      <c r="B480" s="13" t="s">
        <v>407</v>
      </c>
      <c r="E480" s="95"/>
      <c r="F480" s="95"/>
      <c r="G480" s="105"/>
      <c r="H480" s="24"/>
      <c r="I480" s="24"/>
      <c r="J480" s="24"/>
      <c r="K480" s="24"/>
      <c r="L480" s="40"/>
      <c r="M480" s="24"/>
      <c r="N480" s="24"/>
      <c r="O480" s="24"/>
      <c r="P480" s="40"/>
      <c r="Q480" s="24"/>
      <c r="R480" s="24"/>
      <c r="S480" s="24"/>
      <c r="T480" s="24"/>
      <c r="U480" s="24"/>
      <c r="V480" s="24"/>
      <c r="W480" s="24"/>
      <c r="Y480" s="44"/>
      <c r="Z480" s="44"/>
    </row>
    <row r="481" spans="2:26" x14ac:dyDescent="0.25">
      <c r="B481" s="6" t="s">
        <v>408</v>
      </c>
      <c r="E481" s="95"/>
      <c r="F481" s="95"/>
      <c r="G481" s="105"/>
      <c r="H481" s="24"/>
      <c r="I481" s="24"/>
      <c r="J481" s="24"/>
      <c r="K481" s="24"/>
      <c r="L481" s="40"/>
      <c r="M481" s="24"/>
      <c r="N481" s="24"/>
      <c r="O481" s="24"/>
      <c r="P481" s="40"/>
      <c r="Q481" s="24"/>
      <c r="R481" s="24"/>
      <c r="S481" s="24"/>
      <c r="T481" s="24"/>
      <c r="U481" s="24"/>
      <c r="V481" s="24"/>
      <c r="W481" s="24"/>
      <c r="Y481" s="44"/>
      <c r="Z481" s="44"/>
    </row>
    <row r="482" spans="2:26" x14ac:dyDescent="0.25">
      <c r="B482" s="6" t="s">
        <v>409</v>
      </c>
      <c r="E482" s="95"/>
      <c r="F482" s="95"/>
      <c r="G482" s="105"/>
      <c r="H482" s="24"/>
      <c r="I482" s="24"/>
      <c r="J482" s="24"/>
      <c r="K482" s="24"/>
      <c r="L482" s="40"/>
      <c r="M482" s="24"/>
      <c r="N482" s="24"/>
      <c r="O482" s="24"/>
      <c r="P482" s="40"/>
      <c r="Q482" s="24"/>
      <c r="R482" s="24"/>
      <c r="S482" s="24"/>
      <c r="T482" s="24"/>
      <c r="U482" s="24"/>
      <c r="V482" s="24"/>
      <c r="W482" s="24"/>
      <c r="Y482" s="44"/>
      <c r="Z482" s="44"/>
    </row>
    <row r="483" spans="2:26" x14ac:dyDescent="0.25">
      <c r="B483" s="6" t="s">
        <v>410</v>
      </c>
      <c r="E483" s="95"/>
      <c r="F483" s="95"/>
      <c r="G483" s="105"/>
      <c r="H483" s="24"/>
      <c r="I483" s="24"/>
      <c r="J483" s="24"/>
      <c r="K483" s="24"/>
      <c r="L483" s="40"/>
      <c r="M483" s="24"/>
      <c r="N483" s="24"/>
      <c r="O483" s="24"/>
      <c r="P483" s="40"/>
      <c r="Q483" s="24"/>
      <c r="R483" s="24"/>
      <c r="S483" s="24"/>
      <c r="T483" s="24"/>
      <c r="U483" s="24"/>
      <c r="V483" s="24"/>
      <c r="W483" s="24"/>
      <c r="Y483" s="44"/>
      <c r="Z483" s="44"/>
    </row>
    <row r="484" spans="2:26" x14ac:dyDescent="0.25">
      <c r="B484" s="6" t="s">
        <v>411</v>
      </c>
      <c r="E484" s="95"/>
      <c r="F484" s="95"/>
      <c r="G484" s="105"/>
      <c r="H484" s="24"/>
      <c r="I484" s="24"/>
      <c r="J484" s="24"/>
      <c r="K484" s="24"/>
      <c r="L484" s="40"/>
      <c r="M484" s="24"/>
      <c r="N484" s="24"/>
      <c r="O484" s="24"/>
      <c r="P484" s="40"/>
      <c r="Q484" s="24"/>
      <c r="R484" s="24"/>
      <c r="S484" s="24"/>
      <c r="T484" s="24"/>
      <c r="U484" s="24"/>
      <c r="V484" s="24"/>
      <c r="W484" s="24"/>
      <c r="Y484" s="44"/>
      <c r="Z484" s="44"/>
    </row>
    <row r="485" spans="2:26" x14ac:dyDescent="0.25">
      <c r="B485" s="6" t="s">
        <v>412</v>
      </c>
      <c r="E485" s="95"/>
      <c r="F485" s="95"/>
      <c r="G485" s="105"/>
      <c r="H485" s="24"/>
      <c r="I485" s="24"/>
      <c r="J485" s="24"/>
      <c r="K485" s="24"/>
      <c r="L485" s="40"/>
      <c r="M485" s="24"/>
      <c r="N485" s="24"/>
      <c r="O485" s="24"/>
      <c r="P485" s="40"/>
      <c r="Q485" s="24"/>
      <c r="R485" s="24"/>
      <c r="S485" s="24"/>
      <c r="T485" s="24"/>
      <c r="U485" s="24"/>
      <c r="V485" s="24"/>
      <c r="W485" s="24"/>
      <c r="Y485" s="44"/>
      <c r="Z485" s="44"/>
    </row>
    <row r="486" spans="2:26" x14ac:dyDescent="0.25">
      <c r="B486" s="6" t="s">
        <v>413</v>
      </c>
      <c r="E486" s="95"/>
      <c r="F486" s="95"/>
      <c r="G486" s="105"/>
      <c r="H486" s="24"/>
      <c r="I486" s="24"/>
      <c r="J486" s="24"/>
      <c r="K486" s="24"/>
      <c r="L486" s="40"/>
      <c r="M486" s="24"/>
      <c r="N486" s="24"/>
      <c r="O486" s="24"/>
      <c r="P486" s="40"/>
      <c r="Q486" s="24"/>
      <c r="R486" s="24"/>
      <c r="S486" s="24"/>
      <c r="T486" s="24"/>
      <c r="U486" s="24"/>
      <c r="V486" s="24"/>
      <c r="W486" s="24"/>
      <c r="Y486" s="44"/>
      <c r="Z486" s="44"/>
    </row>
    <row r="487" spans="2:26" x14ac:dyDescent="0.25">
      <c r="B487" s="6" t="s">
        <v>414</v>
      </c>
      <c r="E487" s="95"/>
      <c r="F487" s="95"/>
      <c r="G487" s="105"/>
      <c r="H487" s="24"/>
      <c r="I487" s="24"/>
      <c r="J487" s="24"/>
      <c r="K487" s="24"/>
      <c r="L487" s="40"/>
      <c r="M487" s="24"/>
      <c r="N487" s="24"/>
      <c r="O487" s="24"/>
      <c r="P487" s="40"/>
      <c r="Q487" s="24"/>
      <c r="R487" s="24"/>
      <c r="S487" s="24"/>
      <c r="T487" s="24"/>
      <c r="U487" s="24"/>
      <c r="V487" s="24"/>
      <c r="W487" s="24"/>
      <c r="Y487" s="44"/>
      <c r="Z487" s="44"/>
    </row>
    <row r="488" spans="2:26" x14ac:dyDescent="0.25">
      <c r="B488" s="6" t="s">
        <v>415</v>
      </c>
      <c r="E488" s="95"/>
      <c r="F488" s="95"/>
      <c r="G488" s="105"/>
      <c r="H488" s="24"/>
      <c r="I488" s="24"/>
      <c r="J488" s="24"/>
      <c r="K488" s="24"/>
      <c r="L488" s="40"/>
      <c r="M488" s="24"/>
      <c r="N488" s="24"/>
      <c r="O488" s="24"/>
      <c r="P488" s="40"/>
      <c r="Q488" s="24"/>
      <c r="R488" s="24"/>
      <c r="S488" s="24"/>
      <c r="T488" s="24"/>
      <c r="U488" s="24"/>
      <c r="V488" s="24"/>
      <c r="W488" s="24"/>
      <c r="Y488" s="44"/>
      <c r="Z488" s="44"/>
    </row>
    <row r="489" spans="2:26" x14ac:dyDescent="0.25">
      <c r="B489" s="6" t="s">
        <v>416</v>
      </c>
      <c r="E489" s="95"/>
      <c r="F489" s="95"/>
      <c r="G489" s="105"/>
      <c r="I489" s="25"/>
      <c r="J489" s="25"/>
      <c r="Y489" s="44"/>
      <c r="Z489" s="44"/>
    </row>
    <row r="490" spans="2:26" x14ac:dyDescent="0.25">
      <c r="B490" s="6" t="s">
        <v>417</v>
      </c>
      <c r="E490" s="95"/>
      <c r="F490" s="95"/>
      <c r="G490" s="105"/>
      <c r="I490" s="25"/>
      <c r="J490" s="25"/>
      <c r="Y490" s="44"/>
      <c r="Z490" s="44"/>
    </row>
    <row r="491" spans="2:26" x14ac:dyDescent="0.25">
      <c r="B491" s="6" t="s">
        <v>418</v>
      </c>
      <c r="E491" s="95"/>
      <c r="F491" s="95"/>
      <c r="G491" s="105"/>
      <c r="I491" s="25"/>
      <c r="J491" s="25"/>
      <c r="Y491" s="44"/>
      <c r="Z491" s="44"/>
    </row>
    <row r="492" spans="2:26" x14ac:dyDescent="0.25">
      <c r="B492" s="6" t="s">
        <v>419</v>
      </c>
      <c r="E492" s="95"/>
      <c r="F492" s="95"/>
      <c r="G492" s="105"/>
      <c r="I492" s="25"/>
      <c r="J492" s="25"/>
      <c r="Y492" s="44"/>
      <c r="Z492" s="44"/>
    </row>
    <row r="493" spans="2:26" x14ac:dyDescent="0.25">
      <c r="B493" s="6" t="s">
        <v>420</v>
      </c>
      <c r="E493" s="95"/>
      <c r="F493" s="95"/>
      <c r="G493" s="105"/>
      <c r="I493" s="25"/>
      <c r="J493" s="25"/>
      <c r="Y493" s="44"/>
      <c r="Z493" s="44"/>
    </row>
    <row r="494" spans="2:26" x14ac:dyDescent="0.25">
      <c r="B494" s="6" t="s">
        <v>421</v>
      </c>
      <c r="E494" s="95"/>
      <c r="F494" s="95"/>
      <c r="G494" s="105"/>
      <c r="I494" s="25"/>
      <c r="J494" s="25"/>
      <c r="Y494" s="44"/>
      <c r="Z494" s="44"/>
    </row>
    <row r="495" spans="2:26" x14ac:dyDescent="0.25">
      <c r="B495" s="13" t="s">
        <v>422</v>
      </c>
      <c r="E495" s="95"/>
      <c r="F495" s="95"/>
      <c r="G495" s="105"/>
      <c r="I495" s="25"/>
      <c r="J495" s="25"/>
      <c r="Y495" s="44"/>
      <c r="Z495" s="44"/>
    </row>
    <row r="496" spans="2:26" x14ac:dyDescent="0.25">
      <c r="B496" s="6"/>
      <c r="E496" s="95"/>
      <c r="F496" s="95"/>
      <c r="G496" s="105"/>
      <c r="I496" s="25"/>
      <c r="J496" s="25"/>
      <c r="Y496" s="44"/>
      <c r="Z496" s="44"/>
    </row>
    <row r="497" spans="2:26" x14ac:dyDescent="0.25">
      <c r="B497" s="6" t="s">
        <v>423</v>
      </c>
      <c r="E497" s="95"/>
      <c r="F497" s="95"/>
      <c r="G497" s="105"/>
      <c r="I497" s="25"/>
      <c r="J497" s="25"/>
      <c r="Y497" s="44"/>
      <c r="Z497" s="44"/>
    </row>
    <row r="498" spans="2:26" x14ac:dyDescent="0.25">
      <c r="E498" s="95"/>
      <c r="F498" s="95"/>
      <c r="G498" s="105"/>
      <c r="I498" s="25"/>
      <c r="J498" s="25"/>
      <c r="Y498" s="44"/>
      <c r="Z498" s="44"/>
    </row>
    <row r="499" spans="2:26" x14ac:dyDescent="0.25">
      <c r="E499" s="95"/>
      <c r="F499" s="95"/>
      <c r="G499" s="105"/>
      <c r="I499" s="25"/>
      <c r="J499" s="25"/>
      <c r="Y499" s="44"/>
      <c r="Z499" s="44"/>
    </row>
    <row r="500" spans="2:26" x14ac:dyDescent="0.25">
      <c r="E500" s="95"/>
      <c r="F500" s="95"/>
      <c r="G500" s="105"/>
      <c r="I500" s="25"/>
      <c r="J500" s="25"/>
      <c r="Y500" s="44"/>
      <c r="Z500" s="44"/>
    </row>
    <row r="501" spans="2:26" x14ac:dyDescent="0.25">
      <c r="E501" s="95"/>
      <c r="F501" s="95"/>
      <c r="G501" s="105"/>
      <c r="I501" s="25"/>
      <c r="J501" s="25"/>
      <c r="Y501" s="44"/>
      <c r="Z501" s="44"/>
    </row>
    <row r="502" spans="2:26" x14ac:dyDescent="0.25">
      <c r="E502" s="95"/>
      <c r="F502" s="95"/>
      <c r="G502" s="105"/>
      <c r="I502" s="25"/>
      <c r="J502" s="25"/>
      <c r="Y502" s="44"/>
      <c r="Z502" s="44"/>
    </row>
    <row r="503" spans="2:26" x14ac:dyDescent="0.25">
      <c r="E503" s="95"/>
      <c r="F503" s="95"/>
      <c r="G503" s="105"/>
      <c r="I503" s="25"/>
      <c r="J503" s="25"/>
      <c r="Y503" s="44"/>
      <c r="Z503" s="44"/>
    </row>
    <row r="504" spans="2:26" x14ac:dyDescent="0.25">
      <c r="E504" s="95"/>
      <c r="F504" s="95"/>
      <c r="G504" s="105"/>
      <c r="I504" s="25"/>
      <c r="J504" s="25"/>
      <c r="Y504" s="44"/>
      <c r="Z504" s="44"/>
    </row>
    <row r="505" spans="2:26" x14ac:dyDescent="0.25">
      <c r="E505" s="95"/>
      <c r="F505" s="95"/>
      <c r="G505" s="105"/>
      <c r="I505" s="25"/>
      <c r="J505" s="25"/>
      <c r="Y505" s="44"/>
      <c r="Z505" s="44"/>
    </row>
    <row r="506" spans="2:26" x14ac:dyDescent="0.25">
      <c r="E506" s="95"/>
      <c r="F506" s="95"/>
      <c r="G506" s="105"/>
      <c r="I506" s="25"/>
      <c r="J506" s="25"/>
      <c r="Y506" s="44"/>
      <c r="Z506" s="44"/>
    </row>
    <row r="507" spans="2:26" x14ac:dyDescent="0.25">
      <c r="E507" s="95"/>
      <c r="F507" s="95"/>
      <c r="G507" s="105"/>
      <c r="I507" s="25"/>
      <c r="J507" s="25"/>
      <c r="Y507" s="44"/>
      <c r="Z507" s="44"/>
    </row>
    <row r="508" spans="2:26" x14ac:dyDescent="0.25">
      <c r="E508" s="95"/>
      <c r="F508" s="95"/>
      <c r="G508" s="105"/>
      <c r="I508" s="25"/>
      <c r="J508" s="25"/>
      <c r="Y508" s="44"/>
      <c r="Z508" s="44"/>
    </row>
    <row r="509" spans="2:26" x14ac:dyDescent="0.25">
      <c r="E509" s="95"/>
      <c r="F509" s="95"/>
      <c r="G509" s="105"/>
      <c r="I509" s="25"/>
      <c r="J509" s="25"/>
      <c r="Y509" s="44"/>
      <c r="Z509" s="44"/>
    </row>
    <row r="510" spans="2:26" x14ac:dyDescent="0.25">
      <c r="E510" s="95"/>
      <c r="F510" s="95"/>
      <c r="G510" s="105"/>
      <c r="I510" s="25"/>
      <c r="J510" s="25"/>
      <c r="V510" s="24"/>
      <c r="Y510" s="44"/>
      <c r="Z510" s="44"/>
    </row>
    <row r="511" spans="2:26" x14ac:dyDescent="0.25">
      <c r="E511" s="95"/>
      <c r="F511" s="95"/>
      <c r="G511" s="105"/>
      <c r="I511" s="25"/>
      <c r="J511" s="25"/>
      <c r="V511" s="24"/>
      <c r="Y511" s="44"/>
      <c r="Z511" s="44"/>
    </row>
    <row r="512" spans="2:26" x14ac:dyDescent="0.25">
      <c r="E512" s="95"/>
      <c r="F512" s="95"/>
      <c r="G512" s="105"/>
      <c r="I512" s="25"/>
      <c r="J512" s="25"/>
      <c r="V512" s="24"/>
      <c r="Y512" s="44"/>
      <c r="Z512" s="44"/>
    </row>
    <row r="513" spans="5:26" x14ac:dyDescent="0.25">
      <c r="E513" s="95"/>
      <c r="F513" s="95"/>
      <c r="G513" s="105"/>
      <c r="I513" s="25"/>
      <c r="J513" s="25"/>
      <c r="V513" s="24"/>
      <c r="Y513" s="44"/>
      <c r="Z513" s="44"/>
    </row>
    <row r="514" spans="5:26" x14ac:dyDescent="0.25">
      <c r="E514" s="95"/>
      <c r="F514" s="95"/>
      <c r="G514" s="105"/>
      <c r="I514" s="25"/>
      <c r="J514" s="25"/>
      <c r="V514" s="24"/>
      <c r="Y514" s="44"/>
      <c r="Z514" s="44"/>
    </row>
    <row r="515" spans="5:26" x14ac:dyDescent="0.25">
      <c r="E515" s="95"/>
      <c r="F515" s="95"/>
      <c r="G515" s="105"/>
      <c r="I515" s="25"/>
      <c r="J515" s="25"/>
      <c r="V515" s="24"/>
      <c r="Y515" s="44"/>
      <c r="Z515" s="44"/>
    </row>
    <row r="516" spans="5:26" x14ac:dyDescent="0.25">
      <c r="E516" s="95"/>
      <c r="F516" s="95"/>
      <c r="G516" s="105"/>
      <c r="I516" s="25"/>
      <c r="J516" s="25"/>
      <c r="V516" s="24"/>
      <c r="Y516" s="44"/>
      <c r="Z516" s="44"/>
    </row>
    <row r="517" spans="5:26" x14ac:dyDescent="0.25">
      <c r="E517" s="95"/>
      <c r="F517" s="95"/>
      <c r="G517" s="105"/>
      <c r="I517" s="25"/>
      <c r="J517" s="25"/>
      <c r="V517" s="24"/>
      <c r="Y517" s="44"/>
      <c r="Z517" s="44"/>
    </row>
    <row r="518" spans="5:26" x14ac:dyDescent="0.25">
      <c r="E518" s="95"/>
      <c r="F518" s="95"/>
      <c r="G518" s="105"/>
      <c r="V518" s="24"/>
      <c r="Y518" s="44"/>
      <c r="Z518" s="44"/>
    </row>
    <row r="519" spans="5:26" x14ac:dyDescent="0.25">
      <c r="E519" s="95"/>
      <c r="F519" s="95"/>
      <c r="G519" s="105"/>
      <c r="V519" s="24"/>
      <c r="Y519" s="44"/>
      <c r="Z519" s="44"/>
    </row>
    <row r="520" spans="5:26" x14ac:dyDescent="0.25">
      <c r="E520" s="95"/>
      <c r="F520" s="95"/>
      <c r="G520" s="105"/>
      <c r="V520" s="24"/>
      <c r="Y520" s="44"/>
      <c r="Z520" s="44"/>
    </row>
    <row r="521" spans="5:26" x14ac:dyDescent="0.25">
      <c r="E521" s="95"/>
      <c r="F521" s="95"/>
      <c r="G521" s="105"/>
      <c r="V521" s="24"/>
      <c r="Y521" s="44"/>
      <c r="Z521" s="44"/>
    </row>
    <row r="522" spans="5:26" x14ac:dyDescent="0.25">
      <c r="E522" s="95"/>
      <c r="F522" s="95"/>
      <c r="G522" s="105"/>
      <c r="V522" s="24"/>
      <c r="Y522" s="44"/>
      <c r="Z522" s="44"/>
    </row>
    <row r="523" spans="5:26" x14ac:dyDescent="0.25">
      <c r="E523" s="95"/>
      <c r="F523" s="95"/>
      <c r="G523" s="105"/>
      <c r="V523" s="24"/>
      <c r="Y523" s="44"/>
      <c r="Z523" s="44"/>
    </row>
    <row r="524" spans="5:26" x14ac:dyDescent="0.25">
      <c r="E524" s="95"/>
      <c r="F524" s="95"/>
      <c r="G524" s="105"/>
      <c r="V524" s="24"/>
      <c r="Y524" s="44"/>
      <c r="Z524" s="44"/>
    </row>
    <row r="525" spans="5:26" x14ac:dyDescent="0.25">
      <c r="E525" s="95"/>
      <c r="F525" s="95"/>
      <c r="G525" s="105"/>
      <c r="V525" s="24"/>
      <c r="Y525" s="44"/>
      <c r="Z525" s="44"/>
    </row>
    <row r="526" spans="5:26" x14ac:dyDescent="0.25">
      <c r="E526" s="95"/>
      <c r="F526" s="95"/>
      <c r="G526" s="105"/>
      <c r="V526" s="24"/>
      <c r="Y526" s="44"/>
      <c r="Z526" s="44"/>
    </row>
    <row r="527" spans="5:26" x14ac:dyDescent="0.25">
      <c r="E527" s="95"/>
      <c r="F527" s="95"/>
      <c r="G527" s="105"/>
      <c r="V527" s="24"/>
      <c r="Y527" s="44"/>
      <c r="Z527" s="44"/>
    </row>
    <row r="528" spans="5:26" x14ac:dyDescent="0.25">
      <c r="E528" s="95"/>
      <c r="F528" s="95"/>
      <c r="G528" s="105"/>
      <c r="V528" s="24"/>
      <c r="Y528" s="44"/>
      <c r="Z528" s="44"/>
    </row>
    <row r="529" spans="5:26" x14ac:dyDescent="0.25">
      <c r="E529" s="95"/>
      <c r="F529" s="95"/>
      <c r="G529" s="105"/>
      <c r="V529" s="24"/>
      <c r="Y529" s="44"/>
      <c r="Z529" s="44"/>
    </row>
    <row r="530" spans="5:26" x14ac:dyDescent="0.25">
      <c r="E530" s="95"/>
      <c r="F530" s="95"/>
      <c r="G530" s="105"/>
      <c r="V530" s="24"/>
      <c r="Y530" s="44"/>
      <c r="Z530" s="44"/>
    </row>
    <row r="531" spans="5:26" x14ac:dyDescent="0.25">
      <c r="E531" s="95"/>
      <c r="F531" s="95"/>
      <c r="G531" s="105"/>
      <c r="V531" s="24"/>
      <c r="Y531" s="44"/>
      <c r="Z531" s="44"/>
    </row>
    <row r="532" spans="5:26" x14ac:dyDescent="0.25">
      <c r="E532" s="95"/>
      <c r="F532" s="95"/>
      <c r="G532" s="105"/>
      <c r="V532" s="24"/>
      <c r="Y532" s="44"/>
      <c r="Z532" s="44"/>
    </row>
    <row r="533" spans="5:26" x14ac:dyDescent="0.25">
      <c r="E533" s="95"/>
      <c r="F533" s="95"/>
      <c r="G533" s="105"/>
      <c r="V533" s="24"/>
      <c r="Y533" s="44"/>
      <c r="Z533" s="44"/>
    </row>
    <row r="534" spans="5:26" x14ac:dyDescent="0.25">
      <c r="E534" s="95"/>
      <c r="F534" s="95"/>
      <c r="G534" s="105"/>
      <c r="V534" s="24"/>
      <c r="Y534" s="44"/>
      <c r="Z534" s="44"/>
    </row>
    <row r="535" spans="5:26" x14ac:dyDescent="0.25">
      <c r="E535" s="95"/>
      <c r="F535" s="95"/>
      <c r="G535" s="105"/>
      <c r="V535" s="24"/>
      <c r="Y535" s="44"/>
    </row>
    <row r="536" spans="5:26" x14ac:dyDescent="0.25">
      <c r="E536" s="95"/>
      <c r="F536" s="95"/>
      <c r="G536" s="105"/>
      <c r="V536" s="24"/>
      <c r="Y536" s="44"/>
    </row>
    <row r="537" spans="5:26" x14ac:dyDescent="0.25">
      <c r="E537" s="95"/>
      <c r="F537" s="95"/>
      <c r="G537" s="105"/>
      <c r="V537" s="24"/>
      <c r="Y537" s="44"/>
    </row>
    <row r="538" spans="5:26" x14ac:dyDescent="0.25">
      <c r="E538" s="95"/>
      <c r="F538" s="95"/>
      <c r="G538" s="105"/>
      <c r="V538" s="24"/>
      <c r="Y538" s="44"/>
    </row>
    <row r="539" spans="5:26" x14ac:dyDescent="0.25">
      <c r="E539" s="95"/>
      <c r="F539" s="95"/>
      <c r="G539" s="105"/>
      <c r="V539" s="24"/>
      <c r="Y539" s="44"/>
    </row>
    <row r="540" spans="5:26" x14ac:dyDescent="0.25">
      <c r="E540" s="95"/>
      <c r="F540" s="95"/>
      <c r="G540" s="105"/>
      <c r="V540" s="24"/>
      <c r="Y540" s="44"/>
    </row>
    <row r="541" spans="5:26" x14ac:dyDescent="0.25">
      <c r="E541" s="95"/>
      <c r="F541" s="95"/>
      <c r="G541" s="105"/>
      <c r="V541" s="24"/>
      <c r="Y541" s="44"/>
    </row>
    <row r="542" spans="5:26" x14ac:dyDescent="0.25">
      <c r="E542" s="95"/>
      <c r="F542" s="95"/>
      <c r="G542" s="105"/>
      <c r="V542" s="24"/>
      <c r="Y542" s="44"/>
    </row>
    <row r="543" spans="5:26" x14ac:dyDescent="0.25">
      <c r="E543" s="95"/>
      <c r="F543" s="95"/>
      <c r="G543" s="105"/>
      <c r="V543" s="24"/>
      <c r="Y543" s="44"/>
    </row>
    <row r="544" spans="5:26" x14ac:dyDescent="0.25">
      <c r="E544" s="95"/>
      <c r="F544" s="95"/>
      <c r="G544" s="105"/>
      <c r="V544" s="24"/>
      <c r="Y544" s="44"/>
    </row>
    <row r="545" spans="5:25" x14ac:dyDescent="0.25">
      <c r="E545" s="95"/>
      <c r="F545" s="95"/>
      <c r="G545" s="105"/>
      <c r="V545" s="24"/>
      <c r="Y545" s="44"/>
    </row>
    <row r="546" spans="5:25" x14ac:dyDescent="0.25">
      <c r="E546" s="95"/>
      <c r="F546" s="95"/>
      <c r="G546" s="105"/>
      <c r="V546" s="24"/>
      <c r="Y546" s="44"/>
    </row>
    <row r="547" spans="5:25" x14ac:dyDescent="0.25">
      <c r="E547" s="95"/>
      <c r="F547" s="95"/>
      <c r="G547" s="105"/>
      <c r="V547" s="24"/>
      <c r="Y547" s="44"/>
    </row>
    <row r="548" spans="5:25" x14ac:dyDescent="0.25">
      <c r="E548" s="95"/>
      <c r="F548" s="95"/>
      <c r="G548" s="105"/>
      <c r="V548" s="24"/>
      <c r="Y548" s="44"/>
    </row>
    <row r="549" spans="5:25" x14ac:dyDescent="0.25">
      <c r="E549" s="95"/>
      <c r="F549" s="95"/>
      <c r="G549" s="105"/>
      <c r="V549" s="24"/>
      <c r="Y549" s="44"/>
    </row>
    <row r="550" spans="5:25" x14ac:dyDescent="0.25">
      <c r="E550" s="95"/>
      <c r="F550" s="95"/>
      <c r="G550" s="105"/>
      <c r="V550" s="24"/>
      <c r="Y550" s="44"/>
    </row>
    <row r="551" spans="5:25" x14ac:dyDescent="0.25">
      <c r="E551" s="95"/>
      <c r="F551" s="95"/>
      <c r="G551" s="105"/>
      <c r="V551" s="24"/>
      <c r="Y551" s="44"/>
    </row>
    <row r="552" spans="5:25" x14ac:dyDescent="0.25">
      <c r="E552" s="95"/>
      <c r="F552" s="95"/>
      <c r="G552" s="105"/>
      <c r="V552" s="24"/>
      <c r="Y552" s="44"/>
    </row>
    <row r="553" spans="5:25" x14ac:dyDescent="0.25">
      <c r="E553" s="95"/>
      <c r="F553" s="95"/>
      <c r="G553" s="105"/>
      <c r="V553" s="24"/>
      <c r="Y553" s="44"/>
    </row>
    <row r="554" spans="5:25" x14ac:dyDescent="0.25">
      <c r="E554" s="95"/>
      <c r="F554" s="95"/>
      <c r="G554" s="105"/>
      <c r="V554" s="24"/>
      <c r="Y554" s="44"/>
    </row>
    <row r="555" spans="5:25" x14ac:dyDescent="0.25">
      <c r="E555" s="95"/>
      <c r="F555" s="95"/>
      <c r="G555" s="105"/>
      <c r="V555" s="24"/>
      <c r="Y555" s="44"/>
    </row>
    <row r="556" spans="5:25" x14ac:dyDescent="0.25">
      <c r="E556" s="95"/>
      <c r="F556" s="95"/>
      <c r="G556" s="105"/>
      <c r="V556" s="24"/>
      <c r="Y556" s="44"/>
    </row>
    <row r="557" spans="5:25" x14ac:dyDescent="0.25">
      <c r="E557" s="95"/>
      <c r="F557" s="95"/>
      <c r="G557" s="105"/>
      <c r="V557" s="24"/>
      <c r="Y557" s="44"/>
    </row>
    <row r="558" spans="5:25" x14ac:dyDescent="0.25">
      <c r="E558" s="95"/>
      <c r="F558" s="95"/>
      <c r="G558" s="105"/>
      <c r="V558" s="24"/>
      <c r="Y558" s="44"/>
    </row>
    <row r="559" spans="5:25" x14ac:dyDescent="0.25">
      <c r="E559" s="95"/>
      <c r="F559" s="95"/>
      <c r="G559" s="105"/>
      <c r="V559" s="24"/>
      <c r="Y559" s="44"/>
    </row>
    <row r="560" spans="5:25" x14ac:dyDescent="0.25">
      <c r="E560" s="95"/>
      <c r="F560" s="95"/>
      <c r="G560" s="105"/>
      <c r="V560" s="24"/>
      <c r="Y560" s="44"/>
    </row>
    <row r="561" spans="5:25" x14ac:dyDescent="0.25">
      <c r="E561" s="95"/>
      <c r="F561" s="95"/>
      <c r="G561" s="105"/>
      <c r="V561" s="24"/>
      <c r="Y561" s="44"/>
    </row>
    <row r="562" spans="5:25" x14ac:dyDescent="0.25">
      <c r="E562" s="95"/>
      <c r="F562" s="95"/>
      <c r="G562" s="105"/>
      <c r="V562" s="24"/>
      <c r="Y562" s="44"/>
    </row>
    <row r="563" spans="5:25" x14ac:dyDescent="0.25">
      <c r="E563" s="95"/>
      <c r="F563" s="95"/>
      <c r="G563" s="105"/>
      <c r="V563" s="24"/>
      <c r="Y563" s="44"/>
    </row>
    <row r="564" spans="5:25" x14ac:dyDescent="0.25">
      <c r="E564" s="95"/>
      <c r="F564" s="95"/>
      <c r="G564" s="105"/>
      <c r="V564" s="24"/>
      <c r="Y564" s="44"/>
    </row>
    <row r="565" spans="5:25" x14ac:dyDescent="0.25">
      <c r="E565" s="95"/>
      <c r="F565" s="95"/>
      <c r="G565" s="105"/>
      <c r="V565" s="24"/>
      <c r="Y565" s="44"/>
    </row>
    <row r="566" spans="5:25" x14ac:dyDescent="0.25">
      <c r="E566" s="95"/>
      <c r="F566" s="95"/>
      <c r="G566" s="105"/>
      <c r="V566" s="24"/>
      <c r="Y566" s="44"/>
    </row>
    <row r="567" spans="5:25" x14ac:dyDescent="0.25">
      <c r="E567" s="95"/>
      <c r="F567" s="95"/>
      <c r="G567" s="105"/>
      <c r="V567" s="24"/>
      <c r="Y567" s="44"/>
    </row>
    <row r="568" spans="5:25" x14ac:dyDescent="0.25">
      <c r="E568" s="95"/>
      <c r="F568" s="95"/>
      <c r="G568" s="105"/>
      <c r="V568" s="24"/>
      <c r="Y568" s="44"/>
    </row>
    <row r="569" spans="5:25" x14ac:dyDescent="0.25">
      <c r="E569" s="95"/>
      <c r="F569" s="95"/>
      <c r="G569" s="105"/>
      <c r="V569" s="24"/>
      <c r="Y569" s="44"/>
    </row>
    <row r="570" spans="5:25" x14ac:dyDescent="0.25">
      <c r="E570" s="95"/>
      <c r="F570" s="95"/>
      <c r="G570" s="105"/>
      <c r="V570" s="24"/>
      <c r="Y570" s="44"/>
    </row>
    <row r="571" spans="5:25" x14ac:dyDescent="0.25">
      <c r="E571" s="95"/>
      <c r="F571" s="95"/>
      <c r="G571" s="105"/>
      <c r="V571" s="24"/>
      <c r="Y571" s="44"/>
    </row>
    <row r="572" spans="5:25" x14ac:dyDescent="0.25">
      <c r="E572" s="95"/>
      <c r="F572" s="95"/>
      <c r="G572" s="105"/>
      <c r="V572" s="24"/>
      <c r="Y572" s="44"/>
    </row>
    <row r="573" spans="5:25" x14ac:dyDescent="0.25">
      <c r="E573" s="95"/>
      <c r="F573" s="95"/>
      <c r="G573" s="105"/>
      <c r="V573" s="24"/>
      <c r="Y573" s="44"/>
    </row>
    <row r="574" spans="5:25" x14ac:dyDescent="0.25">
      <c r="E574" s="95"/>
      <c r="F574" s="95"/>
      <c r="G574" s="105"/>
      <c r="V574" s="24"/>
      <c r="Y574" s="44"/>
    </row>
    <row r="575" spans="5:25" x14ac:dyDescent="0.25">
      <c r="E575" s="95"/>
      <c r="F575" s="95"/>
      <c r="G575" s="105"/>
      <c r="V575" s="24"/>
      <c r="Y575" s="44"/>
    </row>
    <row r="576" spans="5:25" x14ac:dyDescent="0.25">
      <c r="E576" s="95"/>
      <c r="F576" s="95"/>
      <c r="G576" s="105"/>
      <c r="V576" s="24"/>
      <c r="Y576" s="44"/>
    </row>
    <row r="577" spans="5:25" x14ac:dyDescent="0.25">
      <c r="E577" s="95"/>
      <c r="F577" s="95"/>
      <c r="G577" s="105"/>
      <c r="V577" s="24"/>
      <c r="Y577" s="44"/>
    </row>
    <row r="578" spans="5:25" x14ac:dyDescent="0.25">
      <c r="E578" s="95"/>
      <c r="F578" s="95"/>
      <c r="G578" s="105"/>
      <c r="V578" s="24"/>
      <c r="Y578" s="44"/>
    </row>
    <row r="579" spans="5:25" x14ac:dyDescent="0.25">
      <c r="E579" s="95"/>
      <c r="F579" s="95"/>
      <c r="G579" s="105"/>
      <c r="V579" s="24"/>
      <c r="Y579" s="44"/>
    </row>
    <row r="580" spans="5:25" x14ac:dyDescent="0.25">
      <c r="E580" s="95"/>
      <c r="F580" s="95"/>
      <c r="G580" s="105"/>
      <c r="V580" s="24"/>
      <c r="Y580" s="44"/>
    </row>
    <row r="581" spans="5:25" x14ac:dyDescent="0.25">
      <c r="E581" s="95"/>
      <c r="F581" s="95"/>
      <c r="G581" s="105"/>
      <c r="V581" s="24"/>
      <c r="Y581" s="44"/>
    </row>
    <row r="582" spans="5:25" x14ac:dyDescent="0.25">
      <c r="E582" s="95"/>
      <c r="F582" s="95"/>
      <c r="G582" s="105"/>
      <c r="V582" s="24"/>
      <c r="Y582" s="44"/>
    </row>
    <row r="583" spans="5:25" x14ac:dyDescent="0.25">
      <c r="E583" s="95"/>
      <c r="F583" s="95"/>
      <c r="G583" s="105"/>
      <c r="V583" s="24"/>
      <c r="Y583" s="44"/>
    </row>
    <row r="584" spans="5:25" x14ac:dyDescent="0.25">
      <c r="E584" s="95"/>
      <c r="F584" s="95"/>
      <c r="G584" s="105"/>
      <c r="V584" s="24"/>
      <c r="Y584" s="44"/>
    </row>
    <row r="585" spans="5:25" x14ac:dyDescent="0.25">
      <c r="E585" s="95"/>
      <c r="F585" s="95"/>
      <c r="G585" s="105"/>
      <c r="V585" s="24"/>
      <c r="Y585" s="44"/>
    </row>
    <row r="586" spans="5:25" x14ac:dyDescent="0.25">
      <c r="E586" s="95"/>
      <c r="F586" s="95"/>
      <c r="G586" s="105"/>
      <c r="V586" s="24"/>
      <c r="Y586" s="44"/>
    </row>
    <row r="587" spans="5:25" x14ac:dyDescent="0.25">
      <c r="E587" s="95"/>
      <c r="F587" s="95"/>
      <c r="G587" s="105"/>
      <c r="V587" s="24"/>
      <c r="Y587" s="44"/>
    </row>
    <row r="588" spans="5:25" x14ac:dyDescent="0.25">
      <c r="E588" s="95"/>
      <c r="F588" s="95"/>
      <c r="G588" s="105"/>
      <c r="V588" s="24"/>
      <c r="Y588" s="44"/>
    </row>
    <row r="589" spans="5:25" x14ac:dyDescent="0.25">
      <c r="E589" s="95"/>
      <c r="F589" s="95"/>
      <c r="G589" s="105"/>
      <c r="V589" s="24"/>
      <c r="Y589" s="44"/>
    </row>
    <row r="590" spans="5:25" x14ac:dyDescent="0.25">
      <c r="E590" s="95"/>
      <c r="F590" s="95"/>
      <c r="G590" s="105"/>
      <c r="V590" s="24"/>
      <c r="Y590" s="44"/>
    </row>
    <row r="591" spans="5:25" x14ac:dyDescent="0.25">
      <c r="E591" s="95"/>
      <c r="F591" s="95"/>
      <c r="G591" s="105"/>
      <c r="V591" s="24"/>
      <c r="Y591" s="44"/>
    </row>
    <row r="592" spans="5:25" x14ac:dyDescent="0.25">
      <c r="E592" s="95"/>
      <c r="F592" s="95"/>
      <c r="G592" s="105"/>
      <c r="V592" s="24"/>
      <c r="Y592" s="44"/>
    </row>
    <row r="593" spans="5:25" x14ac:dyDescent="0.25">
      <c r="E593" s="95"/>
      <c r="F593" s="95"/>
      <c r="G593" s="105"/>
      <c r="V593" s="24"/>
      <c r="Y593" s="44"/>
    </row>
    <row r="594" spans="5:25" x14ac:dyDescent="0.25">
      <c r="E594" s="95"/>
      <c r="F594" s="95"/>
      <c r="G594" s="105"/>
      <c r="V594" s="24"/>
      <c r="Y594" s="44"/>
    </row>
    <row r="595" spans="5:25" x14ac:dyDescent="0.25">
      <c r="E595" s="95"/>
      <c r="F595" s="95"/>
      <c r="G595" s="105"/>
      <c r="V595" s="24"/>
      <c r="Y595" s="44"/>
    </row>
    <row r="596" spans="5:25" x14ac:dyDescent="0.25">
      <c r="E596" s="95"/>
      <c r="F596" s="95"/>
      <c r="G596" s="105"/>
      <c r="V596" s="24"/>
      <c r="Y596" s="44"/>
    </row>
    <row r="597" spans="5:25" x14ac:dyDescent="0.25">
      <c r="E597" s="95"/>
      <c r="F597" s="95"/>
      <c r="G597" s="105"/>
      <c r="V597" s="24"/>
      <c r="Y597" s="44"/>
    </row>
    <row r="598" spans="5:25" x14ac:dyDescent="0.25">
      <c r="E598" s="95"/>
      <c r="F598" s="95"/>
      <c r="G598" s="105"/>
      <c r="V598" s="24"/>
      <c r="Y598" s="44"/>
    </row>
    <row r="599" spans="5:25" x14ac:dyDescent="0.25">
      <c r="E599" s="95"/>
      <c r="F599" s="95"/>
      <c r="G599" s="105"/>
      <c r="V599" s="24"/>
      <c r="Y599" s="44"/>
    </row>
    <row r="600" spans="5:25" x14ac:dyDescent="0.25">
      <c r="E600" s="95"/>
      <c r="F600" s="95"/>
      <c r="G600" s="105"/>
      <c r="V600" s="24"/>
      <c r="Y600" s="44"/>
    </row>
    <row r="601" spans="5:25" x14ac:dyDescent="0.25">
      <c r="E601" s="95"/>
      <c r="F601" s="95"/>
      <c r="G601" s="105"/>
      <c r="V601" s="24"/>
      <c r="Y601" s="44"/>
    </row>
    <row r="602" spans="5:25" x14ac:dyDescent="0.25">
      <c r="E602" s="95"/>
      <c r="F602" s="95"/>
      <c r="G602" s="105"/>
      <c r="V602" s="24"/>
      <c r="Y602" s="44"/>
    </row>
    <row r="603" spans="5:25" x14ac:dyDescent="0.25">
      <c r="E603" s="95"/>
      <c r="F603" s="95"/>
      <c r="G603" s="105"/>
      <c r="V603" s="24"/>
      <c r="Y603" s="44">
        <f t="shared" ref="Y603:Y635" si="1284">SUM(I603:S603)-H603</f>
        <v>0</v>
      </c>
    </row>
    <row r="604" spans="5:25" x14ac:dyDescent="0.25">
      <c r="E604" s="95"/>
      <c r="F604" s="95"/>
      <c r="G604" s="105"/>
      <c r="V604" s="24"/>
      <c r="Y604" s="44">
        <f t="shared" si="1284"/>
        <v>0</v>
      </c>
    </row>
    <row r="605" spans="5:25" x14ac:dyDescent="0.25">
      <c r="E605" s="95"/>
      <c r="F605" s="95"/>
      <c r="G605" s="105"/>
      <c r="V605" s="24"/>
      <c r="Y605" s="44">
        <f t="shared" si="1284"/>
        <v>0</v>
      </c>
    </row>
    <row r="606" spans="5:25" x14ac:dyDescent="0.25">
      <c r="E606" s="95"/>
      <c r="F606" s="95"/>
      <c r="G606" s="105"/>
      <c r="V606" s="24"/>
      <c r="Y606" s="44">
        <f t="shared" si="1284"/>
        <v>0</v>
      </c>
    </row>
    <row r="607" spans="5:25" x14ac:dyDescent="0.25">
      <c r="E607" s="95"/>
      <c r="F607" s="95"/>
      <c r="G607" s="105"/>
      <c r="V607" s="24"/>
      <c r="Y607" s="44">
        <f t="shared" si="1284"/>
        <v>0</v>
      </c>
    </row>
    <row r="608" spans="5:25" x14ac:dyDescent="0.25">
      <c r="E608" s="95"/>
      <c r="F608" s="95"/>
      <c r="G608" s="105"/>
      <c r="V608" s="24"/>
      <c r="Y608" s="44">
        <f t="shared" si="1284"/>
        <v>0</v>
      </c>
    </row>
    <row r="609" spans="5:25" x14ac:dyDescent="0.25">
      <c r="E609" s="95"/>
      <c r="F609" s="95"/>
      <c r="G609" s="105"/>
      <c r="V609" s="24"/>
      <c r="Y609" s="44">
        <f t="shared" si="1284"/>
        <v>0</v>
      </c>
    </row>
    <row r="610" spans="5:25" x14ac:dyDescent="0.25">
      <c r="E610" s="95"/>
      <c r="F610" s="95"/>
      <c r="G610" s="105"/>
      <c r="V610" s="24"/>
      <c r="Y610" s="44">
        <f t="shared" si="1284"/>
        <v>0</v>
      </c>
    </row>
    <row r="611" spans="5:25" x14ac:dyDescent="0.25">
      <c r="E611" s="95"/>
      <c r="F611" s="95"/>
      <c r="G611" s="105"/>
      <c r="V611" s="24"/>
      <c r="Y611" s="44">
        <f t="shared" si="1284"/>
        <v>0</v>
      </c>
    </row>
    <row r="612" spans="5:25" x14ac:dyDescent="0.25">
      <c r="E612" s="95"/>
      <c r="F612" s="95"/>
      <c r="G612" s="105"/>
      <c r="V612" s="24"/>
      <c r="Y612" s="44">
        <f t="shared" si="1284"/>
        <v>0</v>
      </c>
    </row>
    <row r="613" spans="5:25" x14ac:dyDescent="0.25">
      <c r="E613" s="95"/>
      <c r="F613" s="95"/>
      <c r="G613" s="105"/>
      <c r="V613" s="24"/>
      <c r="Y613" s="44">
        <f t="shared" si="1284"/>
        <v>0</v>
      </c>
    </row>
    <row r="614" spans="5:25" x14ac:dyDescent="0.25">
      <c r="E614" s="95"/>
      <c r="F614" s="95"/>
      <c r="G614" s="105"/>
      <c r="V614" s="24"/>
      <c r="Y614" s="44">
        <f t="shared" si="1284"/>
        <v>0</v>
      </c>
    </row>
    <row r="615" spans="5:25" x14ac:dyDescent="0.25">
      <c r="E615" s="95"/>
      <c r="F615" s="95"/>
      <c r="G615" s="105"/>
      <c r="V615" s="24"/>
      <c r="Y615" s="44">
        <f t="shared" si="1284"/>
        <v>0</v>
      </c>
    </row>
    <row r="616" spans="5:25" x14ac:dyDescent="0.25">
      <c r="E616" s="95"/>
      <c r="F616" s="95"/>
      <c r="G616" s="105"/>
      <c r="V616" s="24"/>
      <c r="Y616" s="44">
        <f t="shared" si="1284"/>
        <v>0</v>
      </c>
    </row>
    <row r="617" spans="5:25" x14ac:dyDescent="0.25">
      <c r="E617" s="95"/>
      <c r="F617" s="95"/>
      <c r="G617" s="105"/>
      <c r="V617" s="24"/>
      <c r="Y617" s="44">
        <f t="shared" si="1284"/>
        <v>0</v>
      </c>
    </row>
    <row r="618" spans="5:25" x14ac:dyDescent="0.25">
      <c r="E618" s="95"/>
      <c r="F618" s="95"/>
      <c r="G618" s="105"/>
      <c r="V618" s="24"/>
      <c r="Y618" s="44">
        <f t="shared" si="1284"/>
        <v>0</v>
      </c>
    </row>
    <row r="619" spans="5:25" x14ac:dyDescent="0.25">
      <c r="E619" s="95"/>
      <c r="F619" s="95"/>
      <c r="G619" s="105"/>
      <c r="V619" s="24"/>
      <c r="Y619" s="44">
        <f t="shared" si="1284"/>
        <v>0</v>
      </c>
    </row>
    <row r="620" spans="5:25" x14ac:dyDescent="0.25">
      <c r="E620" s="95"/>
      <c r="F620" s="95"/>
      <c r="G620" s="105"/>
      <c r="V620" s="24"/>
      <c r="Y620" s="44">
        <f t="shared" si="1284"/>
        <v>0</v>
      </c>
    </row>
    <row r="621" spans="5:25" x14ac:dyDescent="0.25">
      <c r="E621" s="95"/>
      <c r="F621" s="95"/>
      <c r="G621" s="105"/>
      <c r="V621" s="24"/>
      <c r="Y621" s="44">
        <f t="shared" si="1284"/>
        <v>0</v>
      </c>
    </row>
    <row r="622" spans="5:25" x14ac:dyDescent="0.25">
      <c r="E622" s="95"/>
      <c r="F622" s="95"/>
      <c r="G622" s="105"/>
      <c r="V622" s="24"/>
      <c r="Y622" s="44">
        <f t="shared" si="1284"/>
        <v>0</v>
      </c>
    </row>
    <row r="623" spans="5:25" x14ac:dyDescent="0.25">
      <c r="E623" s="95"/>
      <c r="F623" s="95"/>
      <c r="G623" s="105"/>
      <c r="V623" s="24"/>
      <c r="Y623" s="44">
        <f t="shared" si="1284"/>
        <v>0</v>
      </c>
    </row>
    <row r="624" spans="5:25" x14ac:dyDescent="0.25">
      <c r="E624" s="95"/>
      <c r="F624" s="95"/>
      <c r="G624" s="105"/>
      <c r="V624" s="24"/>
      <c r="Y624" s="44">
        <f t="shared" si="1284"/>
        <v>0</v>
      </c>
    </row>
    <row r="625" spans="5:25" x14ac:dyDescent="0.25">
      <c r="E625" s="95"/>
      <c r="F625" s="95"/>
      <c r="G625" s="105"/>
      <c r="V625" s="24"/>
      <c r="Y625" s="44">
        <f t="shared" si="1284"/>
        <v>0</v>
      </c>
    </row>
    <row r="626" spans="5:25" x14ac:dyDescent="0.25">
      <c r="E626" s="95"/>
      <c r="F626" s="95"/>
      <c r="G626" s="105"/>
      <c r="V626" s="24"/>
      <c r="Y626" s="44">
        <f t="shared" si="1284"/>
        <v>0</v>
      </c>
    </row>
    <row r="627" spans="5:25" x14ac:dyDescent="0.25">
      <c r="E627" s="95"/>
      <c r="F627" s="95"/>
      <c r="G627" s="105"/>
      <c r="V627" s="24"/>
      <c r="Y627" s="44">
        <f t="shared" si="1284"/>
        <v>0</v>
      </c>
    </row>
    <row r="628" spans="5:25" x14ac:dyDescent="0.25">
      <c r="E628" s="95"/>
      <c r="F628" s="95"/>
      <c r="G628" s="105"/>
      <c r="V628" s="24"/>
      <c r="Y628" s="44">
        <f t="shared" si="1284"/>
        <v>0</v>
      </c>
    </row>
    <row r="629" spans="5:25" x14ac:dyDescent="0.25">
      <c r="E629" s="95"/>
      <c r="F629" s="95"/>
      <c r="G629" s="105"/>
      <c r="V629" s="24"/>
      <c r="Y629" s="44">
        <f t="shared" si="1284"/>
        <v>0</v>
      </c>
    </row>
    <row r="630" spans="5:25" x14ac:dyDescent="0.25">
      <c r="E630" s="95"/>
      <c r="F630" s="95"/>
      <c r="G630" s="105"/>
      <c r="V630" s="24"/>
      <c r="Y630" s="44">
        <f t="shared" si="1284"/>
        <v>0</v>
      </c>
    </row>
    <row r="631" spans="5:25" x14ac:dyDescent="0.25">
      <c r="E631" s="95"/>
      <c r="F631" s="95"/>
      <c r="G631" s="105"/>
      <c r="V631" s="24"/>
      <c r="Y631" s="44">
        <f t="shared" si="1284"/>
        <v>0</v>
      </c>
    </row>
    <row r="632" spans="5:25" x14ac:dyDescent="0.25">
      <c r="E632" s="95"/>
      <c r="F632" s="95"/>
      <c r="G632" s="105"/>
      <c r="V632" s="24"/>
      <c r="Y632" s="44">
        <f t="shared" si="1284"/>
        <v>0</v>
      </c>
    </row>
    <row r="633" spans="5:25" x14ac:dyDescent="0.25">
      <c r="E633" s="95"/>
      <c r="F633" s="95"/>
      <c r="G633" s="105"/>
      <c r="V633" s="24"/>
      <c r="Y633" s="44">
        <f t="shared" si="1284"/>
        <v>0</v>
      </c>
    </row>
    <row r="634" spans="5:25" x14ac:dyDescent="0.25">
      <c r="E634" s="95"/>
      <c r="F634" s="95"/>
      <c r="G634" s="105"/>
      <c r="V634" s="24"/>
      <c r="Y634" s="44">
        <f t="shared" si="1284"/>
        <v>0</v>
      </c>
    </row>
    <row r="635" spans="5:25" x14ac:dyDescent="0.25">
      <c r="E635" s="95"/>
      <c r="F635" s="95"/>
      <c r="G635" s="105"/>
      <c r="V635" s="24"/>
      <c r="Y635" s="44">
        <f t="shared" si="1284"/>
        <v>0</v>
      </c>
    </row>
    <row r="636" spans="5:25" x14ac:dyDescent="0.25">
      <c r="E636" s="95"/>
      <c r="F636" s="95"/>
      <c r="G636" s="105"/>
      <c r="V636" s="24"/>
      <c r="Y636" s="44">
        <f t="shared" ref="Y636:Y699" si="1285">SUM(I636:S636)-H636</f>
        <v>0</v>
      </c>
    </row>
    <row r="637" spans="5:25" x14ac:dyDescent="0.25">
      <c r="E637" s="95"/>
      <c r="F637" s="95"/>
      <c r="G637" s="105"/>
      <c r="V637" s="24"/>
      <c r="Y637" s="44">
        <f t="shared" si="1285"/>
        <v>0</v>
      </c>
    </row>
    <row r="638" spans="5:25" x14ac:dyDescent="0.25">
      <c r="E638" s="95"/>
      <c r="F638" s="95"/>
      <c r="G638" s="105"/>
      <c r="V638" s="24"/>
      <c r="Y638" s="44">
        <f t="shared" si="1285"/>
        <v>0</v>
      </c>
    </row>
    <row r="639" spans="5:25" x14ac:dyDescent="0.25">
      <c r="E639" s="95"/>
      <c r="F639" s="95"/>
      <c r="G639" s="105"/>
      <c r="V639" s="24"/>
      <c r="Y639" s="44">
        <f t="shared" si="1285"/>
        <v>0</v>
      </c>
    </row>
    <row r="640" spans="5:25" x14ac:dyDescent="0.25">
      <c r="E640" s="95"/>
      <c r="F640" s="95"/>
      <c r="G640" s="105"/>
      <c r="V640" s="24"/>
      <c r="Y640" s="44">
        <f t="shared" si="1285"/>
        <v>0</v>
      </c>
    </row>
    <row r="641" spans="5:25" x14ac:dyDescent="0.25">
      <c r="E641" s="95"/>
      <c r="F641" s="95"/>
      <c r="G641" s="105"/>
      <c r="V641" s="24"/>
      <c r="Y641" s="44">
        <f t="shared" si="1285"/>
        <v>0</v>
      </c>
    </row>
    <row r="642" spans="5:25" x14ac:dyDescent="0.25">
      <c r="E642" s="95"/>
      <c r="F642" s="95"/>
      <c r="G642" s="105"/>
      <c r="V642" s="24"/>
      <c r="Y642" s="44">
        <f t="shared" si="1285"/>
        <v>0</v>
      </c>
    </row>
    <row r="643" spans="5:25" x14ac:dyDescent="0.25">
      <c r="E643" s="95"/>
      <c r="F643" s="95"/>
      <c r="G643" s="105"/>
      <c r="V643" s="24"/>
      <c r="Y643" s="44">
        <f t="shared" si="1285"/>
        <v>0</v>
      </c>
    </row>
    <row r="644" spans="5:25" x14ac:dyDescent="0.25">
      <c r="E644" s="95"/>
      <c r="F644" s="95"/>
      <c r="G644" s="105"/>
      <c r="V644" s="24"/>
      <c r="Y644" s="44">
        <f t="shared" si="1285"/>
        <v>0</v>
      </c>
    </row>
    <row r="645" spans="5:25" x14ac:dyDescent="0.25">
      <c r="E645" s="95"/>
      <c r="F645" s="95"/>
      <c r="G645" s="105"/>
      <c r="V645" s="24"/>
      <c r="Y645" s="44">
        <f t="shared" si="1285"/>
        <v>0</v>
      </c>
    </row>
    <row r="646" spans="5:25" x14ac:dyDescent="0.25">
      <c r="E646" s="95"/>
      <c r="F646" s="95"/>
      <c r="G646" s="105"/>
      <c r="V646" s="24"/>
      <c r="Y646" s="44">
        <f t="shared" si="1285"/>
        <v>0</v>
      </c>
    </row>
    <row r="647" spans="5:25" x14ac:dyDescent="0.25">
      <c r="E647" s="95"/>
      <c r="F647" s="95"/>
      <c r="G647" s="105"/>
      <c r="V647" s="24"/>
      <c r="Y647" s="44">
        <f t="shared" si="1285"/>
        <v>0</v>
      </c>
    </row>
    <row r="648" spans="5:25" x14ac:dyDescent="0.25">
      <c r="E648" s="95"/>
      <c r="F648" s="95"/>
      <c r="G648" s="105"/>
      <c r="V648" s="24"/>
      <c r="Y648" s="44">
        <f t="shared" si="1285"/>
        <v>0</v>
      </c>
    </row>
    <row r="649" spans="5:25" x14ac:dyDescent="0.25">
      <c r="E649" s="82"/>
      <c r="F649" s="82"/>
      <c r="G649" s="105"/>
      <c r="V649" s="24"/>
      <c r="Y649" s="44">
        <f t="shared" si="1285"/>
        <v>0</v>
      </c>
    </row>
    <row r="650" spans="5:25" x14ac:dyDescent="0.25">
      <c r="E650" s="82"/>
      <c r="F650" s="82"/>
      <c r="G650" s="105"/>
      <c r="V650" s="24"/>
      <c r="Y650" s="44">
        <f t="shared" si="1285"/>
        <v>0</v>
      </c>
    </row>
    <row r="651" spans="5:25" x14ac:dyDescent="0.25">
      <c r="E651" s="82"/>
      <c r="F651" s="82"/>
      <c r="G651" s="105"/>
      <c r="V651" s="24"/>
      <c r="Y651" s="44">
        <f t="shared" si="1285"/>
        <v>0</v>
      </c>
    </row>
    <row r="652" spans="5:25" x14ac:dyDescent="0.25">
      <c r="E652" s="82"/>
      <c r="F652" s="82"/>
      <c r="G652" s="105"/>
      <c r="V652" s="24"/>
      <c r="Y652" s="44">
        <f t="shared" si="1285"/>
        <v>0</v>
      </c>
    </row>
    <row r="653" spans="5:25" x14ac:dyDescent="0.25">
      <c r="E653" s="82"/>
      <c r="F653" s="82"/>
      <c r="G653" s="105"/>
      <c r="V653" s="24"/>
      <c r="Y653" s="44">
        <f t="shared" si="1285"/>
        <v>0</v>
      </c>
    </row>
    <row r="654" spans="5:25" x14ac:dyDescent="0.25">
      <c r="E654" s="82"/>
      <c r="F654" s="82"/>
      <c r="G654" s="105"/>
      <c r="V654" s="24"/>
      <c r="Y654" s="44">
        <f t="shared" si="1285"/>
        <v>0</v>
      </c>
    </row>
    <row r="655" spans="5:25" x14ac:dyDescent="0.25">
      <c r="E655" s="82"/>
      <c r="F655" s="82"/>
      <c r="G655" s="105"/>
      <c r="V655" s="24"/>
      <c r="Y655" s="44">
        <f t="shared" si="1285"/>
        <v>0</v>
      </c>
    </row>
    <row r="656" spans="5:25" x14ac:dyDescent="0.25">
      <c r="E656" s="82"/>
      <c r="F656" s="82"/>
      <c r="G656" s="105"/>
      <c r="V656" s="24"/>
      <c r="Y656" s="44">
        <f t="shared" si="1285"/>
        <v>0</v>
      </c>
    </row>
    <row r="657" spans="5:25" x14ac:dyDescent="0.25">
      <c r="E657" s="82"/>
      <c r="F657" s="82"/>
      <c r="G657" s="105"/>
      <c r="V657" s="24"/>
      <c r="Y657" s="44">
        <f t="shared" si="1285"/>
        <v>0</v>
      </c>
    </row>
    <row r="658" spans="5:25" x14ac:dyDescent="0.25">
      <c r="E658" s="82"/>
      <c r="F658" s="82"/>
      <c r="G658" s="105"/>
      <c r="V658" s="24"/>
      <c r="Y658" s="44">
        <f t="shared" si="1285"/>
        <v>0</v>
      </c>
    </row>
    <row r="659" spans="5:25" x14ac:dyDescent="0.25">
      <c r="E659" s="82"/>
      <c r="F659" s="82"/>
      <c r="G659" s="105"/>
      <c r="V659" s="24"/>
      <c r="Y659" s="44">
        <f t="shared" si="1285"/>
        <v>0</v>
      </c>
    </row>
    <row r="660" spans="5:25" x14ac:dyDescent="0.25">
      <c r="E660" s="82"/>
      <c r="F660" s="82"/>
      <c r="G660" s="105"/>
      <c r="V660" s="24"/>
      <c r="Y660" s="44">
        <f t="shared" si="1285"/>
        <v>0</v>
      </c>
    </row>
    <row r="661" spans="5:25" x14ac:dyDescent="0.25">
      <c r="E661" s="82"/>
      <c r="F661" s="82"/>
      <c r="G661" s="105"/>
      <c r="V661" s="24"/>
      <c r="Y661" s="44">
        <f t="shared" si="1285"/>
        <v>0</v>
      </c>
    </row>
    <row r="662" spans="5:25" x14ac:dyDescent="0.25">
      <c r="E662" s="82"/>
      <c r="F662" s="82"/>
      <c r="G662" s="105"/>
      <c r="V662" s="24"/>
      <c r="Y662" s="44">
        <f t="shared" si="1285"/>
        <v>0</v>
      </c>
    </row>
    <row r="663" spans="5:25" x14ac:dyDescent="0.25">
      <c r="E663" s="82"/>
      <c r="F663" s="82"/>
      <c r="G663" s="105"/>
      <c r="V663" s="24"/>
      <c r="Y663" s="44">
        <f t="shared" si="1285"/>
        <v>0</v>
      </c>
    </row>
    <row r="664" spans="5:25" x14ac:dyDescent="0.25">
      <c r="E664" s="82"/>
      <c r="F664" s="82"/>
      <c r="G664" s="105"/>
      <c r="V664" s="24"/>
      <c r="Y664" s="44">
        <f t="shared" si="1285"/>
        <v>0</v>
      </c>
    </row>
    <row r="665" spans="5:25" x14ac:dyDescent="0.25">
      <c r="E665" s="82"/>
      <c r="F665" s="82"/>
      <c r="G665" s="105"/>
      <c r="V665" s="24"/>
      <c r="Y665" s="44">
        <f t="shared" si="1285"/>
        <v>0</v>
      </c>
    </row>
    <row r="666" spans="5:25" x14ac:dyDescent="0.25">
      <c r="E666" s="82"/>
      <c r="F666" s="82"/>
      <c r="G666" s="105"/>
      <c r="V666" s="24"/>
      <c r="Y666" s="44">
        <f t="shared" si="1285"/>
        <v>0</v>
      </c>
    </row>
    <row r="667" spans="5:25" x14ac:dyDescent="0.25">
      <c r="E667" s="82"/>
      <c r="F667" s="82"/>
      <c r="G667" s="105"/>
      <c r="V667" s="24"/>
      <c r="Y667" s="44">
        <f t="shared" si="1285"/>
        <v>0</v>
      </c>
    </row>
    <row r="668" spans="5:25" x14ac:dyDescent="0.25">
      <c r="E668" s="82"/>
      <c r="F668" s="82"/>
      <c r="G668" s="105"/>
      <c r="V668" s="24"/>
      <c r="Y668" s="44">
        <f t="shared" si="1285"/>
        <v>0</v>
      </c>
    </row>
    <row r="669" spans="5:25" x14ac:dyDescent="0.25">
      <c r="E669" s="82"/>
      <c r="F669" s="82"/>
      <c r="G669" s="105"/>
      <c r="V669" s="24"/>
      <c r="Y669" s="44">
        <f t="shared" si="1285"/>
        <v>0</v>
      </c>
    </row>
    <row r="670" spans="5:25" x14ac:dyDescent="0.25">
      <c r="E670" s="82"/>
      <c r="F670" s="82"/>
      <c r="G670" s="105"/>
      <c r="V670" s="24"/>
      <c r="Y670" s="44">
        <f t="shared" si="1285"/>
        <v>0</v>
      </c>
    </row>
    <row r="671" spans="5:25" x14ac:dyDescent="0.25">
      <c r="E671" s="82"/>
      <c r="F671" s="82"/>
      <c r="G671" s="105"/>
      <c r="V671" s="24"/>
      <c r="Y671" s="44">
        <f t="shared" si="1285"/>
        <v>0</v>
      </c>
    </row>
    <row r="672" spans="5:25" x14ac:dyDescent="0.25">
      <c r="E672" s="82"/>
      <c r="F672" s="82"/>
      <c r="G672" s="105"/>
      <c r="V672" s="24"/>
      <c r="Y672" s="44">
        <f t="shared" si="1285"/>
        <v>0</v>
      </c>
    </row>
    <row r="673" spans="5:25" x14ac:dyDescent="0.25">
      <c r="E673" s="82"/>
      <c r="F673" s="82"/>
      <c r="G673" s="105"/>
      <c r="V673" s="24"/>
      <c r="Y673" s="44">
        <f t="shared" si="1285"/>
        <v>0</v>
      </c>
    </row>
    <row r="674" spans="5:25" x14ac:dyDescent="0.25">
      <c r="E674" s="82"/>
      <c r="F674" s="82"/>
      <c r="G674" s="105"/>
      <c r="V674" s="24"/>
      <c r="Y674" s="44">
        <f t="shared" si="1285"/>
        <v>0</v>
      </c>
    </row>
    <row r="675" spans="5:25" x14ac:dyDescent="0.25">
      <c r="E675" s="82"/>
      <c r="F675" s="82"/>
      <c r="G675" s="105"/>
      <c r="V675" s="24"/>
      <c r="Y675" s="44">
        <f t="shared" si="1285"/>
        <v>0</v>
      </c>
    </row>
    <row r="676" spans="5:25" x14ac:dyDescent="0.25">
      <c r="E676" s="82"/>
      <c r="F676" s="82"/>
      <c r="G676" s="105"/>
      <c r="V676" s="24"/>
      <c r="Y676" s="44">
        <f t="shared" si="1285"/>
        <v>0</v>
      </c>
    </row>
    <row r="677" spans="5:25" x14ac:dyDescent="0.25">
      <c r="E677" s="82"/>
      <c r="F677" s="82"/>
      <c r="G677" s="105"/>
      <c r="V677" s="24"/>
      <c r="Y677" s="44">
        <f t="shared" si="1285"/>
        <v>0</v>
      </c>
    </row>
    <row r="678" spans="5:25" x14ac:dyDescent="0.25">
      <c r="E678" s="82"/>
      <c r="F678" s="82"/>
      <c r="G678" s="105"/>
      <c r="V678" s="24"/>
      <c r="Y678" s="44">
        <f t="shared" si="1285"/>
        <v>0</v>
      </c>
    </row>
    <row r="679" spans="5:25" x14ac:dyDescent="0.25">
      <c r="E679" s="82"/>
      <c r="F679" s="82"/>
      <c r="G679" s="105"/>
      <c r="V679" s="24"/>
      <c r="Y679" s="44">
        <f t="shared" si="1285"/>
        <v>0</v>
      </c>
    </row>
    <row r="680" spans="5:25" x14ac:dyDescent="0.25">
      <c r="E680" s="82"/>
      <c r="F680" s="82"/>
      <c r="G680" s="105"/>
      <c r="V680" s="24"/>
      <c r="Y680" s="44">
        <f t="shared" si="1285"/>
        <v>0</v>
      </c>
    </row>
    <row r="681" spans="5:25" x14ac:dyDescent="0.25">
      <c r="E681" s="82"/>
      <c r="F681" s="82"/>
      <c r="G681" s="105"/>
      <c r="V681" s="24"/>
      <c r="Y681" s="44">
        <f t="shared" si="1285"/>
        <v>0</v>
      </c>
    </row>
    <row r="682" spans="5:25" x14ac:dyDescent="0.25">
      <c r="E682" s="82"/>
      <c r="F682" s="82"/>
      <c r="G682" s="105"/>
      <c r="V682" s="24"/>
      <c r="Y682" s="44">
        <f t="shared" si="1285"/>
        <v>0</v>
      </c>
    </row>
    <row r="683" spans="5:25" x14ac:dyDescent="0.25">
      <c r="E683" s="82"/>
      <c r="F683" s="82"/>
      <c r="G683" s="105"/>
      <c r="V683" s="24"/>
      <c r="Y683" s="44">
        <f t="shared" si="1285"/>
        <v>0</v>
      </c>
    </row>
    <row r="684" spans="5:25" x14ac:dyDescent="0.25">
      <c r="E684" s="82"/>
      <c r="F684" s="82"/>
      <c r="G684" s="105"/>
      <c r="V684" s="24"/>
      <c r="Y684" s="44">
        <f t="shared" si="1285"/>
        <v>0</v>
      </c>
    </row>
    <row r="685" spans="5:25" x14ac:dyDescent="0.25">
      <c r="E685" s="82"/>
      <c r="F685" s="82"/>
      <c r="G685" s="105"/>
      <c r="V685" s="24"/>
      <c r="Y685" s="44">
        <f t="shared" si="1285"/>
        <v>0</v>
      </c>
    </row>
    <row r="686" spans="5:25" x14ac:dyDescent="0.25">
      <c r="E686" s="82"/>
      <c r="F686" s="82"/>
      <c r="G686" s="105"/>
      <c r="V686" s="24"/>
      <c r="Y686" s="44">
        <f t="shared" si="1285"/>
        <v>0</v>
      </c>
    </row>
    <row r="687" spans="5:25" x14ac:dyDescent="0.25">
      <c r="E687" s="82"/>
      <c r="F687" s="82"/>
      <c r="G687" s="105"/>
      <c r="V687" s="24"/>
      <c r="Y687" s="44">
        <f t="shared" si="1285"/>
        <v>0</v>
      </c>
    </row>
    <row r="688" spans="5:25" x14ac:dyDescent="0.25">
      <c r="E688" s="82"/>
      <c r="F688" s="82"/>
      <c r="G688" s="105"/>
      <c r="V688" s="24"/>
      <c r="Y688" s="44">
        <f t="shared" si="1285"/>
        <v>0</v>
      </c>
    </row>
    <row r="689" spans="5:25" x14ac:dyDescent="0.25">
      <c r="E689" s="82"/>
      <c r="F689" s="82"/>
      <c r="G689" s="105"/>
      <c r="V689" s="24"/>
      <c r="Y689" s="44">
        <f t="shared" si="1285"/>
        <v>0</v>
      </c>
    </row>
    <row r="690" spans="5:25" x14ac:dyDescent="0.25">
      <c r="E690" s="82"/>
      <c r="F690" s="82"/>
      <c r="G690" s="105"/>
      <c r="V690" s="24"/>
      <c r="Y690" s="44">
        <f t="shared" si="1285"/>
        <v>0</v>
      </c>
    </row>
    <row r="691" spans="5:25" x14ac:dyDescent="0.25">
      <c r="E691" s="82"/>
      <c r="F691" s="82"/>
      <c r="G691" s="105"/>
      <c r="V691" s="24"/>
      <c r="Y691" s="44">
        <f t="shared" si="1285"/>
        <v>0</v>
      </c>
    </row>
    <row r="692" spans="5:25" x14ac:dyDescent="0.25">
      <c r="E692" s="82"/>
      <c r="F692" s="82"/>
      <c r="G692" s="105"/>
      <c r="V692" s="24"/>
      <c r="Y692" s="44">
        <f t="shared" si="1285"/>
        <v>0</v>
      </c>
    </row>
    <row r="693" spans="5:25" x14ac:dyDescent="0.25">
      <c r="E693" s="82"/>
      <c r="F693" s="82"/>
      <c r="G693" s="105"/>
      <c r="V693" s="24"/>
      <c r="Y693" s="44">
        <f t="shared" si="1285"/>
        <v>0</v>
      </c>
    </row>
    <row r="694" spans="5:25" x14ac:dyDescent="0.25">
      <c r="E694" s="82"/>
      <c r="F694" s="82"/>
      <c r="G694" s="105"/>
      <c r="V694" s="24"/>
      <c r="Y694" s="44">
        <f t="shared" si="1285"/>
        <v>0</v>
      </c>
    </row>
    <row r="695" spans="5:25" x14ac:dyDescent="0.25">
      <c r="E695" s="82"/>
      <c r="F695" s="82"/>
      <c r="G695" s="105"/>
      <c r="V695" s="24"/>
      <c r="Y695" s="44">
        <f t="shared" si="1285"/>
        <v>0</v>
      </c>
    </row>
    <row r="696" spans="5:25" x14ac:dyDescent="0.25">
      <c r="E696" s="82"/>
      <c r="F696" s="82"/>
      <c r="G696" s="105"/>
      <c r="V696" s="24"/>
      <c r="Y696" s="44">
        <f t="shared" si="1285"/>
        <v>0</v>
      </c>
    </row>
    <row r="697" spans="5:25" x14ac:dyDescent="0.25">
      <c r="E697" s="82"/>
      <c r="F697" s="82"/>
      <c r="G697" s="105"/>
      <c r="V697" s="24"/>
      <c r="Y697" s="44">
        <f t="shared" si="1285"/>
        <v>0</v>
      </c>
    </row>
    <row r="698" spans="5:25" x14ac:dyDescent="0.25">
      <c r="E698" s="82"/>
      <c r="F698" s="82"/>
      <c r="G698" s="105"/>
      <c r="V698" s="24"/>
      <c r="Y698" s="44">
        <f t="shared" si="1285"/>
        <v>0</v>
      </c>
    </row>
    <row r="699" spans="5:25" x14ac:dyDescent="0.25">
      <c r="E699" s="82"/>
      <c r="F699" s="82"/>
      <c r="G699" s="105"/>
      <c r="Y699" s="44">
        <f t="shared" si="1285"/>
        <v>0</v>
      </c>
    </row>
    <row r="700" spans="5:25" x14ac:dyDescent="0.25">
      <c r="E700" s="82"/>
      <c r="F700" s="82"/>
      <c r="G700" s="105"/>
      <c r="Y700" s="44">
        <f t="shared" ref="Y700:Y763" si="1286">SUM(I700:S700)-H700</f>
        <v>0</v>
      </c>
    </row>
    <row r="701" spans="5:25" x14ac:dyDescent="0.25">
      <c r="E701" s="82"/>
      <c r="F701" s="82"/>
      <c r="G701" s="105"/>
      <c r="Y701" s="44">
        <f t="shared" si="1286"/>
        <v>0</v>
      </c>
    </row>
    <row r="702" spans="5:25" x14ac:dyDescent="0.25">
      <c r="E702" s="82"/>
      <c r="F702" s="82"/>
      <c r="G702" s="105"/>
      <c r="Y702" s="44">
        <f t="shared" si="1286"/>
        <v>0</v>
      </c>
    </row>
    <row r="703" spans="5:25" x14ac:dyDescent="0.25">
      <c r="E703" s="82"/>
      <c r="F703" s="82"/>
      <c r="G703" s="105"/>
      <c r="Y703" s="44">
        <f t="shared" si="1286"/>
        <v>0</v>
      </c>
    </row>
    <row r="704" spans="5:25" x14ac:dyDescent="0.25">
      <c r="E704" s="82"/>
      <c r="F704" s="82"/>
      <c r="G704" s="105"/>
      <c r="Y704" s="44">
        <f t="shared" si="1286"/>
        <v>0</v>
      </c>
    </row>
    <row r="705" spans="5:25" x14ac:dyDescent="0.25">
      <c r="E705" s="82"/>
      <c r="F705" s="82"/>
      <c r="G705" s="105"/>
      <c r="Y705" s="44">
        <f t="shared" si="1286"/>
        <v>0</v>
      </c>
    </row>
    <row r="706" spans="5:25" x14ac:dyDescent="0.25">
      <c r="E706" s="82"/>
      <c r="F706" s="82"/>
      <c r="G706" s="105"/>
      <c r="Y706" s="44">
        <f t="shared" si="1286"/>
        <v>0</v>
      </c>
    </row>
    <row r="707" spans="5:25" x14ac:dyDescent="0.25">
      <c r="E707" s="82"/>
      <c r="F707" s="82"/>
      <c r="G707" s="105"/>
      <c r="Y707" s="44">
        <f t="shared" si="1286"/>
        <v>0</v>
      </c>
    </row>
    <row r="708" spans="5:25" x14ac:dyDescent="0.25">
      <c r="E708" s="82"/>
      <c r="F708" s="82"/>
      <c r="G708" s="105"/>
      <c r="Y708" s="44">
        <f t="shared" si="1286"/>
        <v>0</v>
      </c>
    </row>
    <row r="709" spans="5:25" x14ac:dyDescent="0.25">
      <c r="E709" s="82"/>
      <c r="F709" s="82"/>
      <c r="G709" s="105"/>
      <c r="Y709" s="44">
        <f t="shared" si="1286"/>
        <v>0</v>
      </c>
    </row>
    <row r="710" spans="5:25" x14ac:dyDescent="0.25">
      <c r="E710" s="82"/>
      <c r="F710" s="82"/>
      <c r="G710" s="105"/>
      <c r="Y710" s="44">
        <f t="shared" si="1286"/>
        <v>0</v>
      </c>
    </row>
    <row r="711" spans="5:25" x14ac:dyDescent="0.25">
      <c r="E711" s="82"/>
      <c r="F711" s="82"/>
      <c r="G711" s="105"/>
      <c r="Y711" s="44">
        <f t="shared" si="1286"/>
        <v>0</v>
      </c>
    </row>
    <row r="712" spans="5:25" x14ac:dyDescent="0.25">
      <c r="E712" s="82"/>
      <c r="F712" s="82"/>
      <c r="G712" s="105"/>
      <c r="Y712" s="44">
        <f t="shared" si="1286"/>
        <v>0</v>
      </c>
    </row>
    <row r="713" spans="5:25" x14ac:dyDescent="0.25">
      <c r="E713" s="82"/>
      <c r="F713" s="82"/>
      <c r="G713" s="105"/>
      <c r="Y713" s="44">
        <f t="shared" si="1286"/>
        <v>0</v>
      </c>
    </row>
    <row r="714" spans="5:25" x14ac:dyDescent="0.25">
      <c r="E714" s="82"/>
      <c r="F714" s="82"/>
      <c r="G714" s="105"/>
      <c r="Y714" s="44">
        <f t="shared" si="1286"/>
        <v>0</v>
      </c>
    </row>
    <row r="715" spans="5:25" x14ac:dyDescent="0.25">
      <c r="E715" s="82"/>
      <c r="F715" s="82"/>
      <c r="G715" s="105"/>
      <c r="Y715" s="44">
        <f t="shared" si="1286"/>
        <v>0</v>
      </c>
    </row>
    <row r="716" spans="5:25" x14ac:dyDescent="0.25">
      <c r="E716" s="82"/>
      <c r="F716" s="82"/>
      <c r="G716" s="105"/>
      <c r="Y716" s="44">
        <f t="shared" si="1286"/>
        <v>0</v>
      </c>
    </row>
    <row r="717" spans="5:25" x14ac:dyDescent="0.25">
      <c r="E717" s="82"/>
      <c r="F717" s="82"/>
      <c r="G717" s="105"/>
      <c r="Y717" s="44">
        <f t="shared" si="1286"/>
        <v>0</v>
      </c>
    </row>
    <row r="718" spans="5:25" x14ac:dyDescent="0.25">
      <c r="E718" s="82"/>
      <c r="F718" s="82"/>
      <c r="G718" s="105"/>
      <c r="Y718" s="44">
        <f t="shared" si="1286"/>
        <v>0</v>
      </c>
    </row>
    <row r="719" spans="5:25" x14ac:dyDescent="0.25">
      <c r="E719" s="82"/>
      <c r="F719" s="82"/>
      <c r="G719" s="105"/>
      <c r="Y719" s="44">
        <f t="shared" si="1286"/>
        <v>0</v>
      </c>
    </row>
    <row r="720" spans="5:25" x14ac:dyDescent="0.25">
      <c r="E720" s="82"/>
      <c r="F720" s="82"/>
      <c r="G720" s="105"/>
      <c r="Y720" s="44">
        <f t="shared" si="1286"/>
        <v>0</v>
      </c>
    </row>
    <row r="721" spans="5:25" x14ac:dyDescent="0.25">
      <c r="E721" s="82"/>
      <c r="F721" s="82"/>
      <c r="G721" s="105"/>
      <c r="Y721" s="44">
        <f t="shared" si="1286"/>
        <v>0</v>
      </c>
    </row>
    <row r="722" spans="5:25" x14ac:dyDescent="0.25">
      <c r="E722" s="82"/>
      <c r="F722" s="82"/>
      <c r="G722" s="105"/>
      <c r="Y722" s="44">
        <f t="shared" si="1286"/>
        <v>0</v>
      </c>
    </row>
    <row r="723" spans="5:25" x14ac:dyDescent="0.25">
      <c r="E723" s="82"/>
      <c r="F723" s="82"/>
      <c r="G723" s="105"/>
      <c r="Y723" s="44">
        <f t="shared" si="1286"/>
        <v>0</v>
      </c>
    </row>
    <row r="724" spans="5:25" x14ac:dyDescent="0.25">
      <c r="E724" s="82"/>
      <c r="F724" s="82"/>
      <c r="G724" s="105"/>
      <c r="Y724" s="44">
        <f t="shared" si="1286"/>
        <v>0</v>
      </c>
    </row>
    <row r="725" spans="5:25" x14ac:dyDescent="0.25">
      <c r="E725" s="82"/>
      <c r="F725" s="82"/>
      <c r="G725" s="105"/>
      <c r="Y725" s="44">
        <f t="shared" si="1286"/>
        <v>0</v>
      </c>
    </row>
    <row r="726" spans="5:25" x14ac:dyDescent="0.25">
      <c r="E726" s="82"/>
      <c r="F726" s="82"/>
      <c r="G726" s="105"/>
      <c r="Y726" s="44">
        <f t="shared" si="1286"/>
        <v>0</v>
      </c>
    </row>
    <row r="727" spans="5:25" x14ac:dyDescent="0.25">
      <c r="E727" s="82"/>
      <c r="F727" s="82"/>
      <c r="G727" s="105"/>
      <c r="Y727" s="44">
        <f t="shared" si="1286"/>
        <v>0</v>
      </c>
    </row>
    <row r="728" spans="5:25" x14ac:dyDescent="0.25">
      <c r="E728" s="82"/>
      <c r="F728" s="82"/>
      <c r="G728" s="105"/>
      <c r="Y728" s="44">
        <f t="shared" si="1286"/>
        <v>0</v>
      </c>
    </row>
    <row r="729" spans="5:25" x14ac:dyDescent="0.25">
      <c r="E729" s="82"/>
      <c r="F729" s="82"/>
      <c r="G729" s="105"/>
      <c r="Y729" s="44">
        <f t="shared" si="1286"/>
        <v>0</v>
      </c>
    </row>
    <row r="730" spans="5:25" x14ac:dyDescent="0.25">
      <c r="E730" s="82"/>
      <c r="F730" s="82"/>
      <c r="G730" s="105"/>
      <c r="Y730" s="44">
        <f t="shared" si="1286"/>
        <v>0</v>
      </c>
    </row>
    <row r="731" spans="5:25" x14ac:dyDescent="0.25">
      <c r="E731" s="82"/>
      <c r="F731" s="82"/>
      <c r="G731" s="105"/>
      <c r="Y731" s="44">
        <f t="shared" si="1286"/>
        <v>0</v>
      </c>
    </row>
    <row r="732" spans="5:25" x14ac:dyDescent="0.25">
      <c r="E732" s="82"/>
      <c r="F732" s="82"/>
      <c r="G732" s="105"/>
      <c r="Y732" s="44">
        <f t="shared" si="1286"/>
        <v>0</v>
      </c>
    </row>
    <row r="733" spans="5:25" x14ac:dyDescent="0.25">
      <c r="E733" s="82"/>
      <c r="F733" s="82"/>
      <c r="G733" s="105"/>
      <c r="Y733" s="44">
        <f t="shared" si="1286"/>
        <v>0</v>
      </c>
    </row>
    <row r="734" spans="5:25" x14ac:dyDescent="0.25">
      <c r="E734" s="82"/>
      <c r="F734" s="82"/>
      <c r="G734" s="105"/>
      <c r="Y734" s="44">
        <f t="shared" si="1286"/>
        <v>0</v>
      </c>
    </row>
    <row r="735" spans="5:25" x14ac:dyDescent="0.25">
      <c r="E735" s="82"/>
      <c r="F735" s="82"/>
      <c r="G735" s="105"/>
      <c r="Y735" s="44">
        <f t="shared" si="1286"/>
        <v>0</v>
      </c>
    </row>
    <row r="736" spans="5:25" x14ac:dyDescent="0.25">
      <c r="E736" s="82"/>
      <c r="F736" s="82"/>
      <c r="G736" s="105"/>
      <c r="Y736" s="44">
        <f t="shared" si="1286"/>
        <v>0</v>
      </c>
    </row>
    <row r="737" spans="5:25" x14ac:dyDescent="0.25">
      <c r="E737" s="82"/>
      <c r="F737" s="82"/>
      <c r="G737" s="105"/>
      <c r="Y737" s="44">
        <f t="shared" si="1286"/>
        <v>0</v>
      </c>
    </row>
    <row r="738" spans="5:25" x14ac:dyDescent="0.25">
      <c r="E738" s="82"/>
      <c r="F738" s="82"/>
      <c r="G738" s="105"/>
      <c r="Y738" s="44">
        <f t="shared" si="1286"/>
        <v>0</v>
      </c>
    </row>
    <row r="739" spans="5:25" x14ac:dyDescent="0.25">
      <c r="E739" s="82"/>
      <c r="F739" s="82"/>
      <c r="G739" s="105"/>
      <c r="Y739" s="44">
        <f t="shared" si="1286"/>
        <v>0</v>
      </c>
    </row>
    <row r="740" spans="5:25" x14ac:dyDescent="0.25">
      <c r="E740" s="82"/>
      <c r="F740" s="82"/>
      <c r="G740" s="105"/>
      <c r="Y740" s="44">
        <f t="shared" si="1286"/>
        <v>0</v>
      </c>
    </row>
    <row r="741" spans="5:25" x14ac:dyDescent="0.25">
      <c r="E741" s="82"/>
      <c r="F741" s="82"/>
      <c r="G741" s="105"/>
      <c r="Y741" s="44">
        <f t="shared" si="1286"/>
        <v>0</v>
      </c>
    </row>
    <row r="742" spans="5:25" x14ac:dyDescent="0.25">
      <c r="E742" s="82"/>
      <c r="F742" s="82"/>
      <c r="G742" s="105"/>
      <c r="Y742" s="44">
        <f t="shared" si="1286"/>
        <v>0</v>
      </c>
    </row>
    <row r="743" spans="5:25" x14ac:dyDescent="0.25">
      <c r="E743" s="82"/>
      <c r="F743" s="82"/>
      <c r="G743" s="105"/>
      <c r="Y743" s="44">
        <f t="shared" si="1286"/>
        <v>0</v>
      </c>
    </row>
    <row r="744" spans="5:25" x14ac:dyDescent="0.25">
      <c r="E744" s="82"/>
      <c r="F744" s="82"/>
      <c r="G744" s="105"/>
      <c r="Y744" s="44">
        <f t="shared" si="1286"/>
        <v>0</v>
      </c>
    </row>
    <row r="745" spans="5:25" x14ac:dyDescent="0.25">
      <c r="E745" s="82"/>
      <c r="F745" s="82"/>
      <c r="G745" s="105"/>
      <c r="Y745" s="44">
        <f t="shared" si="1286"/>
        <v>0</v>
      </c>
    </row>
    <row r="746" spans="5:25" x14ac:dyDescent="0.25">
      <c r="E746" s="82"/>
      <c r="F746" s="82"/>
      <c r="G746" s="105"/>
      <c r="Y746" s="44">
        <f t="shared" si="1286"/>
        <v>0</v>
      </c>
    </row>
    <row r="747" spans="5:25" x14ac:dyDescent="0.25">
      <c r="E747" s="82"/>
      <c r="F747" s="82"/>
      <c r="G747" s="105"/>
      <c r="Y747" s="44">
        <f t="shared" si="1286"/>
        <v>0</v>
      </c>
    </row>
    <row r="748" spans="5:25" x14ac:dyDescent="0.25">
      <c r="E748" s="82"/>
      <c r="F748" s="82"/>
      <c r="G748" s="105"/>
      <c r="Y748" s="44">
        <f t="shared" si="1286"/>
        <v>0</v>
      </c>
    </row>
    <row r="749" spans="5:25" x14ac:dyDescent="0.25">
      <c r="E749" s="82"/>
      <c r="F749" s="82"/>
      <c r="G749" s="105"/>
      <c r="Y749" s="44">
        <f t="shared" si="1286"/>
        <v>0</v>
      </c>
    </row>
    <row r="750" spans="5:25" x14ac:dyDescent="0.25">
      <c r="E750" s="82"/>
      <c r="F750" s="82"/>
      <c r="G750" s="105"/>
      <c r="Y750" s="44">
        <f t="shared" si="1286"/>
        <v>0</v>
      </c>
    </row>
    <row r="751" spans="5:25" x14ac:dyDescent="0.25">
      <c r="E751" s="82"/>
      <c r="F751" s="82"/>
      <c r="G751" s="105"/>
      <c r="Y751" s="44">
        <f t="shared" si="1286"/>
        <v>0</v>
      </c>
    </row>
    <row r="752" spans="5:25" x14ac:dyDescent="0.25">
      <c r="E752" s="82"/>
      <c r="F752" s="82"/>
      <c r="G752" s="105"/>
      <c r="Y752" s="44">
        <f t="shared" si="1286"/>
        <v>0</v>
      </c>
    </row>
    <row r="753" spans="5:25" x14ac:dyDescent="0.25">
      <c r="E753" s="82"/>
      <c r="F753" s="82"/>
      <c r="G753" s="105"/>
      <c r="Y753" s="44">
        <f t="shared" si="1286"/>
        <v>0</v>
      </c>
    </row>
    <row r="754" spans="5:25" x14ac:dyDescent="0.25">
      <c r="E754" s="82"/>
      <c r="F754" s="82"/>
      <c r="G754" s="105"/>
      <c r="Y754" s="44">
        <f t="shared" si="1286"/>
        <v>0</v>
      </c>
    </row>
    <row r="755" spans="5:25" x14ac:dyDescent="0.25">
      <c r="E755" s="82"/>
      <c r="F755" s="82"/>
      <c r="G755" s="105"/>
      <c r="Y755" s="44">
        <f t="shared" si="1286"/>
        <v>0</v>
      </c>
    </row>
    <row r="756" spans="5:25" x14ac:dyDescent="0.25">
      <c r="E756" s="82"/>
      <c r="F756" s="82"/>
      <c r="G756" s="105"/>
      <c r="Y756" s="44">
        <f t="shared" si="1286"/>
        <v>0</v>
      </c>
    </row>
    <row r="757" spans="5:25" x14ac:dyDescent="0.25">
      <c r="E757" s="82"/>
      <c r="F757" s="82"/>
      <c r="G757" s="105"/>
      <c r="Y757" s="44">
        <f t="shared" si="1286"/>
        <v>0</v>
      </c>
    </row>
    <row r="758" spans="5:25" x14ac:dyDescent="0.25">
      <c r="E758" s="82"/>
      <c r="F758" s="82"/>
      <c r="G758" s="105"/>
      <c r="Y758" s="44">
        <f t="shared" si="1286"/>
        <v>0</v>
      </c>
    </row>
    <row r="759" spans="5:25" x14ac:dyDescent="0.25">
      <c r="E759" s="82"/>
      <c r="F759" s="82"/>
      <c r="G759" s="105"/>
      <c r="Y759" s="44">
        <f t="shared" si="1286"/>
        <v>0</v>
      </c>
    </row>
    <row r="760" spans="5:25" x14ac:dyDescent="0.25">
      <c r="E760" s="82"/>
      <c r="F760" s="82"/>
      <c r="G760" s="105"/>
      <c r="Y760" s="44">
        <f t="shared" si="1286"/>
        <v>0</v>
      </c>
    </row>
    <row r="761" spans="5:25" x14ac:dyDescent="0.25">
      <c r="E761" s="82"/>
      <c r="F761" s="82"/>
      <c r="G761" s="105"/>
      <c r="Y761" s="44">
        <f t="shared" si="1286"/>
        <v>0</v>
      </c>
    </row>
    <row r="762" spans="5:25" x14ac:dyDescent="0.25">
      <c r="E762" s="82"/>
      <c r="F762" s="82"/>
      <c r="G762" s="105"/>
      <c r="Y762" s="44">
        <f t="shared" si="1286"/>
        <v>0</v>
      </c>
    </row>
    <row r="763" spans="5:25" x14ac:dyDescent="0.25">
      <c r="E763" s="82"/>
      <c r="F763" s="82"/>
      <c r="G763" s="105"/>
      <c r="Y763" s="44">
        <f t="shared" si="1286"/>
        <v>0</v>
      </c>
    </row>
    <row r="764" spans="5:25" x14ac:dyDescent="0.25">
      <c r="G764" s="105"/>
      <c r="Y764" s="44">
        <f t="shared" ref="Y764:Y827" si="1287">SUM(I764:S764)-H764</f>
        <v>0</v>
      </c>
    </row>
    <row r="765" spans="5:25" x14ac:dyDescent="0.25">
      <c r="G765" s="105"/>
      <c r="Y765" s="44">
        <f t="shared" si="1287"/>
        <v>0</v>
      </c>
    </row>
    <row r="766" spans="5:25" x14ac:dyDescent="0.25">
      <c r="G766" s="105"/>
      <c r="Y766" s="44">
        <f t="shared" si="1287"/>
        <v>0</v>
      </c>
    </row>
    <row r="767" spans="5:25" x14ac:dyDescent="0.25">
      <c r="G767" s="105"/>
      <c r="Y767" s="44">
        <f t="shared" si="1287"/>
        <v>0</v>
      </c>
    </row>
    <row r="768" spans="5:25" x14ac:dyDescent="0.25">
      <c r="G768" s="105"/>
      <c r="Y768" s="44">
        <f t="shared" si="1287"/>
        <v>0</v>
      </c>
    </row>
    <row r="769" spans="7:25" x14ac:dyDescent="0.25">
      <c r="G769" s="105"/>
      <c r="Y769" s="44">
        <f t="shared" si="1287"/>
        <v>0</v>
      </c>
    </row>
    <row r="770" spans="7:25" x14ac:dyDescent="0.25">
      <c r="G770" s="105"/>
      <c r="Y770" s="44">
        <f t="shared" si="1287"/>
        <v>0</v>
      </c>
    </row>
    <row r="771" spans="7:25" x14ac:dyDescent="0.25">
      <c r="G771" s="105"/>
      <c r="Y771" s="44">
        <f t="shared" si="1287"/>
        <v>0</v>
      </c>
    </row>
    <row r="772" spans="7:25" x14ac:dyDescent="0.25">
      <c r="G772" s="105"/>
      <c r="Y772" s="44">
        <f t="shared" si="1287"/>
        <v>0</v>
      </c>
    </row>
    <row r="773" spans="7:25" x14ac:dyDescent="0.25">
      <c r="G773" s="105"/>
      <c r="Y773" s="44">
        <f t="shared" si="1287"/>
        <v>0</v>
      </c>
    </row>
    <row r="774" spans="7:25" x14ac:dyDescent="0.25">
      <c r="G774" s="105"/>
      <c r="Y774" s="44">
        <f t="shared" si="1287"/>
        <v>0</v>
      </c>
    </row>
    <row r="775" spans="7:25" x14ac:dyDescent="0.25">
      <c r="G775" s="105"/>
      <c r="Y775" s="44">
        <f t="shared" si="1287"/>
        <v>0</v>
      </c>
    </row>
    <row r="776" spans="7:25" x14ac:dyDescent="0.25">
      <c r="G776" s="105"/>
      <c r="Y776" s="44">
        <f t="shared" si="1287"/>
        <v>0</v>
      </c>
    </row>
    <row r="777" spans="7:25" x14ac:dyDescent="0.25">
      <c r="G777" s="105"/>
      <c r="Y777" s="44">
        <f t="shared" si="1287"/>
        <v>0</v>
      </c>
    </row>
    <row r="778" spans="7:25" x14ac:dyDescent="0.25">
      <c r="G778" s="105"/>
      <c r="Y778" s="44">
        <f t="shared" si="1287"/>
        <v>0</v>
      </c>
    </row>
    <row r="779" spans="7:25" x14ac:dyDescent="0.25">
      <c r="G779" s="105"/>
      <c r="Y779" s="44">
        <f t="shared" si="1287"/>
        <v>0</v>
      </c>
    </row>
    <row r="780" spans="7:25" x14ac:dyDescent="0.25">
      <c r="G780" s="105"/>
      <c r="Y780" s="44">
        <f t="shared" si="1287"/>
        <v>0</v>
      </c>
    </row>
    <row r="781" spans="7:25" x14ac:dyDescent="0.25">
      <c r="G781" s="105"/>
      <c r="Y781" s="44">
        <f t="shared" si="1287"/>
        <v>0</v>
      </c>
    </row>
    <row r="782" spans="7:25" x14ac:dyDescent="0.25">
      <c r="G782" s="105"/>
      <c r="Y782" s="44">
        <f t="shared" si="1287"/>
        <v>0</v>
      </c>
    </row>
    <row r="783" spans="7:25" x14ac:dyDescent="0.25">
      <c r="G783" s="105"/>
      <c r="Y783" s="44">
        <f t="shared" si="1287"/>
        <v>0</v>
      </c>
    </row>
    <row r="784" spans="7:25" x14ac:dyDescent="0.25">
      <c r="G784" s="105"/>
      <c r="Y784" s="44">
        <f t="shared" si="1287"/>
        <v>0</v>
      </c>
    </row>
    <row r="785" spans="7:25" x14ac:dyDescent="0.25">
      <c r="G785" s="105"/>
      <c r="Y785" s="44">
        <f t="shared" si="1287"/>
        <v>0</v>
      </c>
    </row>
    <row r="786" spans="7:25" x14ac:dyDescent="0.25">
      <c r="G786" s="105"/>
      <c r="Y786" s="44">
        <f t="shared" si="1287"/>
        <v>0</v>
      </c>
    </row>
    <row r="787" spans="7:25" x14ac:dyDescent="0.25">
      <c r="G787" s="105"/>
      <c r="Y787" s="44">
        <f t="shared" si="1287"/>
        <v>0</v>
      </c>
    </row>
    <row r="788" spans="7:25" x14ac:dyDescent="0.25">
      <c r="G788" s="105"/>
      <c r="Y788" s="44">
        <f t="shared" si="1287"/>
        <v>0</v>
      </c>
    </row>
    <row r="789" spans="7:25" x14ac:dyDescent="0.25">
      <c r="G789" s="105"/>
      <c r="Y789" s="44">
        <f t="shared" si="1287"/>
        <v>0</v>
      </c>
    </row>
    <row r="790" spans="7:25" x14ac:dyDescent="0.25">
      <c r="G790" s="105"/>
      <c r="Y790" s="44">
        <f t="shared" si="1287"/>
        <v>0</v>
      </c>
    </row>
    <row r="791" spans="7:25" x14ac:dyDescent="0.25">
      <c r="G791" s="105"/>
      <c r="Y791" s="44">
        <f t="shared" si="1287"/>
        <v>0</v>
      </c>
    </row>
    <row r="792" spans="7:25" x14ac:dyDescent="0.25">
      <c r="G792" s="105"/>
      <c r="Y792" s="44">
        <f t="shared" si="1287"/>
        <v>0</v>
      </c>
    </row>
    <row r="793" spans="7:25" x14ac:dyDescent="0.25">
      <c r="Y793" s="44">
        <f t="shared" si="1287"/>
        <v>0</v>
      </c>
    </row>
    <row r="794" spans="7:25" x14ac:dyDescent="0.25">
      <c r="Y794" s="44">
        <f t="shared" si="1287"/>
        <v>0</v>
      </c>
    </row>
    <row r="795" spans="7:25" x14ac:dyDescent="0.25">
      <c r="Y795" s="44">
        <f t="shared" si="1287"/>
        <v>0</v>
      </c>
    </row>
    <row r="796" spans="7:25" x14ac:dyDescent="0.25">
      <c r="Y796" s="44">
        <f t="shared" si="1287"/>
        <v>0</v>
      </c>
    </row>
    <row r="797" spans="7:25" x14ac:dyDescent="0.25">
      <c r="Y797" s="44">
        <f t="shared" si="1287"/>
        <v>0</v>
      </c>
    </row>
    <row r="798" spans="7:25" x14ac:dyDescent="0.25">
      <c r="Y798" s="44">
        <f t="shared" si="1287"/>
        <v>0</v>
      </c>
    </row>
    <row r="799" spans="7:25" x14ac:dyDescent="0.25">
      <c r="Y799" s="44">
        <f t="shared" si="1287"/>
        <v>0</v>
      </c>
    </row>
    <row r="800" spans="7:25" x14ac:dyDescent="0.25">
      <c r="Y800" s="44">
        <f t="shared" si="1287"/>
        <v>0</v>
      </c>
    </row>
    <row r="801" spans="25:25" x14ac:dyDescent="0.25">
      <c r="Y801" s="44">
        <f t="shared" si="1287"/>
        <v>0</v>
      </c>
    </row>
    <row r="802" spans="25:25" x14ac:dyDescent="0.25">
      <c r="Y802" s="44">
        <f t="shared" si="1287"/>
        <v>0</v>
      </c>
    </row>
    <row r="803" spans="25:25" x14ac:dyDescent="0.25">
      <c r="Y803" s="44">
        <f t="shared" si="1287"/>
        <v>0</v>
      </c>
    </row>
    <row r="804" spans="25:25" x14ac:dyDescent="0.25">
      <c r="Y804" s="44">
        <f t="shared" si="1287"/>
        <v>0</v>
      </c>
    </row>
    <row r="805" spans="25:25" x14ac:dyDescent="0.25">
      <c r="Y805" s="44">
        <f t="shared" si="1287"/>
        <v>0</v>
      </c>
    </row>
    <row r="806" spans="25:25" x14ac:dyDescent="0.25">
      <c r="Y806" s="44">
        <f t="shared" si="1287"/>
        <v>0</v>
      </c>
    </row>
    <row r="807" spans="25:25" x14ac:dyDescent="0.25">
      <c r="Y807" s="44">
        <f t="shared" si="1287"/>
        <v>0</v>
      </c>
    </row>
    <row r="808" spans="25:25" x14ac:dyDescent="0.25">
      <c r="Y808" s="44">
        <f t="shared" si="1287"/>
        <v>0</v>
      </c>
    </row>
    <row r="809" spans="25:25" x14ac:dyDescent="0.25">
      <c r="Y809" s="44">
        <f t="shared" si="1287"/>
        <v>0</v>
      </c>
    </row>
    <row r="810" spans="25:25" x14ac:dyDescent="0.25">
      <c r="Y810" s="44">
        <f t="shared" si="1287"/>
        <v>0</v>
      </c>
    </row>
    <row r="811" spans="25:25" x14ac:dyDescent="0.25">
      <c r="Y811" s="44">
        <f t="shared" si="1287"/>
        <v>0</v>
      </c>
    </row>
    <row r="812" spans="25:25" x14ac:dyDescent="0.25">
      <c r="Y812" s="44">
        <f t="shared" si="1287"/>
        <v>0</v>
      </c>
    </row>
    <row r="813" spans="25:25" x14ac:dyDescent="0.25">
      <c r="Y813" s="44">
        <f t="shared" si="1287"/>
        <v>0</v>
      </c>
    </row>
    <row r="814" spans="25:25" x14ac:dyDescent="0.25">
      <c r="Y814" s="44">
        <f t="shared" si="1287"/>
        <v>0</v>
      </c>
    </row>
    <row r="815" spans="25:25" x14ac:dyDescent="0.25">
      <c r="Y815" s="44">
        <f t="shared" si="1287"/>
        <v>0</v>
      </c>
    </row>
    <row r="816" spans="25:25" x14ac:dyDescent="0.25">
      <c r="Y816" s="44">
        <f t="shared" si="1287"/>
        <v>0</v>
      </c>
    </row>
    <row r="817" spans="25:25" x14ac:dyDescent="0.25">
      <c r="Y817" s="44">
        <f t="shared" si="1287"/>
        <v>0</v>
      </c>
    </row>
    <row r="818" spans="25:25" x14ac:dyDescent="0.25">
      <c r="Y818" s="44">
        <f t="shared" si="1287"/>
        <v>0</v>
      </c>
    </row>
    <row r="819" spans="25:25" x14ac:dyDescent="0.25">
      <c r="Y819" s="44">
        <f t="shared" si="1287"/>
        <v>0</v>
      </c>
    </row>
    <row r="820" spans="25:25" x14ac:dyDescent="0.25">
      <c r="Y820" s="44">
        <f t="shared" si="1287"/>
        <v>0</v>
      </c>
    </row>
    <row r="821" spans="25:25" x14ac:dyDescent="0.25">
      <c r="Y821" s="44">
        <f t="shared" si="1287"/>
        <v>0</v>
      </c>
    </row>
    <row r="822" spans="25:25" x14ac:dyDescent="0.25">
      <c r="Y822" s="44">
        <f t="shared" si="1287"/>
        <v>0</v>
      </c>
    </row>
    <row r="823" spans="25:25" x14ac:dyDescent="0.25">
      <c r="Y823" s="44">
        <f t="shared" si="1287"/>
        <v>0</v>
      </c>
    </row>
    <row r="824" spans="25:25" x14ac:dyDescent="0.25">
      <c r="Y824" s="44">
        <f t="shared" si="1287"/>
        <v>0</v>
      </c>
    </row>
    <row r="825" spans="25:25" x14ac:dyDescent="0.25">
      <c r="Y825" s="44">
        <f t="shared" si="1287"/>
        <v>0</v>
      </c>
    </row>
    <row r="826" spans="25:25" x14ac:dyDescent="0.25">
      <c r="Y826" s="44">
        <f t="shared" si="1287"/>
        <v>0</v>
      </c>
    </row>
    <row r="827" spans="25:25" x14ac:dyDescent="0.25">
      <c r="Y827" s="44">
        <f t="shared" si="1287"/>
        <v>0</v>
      </c>
    </row>
    <row r="828" spans="25:25" x14ac:dyDescent="0.25">
      <c r="Y828" s="44">
        <f t="shared" ref="Y828:Y891" si="1288">SUM(I828:S828)-H828</f>
        <v>0</v>
      </c>
    </row>
    <row r="829" spans="25:25" x14ac:dyDescent="0.25">
      <c r="Y829" s="44">
        <f t="shared" si="1288"/>
        <v>0</v>
      </c>
    </row>
    <row r="830" spans="25:25" x14ac:dyDescent="0.25">
      <c r="Y830" s="44">
        <f t="shared" si="1288"/>
        <v>0</v>
      </c>
    </row>
    <row r="831" spans="25:25" x14ac:dyDescent="0.25">
      <c r="Y831" s="44">
        <f t="shared" si="1288"/>
        <v>0</v>
      </c>
    </row>
    <row r="832" spans="25:25" x14ac:dyDescent="0.25">
      <c r="Y832" s="44">
        <f t="shared" si="1288"/>
        <v>0</v>
      </c>
    </row>
    <row r="833" spans="25:25" x14ac:dyDescent="0.25">
      <c r="Y833" s="44">
        <f t="shared" si="1288"/>
        <v>0</v>
      </c>
    </row>
    <row r="834" spans="25:25" x14ac:dyDescent="0.25">
      <c r="Y834" s="44">
        <f t="shared" si="1288"/>
        <v>0</v>
      </c>
    </row>
    <row r="835" spans="25:25" x14ac:dyDescent="0.25">
      <c r="Y835" s="44">
        <f t="shared" si="1288"/>
        <v>0</v>
      </c>
    </row>
    <row r="836" spans="25:25" x14ac:dyDescent="0.25">
      <c r="Y836" s="44">
        <f t="shared" si="1288"/>
        <v>0</v>
      </c>
    </row>
    <row r="837" spans="25:25" x14ac:dyDescent="0.25">
      <c r="Y837" s="44">
        <f t="shared" si="1288"/>
        <v>0</v>
      </c>
    </row>
    <row r="838" spans="25:25" x14ac:dyDescent="0.25">
      <c r="Y838" s="44">
        <f t="shared" si="1288"/>
        <v>0</v>
      </c>
    </row>
    <row r="839" spans="25:25" x14ac:dyDescent="0.25">
      <c r="Y839" s="44">
        <f t="shared" si="1288"/>
        <v>0</v>
      </c>
    </row>
    <row r="840" spans="25:25" x14ac:dyDescent="0.25">
      <c r="Y840" s="44">
        <f t="shared" si="1288"/>
        <v>0</v>
      </c>
    </row>
    <row r="841" spans="25:25" x14ac:dyDescent="0.25">
      <c r="Y841" s="44">
        <f t="shared" si="1288"/>
        <v>0</v>
      </c>
    </row>
    <row r="842" spans="25:25" x14ac:dyDescent="0.25">
      <c r="Y842" s="44">
        <f t="shared" si="1288"/>
        <v>0</v>
      </c>
    </row>
    <row r="843" spans="25:25" x14ac:dyDescent="0.25">
      <c r="Y843" s="44">
        <f t="shared" si="1288"/>
        <v>0</v>
      </c>
    </row>
    <row r="844" spans="25:25" x14ac:dyDescent="0.25">
      <c r="Y844" s="44">
        <f t="shared" si="1288"/>
        <v>0</v>
      </c>
    </row>
    <row r="845" spans="25:25" x14ac:dyDescent="0.25">
      <c r="Y845" s="44">
        <f t="shared" si="1288"/>
        <v>0</v>
      </c>
    </row>
    <row r="846" spans="25:25" x14ac:dyDescent="0.25">
      <c r="Y846" s="44">
        <f t="shared" si="1288"/>
        <v>0</v>
      </c>
    </row>
    <row r="847" spans="25:25" x14ac:dyDescent="0.25">
      <c r="Y847" s="44">
        <f t="shared" si="1288"/>
        <v>0</v>
      </c>
    </row>
    <row r="848" spans="25:25" x14ac:dyDescent="0.25">
      <c r="Y848" s="44">
        <f t="shared" si="1288"/>
        <v>0</v>
      </c>
    </row>
    <row r="849" spans="25:25" x14ac:dyDescent="0.25">
      <c r="Y849" s="44">
        <f t="shared" si="1288"/>
        <v>0</v>
      </c>
    </row>
    <row r="850" spans="25:25" x14ac:dyDescent="0.25">
      <c r="Y850" s="44">
        <f t="shared" si="1288"/>
        <v>0</v>
      </c>
    </row>
    <row r="851" spans="25:25" x14ac:dyDescent="0.25">
      <c r="Y851" s="44">
        <f t="shared" si="1288"/>
        <v>0</v>
      </c>
    </row>
    <row r="852" spans="25:25" x14ac:dyDescent="0.25">
      <c r="Y852" s="44">
        <f t="shared" si="1288"/>
        <v>0</v>
      </c>
    </row>
    <row r="853" spans="25:25" x14ac:dyDescent="0.25">
      <c r="Y853" s="44">
        <f t="shared" si="1288"/>
        <v>0</v>
      </c>
    </row>
    <row r="854" spans="25:25" x14ac:dyDescent="0.25">
      <c r="Y854" s="44">
        <f t="shared" si="1288"/>
        <v>0</v>
      </c>
    </row>
    <row r="855" spans="25:25" x14ac:dyDescent="0.25">
      <c r="Y855" s="44">
        <f t="shared" si="1288"/>
        <v>0</v>
      </c>
    </row>
    <row r="856" spans="25:25" x14ac:dyDescent="0.25">
      <c r="Y856" s="44">
        <f t="shared" si="1288"/>
        <v>0</v>
      </c>
    </row>
    <row r="857" spans="25:25" x14ac:dyDescent="0.25">
      <c r="Y857" s="44">
        <f t="shared" si="1288"/>
        <v>0</v>
      </c>
    </row>
    <row r="858" spans="25:25" x14ac:dyDescent="0.25">
      <c r="Y858" s="44">
        <f t="shared" si="1288"/>
        <v>0</v>
      </c>
    </row>
    <row r="859" spans="25:25" x14ac:dyDescent="0.25">
      <c r="Y859" s="44">
        <f t="shared" si="1288"/>
        <v>0</v>
      </c>
    </row>
    <row r="860" spans="25:25" x14ac:dyDescent="0.25">
      <c r="Y860" s="44">
        <f t="shared" si="1288"/>
        <v>0</v>
      </c>
    </row>
    <row r="861" spans="25:25" x14ac:dyDescent="0.25">
      <c r="Y861" s="44">
        <f t="shared" si="1288"/>
        <v>0</v>
      </c>
    </row>
    <row r="862" spans="25:25" x14ac:dyDescent="0.25">
      <c r="Y862" s="44">
        <f t="shared" si="1288"/>
        <v>0</v>
      </c>
    </row>
    <row r="863" spans="25:25" x14ac:dyDescent="0.25">
      <c r="Y863" s="44">
        <f t="shared" si="1288"/>
        <v>0</v>
      </c>
    </row>
    <row r="864" spans="25:25" x14ac:dyDescent="0.25">
      <c r="Y864" s="44">
        <f t="shared" si="1288"/>
        <v>0</v>
      </c>
    </row>
    <row r="865" spans="25:25" x14ac:dyDescent="0.25">
      <c r="Y865" s="44">
        <f t="shared" si="1288"/>
        <v>0</v>
      </c>
    </row>
    <row r="866" spans="25:25" x14ac:dyDescent="0.25">
      <c r="Y866" s="44">
        <f t="shared" si="1288"/>
        <v>0</v>
      </c>
    </row>
    <row r="867" spans="25:25" x14ac:dyDescent="0.25">
      <c r="Y867" s="44">
        <f t="shared" si="1288"/>
        <v>0</v>
      </c>
    </row>
    <row r="868" spans="25:25" x14ac:dyDescent="0.25">
      <c r="Y868" s="44">
        <f t="shared" si="1288"/>
        <v>0</v>
      </c>
    </row>
    <row r="869" spans="25:25" x14ac:dyDescent="0.25">
      <c r="Y869" s="44">
        <f t="shared" si="1288"/>
        <v>0</v>
      </c>
    </row>
    <row r="870" spans="25:25" x14ac:dyDescent="0.25">
      <c r="Y870" s="44">
        <f t="shared" si="1288"/>
        <v>0</v>
      </c>
    </row>
    <row r="871" spans="25:25" x14ac:dyDescent="0.25">
      <c r="Y871" s="44">
        <f t="shared" si="1288"/>
        <v>0</v>
      </c>
    </row>
    <row r="872" spans="25:25" x14ac:dyDescent="0.25">
      <c r="Y872" s="44">
        <f t="shared" si="1288"/>
        <v>0</v>
      </c>
    </row>
    <row r="873" spans="25:25" x14ac:dyDescent="0.25">
      <c r="Y873" s="44">
        <f t="shared" si="1288"/>
        <v>0</v>
      </c>
    </row>
    <row r="874" spans="25:25" x14ac:dyDescent="0.25">
      <c r="Y874" s="44">
        <f t="shared" si="1288"/>
        <v>0</v>
      </c>
    </row>
    <row r="875" spans="25:25" x14ac:dyDescent="0.25">
      <c r="Y875" s="44">
        <f t="shared" si="1288"/>
        <v>0</v>
      </c>
    </row>
    <row r="876" spans="25:25" x14ac:dyDescent="0.25">
      <c r="Y876" s="44">
        <f t="shared" si="1288"/>
        <v>0</v>
      </c>
    </row>
    <row r="877" spans="25:25" x14ac:dyDescent="0.25">
      <c r="Y877" s="44">
        <f t="shared" si="1288"/>
        <v>0</v>
      </c>
    </row>
    <row r="878" spans="25:25" x14ac:dyDescent="0.25">
      <c r="Y878" s="44">
        <f t="shared" si="1288"/>
        <v>0</v>
      </c>
    </row>
    <row r="879" spans="25:25" x14ac:dyDescent="0.25">
      <c r="Y879" s="44">
        <f t="shared" si="1288"/>
        <v>0</v>
      </c>
    </row>
    <row r="880" spans="25:25" x14ac:dyDescent="0.25">
      <c r="Y880" s="44">
        <f t="shared" si="1288"/>
        <v>0</v>
      </c>
    </row>
    <row r="881" spans="25:25" x14ac:dyDescent="0.25">
      <c r="Y881" s="44">
        <f t="shared" si="1288"/>
        <v>0</v>
      </c>
    </row>
    <row r="882" spans="25:25" x14ac:dyDescent="0.25">
      <c r="Y882" s="44">
        <f t="shared" si="1288"/>
        <v>0</v>
      </c>
    </row>
    <row r="883" spans="25:25" x14ac:dyDescent="0.25">
      <c r="Y883" s="44">
        <f t="shared" si="1288"/>
        <v>0</v>
      </c>
    </row>
    <row r="884" spans="25:25" x14ac:dyDescent="0.25">
      <c r="Y884" s="44">
        <f t="shared" si="1288"/>
        <v>0</v>
      </c>
    </row>
    <row r="885" spans="25:25" x14ac:dyDescent="0.25">
      <c r="Y885" s="44">
        <f t="shared" si="1288"/>
        <v>0</v>
      </c>
    </row>
    <row r="886" spans="25:25" x14ac:dyDescent="0.25">
      <c r="Y886" s="44">
        <f t="shared" si="1288"/>
        <v>0</v>
      </c>
    </row>
    <row r="887" spans="25:25" x14ac:dyDescent="0.25">
      <c r="Y887" s="44">
        <f t="shared" si="1288"/>
        <v>0</v>
      </c>
    </row>
    <row r="888" spans="25:25" x14ac:dyDescent="0.25">
      <c r="Y888" s="44">
        <f t="shared" si="1288"/>
        <v>0</v>
      </c>
    </row>
    <row r="889" spans="25:25" x14ac:dyDescent="0.25">
      <c r="Y889" s="44">
        <f t="shared" si="1288"/>
        <v>0</v>
      </c>
    </row>
    <row r="890" spans="25:25" x14ac:dyDescent="0.25">
      <c r="Y890" s="44">
        <f t="shared" si="1288"/>
        <v>0</v>
      </c>
    </row>
    <row r="891" spans="25:25" x14ac:dyDescent="0.25">
      <c r="Y891" s="44">
        <f t="shared" si="1288"/>
        <v>0</v>
      </c>
    </row>
    <row r="892" spans="25:25" x14ac:dyDescent="0.25">
      <c r="Y892" s="44">
        <f t="shared" ref="Y892:Y955" si="1289">SUM(I892:S892)-H892</f>
        <v>0</v>
      </c>
    </row>
    <row r="893" spans="25:25" x14ac:dyDescent="0.25">
      <c r="Y893" s="44">
        <f t="shared" si="1289"/>
        <v>0</v>
      </c>
    </row>
    <row r="894" spans="25:25" x14ac:dyDescent="0.25">
      <c r="Y894" s="44">
        <f t="shared" si="1289"/>
        <v>0</v>
      </c>
    </row>
    <row r="895" spans="25:25" x14ac:dyDescent="0.25">
      <c r="Y895" s="44">
        <f t="shared" si="1289"/>
        <v>0</v>
      </c>
    </row>
    <row r="896" spans="25:25" x14ac:dyDescent="0.25">
      <c r="Y896" s="44">
        <f t="shared" si="1289"/>
        <v>0</v>
      </c>
    </row>
    <row r="897" spans="25:25" x14ac:dyDescent="0.25">
      <c r="Y897" s="44">
        <f t="shared" si="1289"/>
        <v>0</v>
      </c>
    </row>
    <row r="898" spans="25:25" x14ac:dyDescent="0.25">
      <c r="Y898" s="44">
        <f t="shared" si="1289"/>
        <v>0</v>
      </c>
    </row>
    <row r="899" spans="25:25" x14ac:dyDescent="0.25">
      <c r="Y899" s="44">
        <f t="shared" si="1289"/>
        <v>0</v>
      </c>
    </row>
    <row r="900" spans="25:25" x14ac:dyDescent="0.25">
      <c r="Y900" s="44">
        <f t="shared" si="1289"/>
        <v>0</v>
      </c>
    </row>
    <row r="901" spans="25:25" x14ac:dyDescent="0.25">
      <c r="Y901" s="44">
        <f t="shared" si="1289"/>
        <v>0</v>
      </c>
    </row>
    <row r="902" spans="25:25" x14ac:dyDescent="0.25">
      <c r="Y902" s="44">
        <f t="shared" si="1289"/>
        <v>0</v>
      </c>
    </row>
    <row r="903" spans="25:25" x14ac:dyDescent="0.25">
      <c r="Y903" s="44">
        <f t="shared" si="1289"/>
        <v>0</v>
      </c>
    </row>
    <row r="904" spans="25:25" x14ac:dyDescent="0.25">
      <c r="Y904" s="44">
        <f t="shared" si="1289"/>
        <v>0</v>
      </c>
    </row>
    <row r="905" spans="25:25" x14ac:dyDescent="0.25">
      <c r="Y905" s="44">
        <f t="shared" si="1289"/>
        <v>0</v>
      </c>
    </row>
    <row r="906" spans="25:25" x14ac:dyDescent="0.25">
      <c r="Y906" s="44">
        <f t="shared" si="1289"/>
        <v>0</v>
      </c>
    </row>
    <row r="907" spans="25:25" x14ac:dyDescent="0.25">
      <c r="Y907" s="44">
        <f t="shared" si="1289"/>
        <v>0</v>
      </c>
    </row>
    <row r="908" spans="25:25" x14ac:dyDescent="0.25">
      <c r="Y908" s="44">
        <f t="shared" si="1289"/>
        <v>0</v>
      </c>
    </row>
    <row r="909" spans="25:25" x14ac:dyDescent="0.25">
      <c r="Y909" s="44">
        <f t="shared" si="1289"/>
        <v>0</v>
      </c>
    </row>
    <row r="910" spans="25:25" x14ac:dyDescent="0.25">
      <c r="Y910" s="44">
        <f t="shared" si="1289"/>
        <v>0</v>
      </c>
    </row>
    <row r="911" spans="25:25" x14ac:dyDescent="0.25">
      <c r="Y911" s="44">
        <f t="shared" si="1289"/>
        <v>0</v>
      </c>
    </row>
    <row r="912" spans="25:25" x14ac:dyDescent="0.25">
      <c r="Y912" s="44">
        <f t="shared" si="1289"/>
        <v>0</v>
      </c>
    </row>
    <row r="913" spans="25:25" x14ac:dyDescent="0.25">
      <c r="Y913" s="44">
        <f t="shared" si="1289"/>
        <v>0</v>
      </c>
    </row>
    <row r="914" spans="25:25" x14ac:dyDescent="0.25">
      <c r="Y914" s="44">
        <f t="shared" si="1289"/>
        <v>0</v>
      </c>
    </row>
    <row r="915" spans="25:25" x14ac:dyDescent="0.25">
      <c r="Y915" s="44">
        <f t="shared" si="1289"/>
        <v>0</v>
      </c>
    </row>
    <row r="916" spans="25:25" x14ac:dyDescent="0.25">
      <c r="Y916" s="44">
        <f t="shared" si="1289"/>
        <v>0</v>
      </c>
    </row>
    <row r="917" spans="25:25" x14ac:dyDescent="0.25">
      <c r="Y917" s="44">
        <f t="shared" si="1289"/>
        <v>0</v>
      </c>
    </row>
    <row r="918" spans="25:25" x14ac:dyDescent="0.25">
      <c r="Y918" s="44">
        <f t="shared" si="1289"/>
        <v>0</v>
      </c>
    </row>
    <row r="919" spans="25:25" x14ac:dyDescent="0.25">
      <c r="Y919" s="44">
        <f t="shared" si="1289"/>
        <v>0</v>
      </c>
    </row>
    <row r="920" spans="25:25" x14ac:dyDescent="0.25">
      <c r="Y920" s="44">
        <f t="shared" si="1289"/>
        <v>0</v>
      </c>
    </row>
    <row r="921" spans="25:25" x14ac:dyDescent="0.25">
      <c r="Y921" s="44">
        <f t="shared" si="1289"/>
        <v>0</v>
      </c>
    </row>
    <row r="922" spans="25:25" x14ac:dyDescent="0.25">
      <c r="Y922" s="44">
        <f t="shared" si="1289"/>
        <v>0</v>
      </c>
    </row>
    <row r="923" spans="25:25" x14ac:dyDescent="0.25">
      <c r="Y923" s="44">
        <f t="shared" si="1289"/>
        <v>0</v>
      </c>
    </row>
    <row r="924" spans="25:25" x14ac:dyDescent="0.25">
      <c r="Y924" s="44">
        <f t="shared" si="1289"/>
        <v>0</v>
      </c>
    </row>
    <row r="925" spans="25:25" x14ac:dyDescent="0.25">
      <c r="Y925" s="44">
        <f t="shared" si="1289"/>
        <v>0</v>
      </c>
    </row>
    <row r="926" spans="25:25" x14ac:dyDescent="0.25">
      <c r="Y926" s="44">
        <f t="shared" si="1289"/>
        <v>0</v>
      </c>
    </row>
    <row r="927" spans="25:25" x14ac:dyDescent="0.25">
      <c r="Y927" s="44">
        <f t="shared" si="1289"/>
        <v>0</v>
      </c>
    </row>
    <row r="928" spans="25:25" x14ac:dyDescent="0.25">
      <c r="Y928" s="44">
        <f t="shared" si="1289"/>
        <v>0</v>
      </c>
    </row>
    <row r="929" spans="25:25" x14ac:dyDescent="0.25">
      <c r="Y929" s="44">
        <f t="shared" si="1289"/>
        <v>0</v>
      </c>
    </row>
    <row r="930" spans="25:25" x14ac:dyDescent="0.25">
      <c r="Y930" s="44">
        <f t="shared" si="1289"/>
        <v>0</v>
      </c>
    </row>
    <row r="931" spans="25:25" x14ac:dyDescent="0.25">
      <c r="Y931" s="44">
        <f t="shared" si="1289"/>
        <v>0</v>
      </c>
    </row>
    <row r="932" spans="25:25" x14ac:dyDescent="0.25">
      <c r="Y932" s="44">
        <f t="shared" si="1289"/>
        <v>0</v>
      </c>
    </row>
    <row r="933" spans="25:25" x14ac:dyDescent="0.25">
      <c r="Y933" s="44">
        <f t="shared" si="1289"/>
        <v>0</v>
      </c>
    </row>
    <row r="934" spans="25:25" x14ac:dyDescent="0.25">
      <c r="Y934" s="44">
        <f t="shared" si="1289"/>
        <v>0</v>
      </c>
    </row>
    <row r="935" spans="25:25" x14ac:dyDescent="0.25">
      <c r="Y935" s="44">
        <f t="shared" si="1289"/>
        <v>0</v>
      </c>
    </row>
    <row r="936" spans="25:25" x14ac:dyDescent="0.25">
      <c r="Y936" s="44">
        <f t="shared" si="1289"/>
        <v>0</v>
      </c>
    </row>
    <row r="937" spans="25:25" x14ac:dyDescent="0.25">
      <c r="Y937" s="44">
        <f t="shared" si="1289"/>
        <v>0</v>
      </c>
    </row>
    <row r="938" spans="25:25" x14ac:dyDescent="0.25">
      <c r="Y938" s="44">
        <f t="shared" si="1289"/>
        <v>0</v>
      </c>
    </row>
    <row r="939" spans="25:25" x14ac:dyDescent="0.25">
      <c r="Y939" s="44">
        <f t="shared" si="1289"/>
        <v>0</v>
      </c>
    </row>
    <row r="940" spans="25:25" x14ac:dyDescent="0.25">
      <c r="Y940" s="44">
        <f t="shared" si="1289"/>
        <v>0</v>
      </c>
    </row>
    <row r="941" spans="25:25" x14ac:dyDescent="0.25">
      <c r="Y941" s="44">
        <f t="shared" si="1289"/>
        <v>0</v>
      </c>
    </row>
    <row r="942" spans="25:25" x14ac:dyDescent="0.25">
      <c r="Y942" s="44">
        <f t="shared" si="1289"/>
        <v>0</v>
      </c>
    </row>
    <row r="943" spans="25:25" x14ac:dyDescent="0.25">
      <c r="Y943" s="44">
        <f t="shared" si="1289"/>
        <v>0</v>
      </c>
    </row>
    <row r="944" spans="25:25" x14ac:dyDescent="0.25">
      <c r="Y944" s="44">
        <f t="shared" si="1289"/>
        <v>0</v>
      </c>
    </row>
    <row r="945" spans="25:25" x14ac:dyDescent="0.25">
      <c r="Y945" s="44">
        <f t="shared" si="1289"/>
        <v>0</v>
      </c>
    </row>
    <row r="946" spans="25:25" x14ac:dyDescent="0.25">
      <c r="Y946" s="44">
        <f t="shared" si="1289"/>
        <v>0</v>
      </c>
    </row>
    <row r="947" spans="25:25" x14ac:dyDescent="0.25">
      <c r="Y947" s="44">
        <f t="shared" si="1289"/>
        <v>0</v>
      </c>
    </row>
    <row r="948" spans="25:25" x14ac:dyDescent="0.25">
      <c r="Y948" s="44">
        <f t="shared" si="1289"/>
        <v>0</v>
      </c>
    </row>
    <row r="949" spans="25:25" x14ac:dyDescent="0.25">
      <c r="Y949" s="44">
        <f t="shared" si="1289"/>
        <v>0</v>
      </c>
    </row>
    <row r="950" spans="25:25" x14ac:dyDescent="0.25">
      <c r="Y950" s="44">
        <f t="shared" si="1289"/>
        <v>0</v>
      </c>
    </row>
    <row r="951" spans="25:25" x14ac:dyDescent="0.25">
      <c r="Y951" s="44">
        <f t="shared" si="1289"/>
        <v>0</v>
      </c>
    </row>
    <row r="952" spans="25:25" x14ac:dyDescent="0.25">
      <c r="Y952" s="44">
        <f t="shared" si="1289"/>
        <v>0</v>
      </c>
    </row>
    <row r="953" spans="25:25" x14ac:dyDescent="0.25">
      <c r="Y953" s="44">
        <f t="shared" si="1289"/>
        <v>0</v>
      </c>
    </row>
    <row r="954" spans="25:25" x14ac:dyDescent="0.25">
      <c r="Y954" s="44">
        <f t="shared" si="1289"/>
        <v>0</v>
      </c>
    </row>
    <row r="955" spans="25:25" x14ac:dyDescent="0.25">
      <c r="Y955" s="44">
        <f t="shared" si="1289"/>
        <v>0</v>
      </c>
    </row>
    <row r="956" spans="25:25" x14ac:dyDescent="0.25">
      <c r="Y956" s="44">
        <f t="shared" ref="Y956:Y1019" si="1290">SUM(I956:S956)-H956</f>
        <v>0</v>
      </c>
    </row>
    <row r="957" spans="25:25" x14ac:dyDescent="0.25">
      <c r="Y957" s="44">
        <f t="shared" si="1290"/>
        <v>0</v>
      </c>
    </row>
    <row r="958" spans="25:25" x14ac:dyDescent="0.25">
      <c r="Y958" s="44">
        <f t="shared" si="1290"/>
        <v>0</v>
      </c>
    </row>
    <row r="959" spans="25:25" x14ac:dyDescent="0.25">
      <c r="Y959" s="44">
        <f t="shared" si="1290"/>
        <v>0</v>
      </c>
    </row>
    <row r="960" spans="25:25" x14ac:dyDescent="0.25">
      <c r="Y960" s="44">
        <f t="shared" si="1290"/>
        <v>0</v>
      </c>
    </row>
    <row r="961" spans="25:25" x14ac:dyDescent="0.25">
      <c r="Y961" s="44">
        <f t="shared" si="1290"/>
        <v>0</v>
      </c>
    </row>
    <row r="962" spans="25:25" x14ac:dyDescent="0.25">
      <c r="Y962" s="44">
        <f t="shared" si="1290"/>
        <v>0</v>
      </c>
    </row>
    <row r="963" spans="25:25" x14ac:dyDescent="0.25">
      <c r="Y963" s="44">
        <f t="shared" si="1290"/>
        <v>0</v>
      </c>
    </row>
    <row r="964" spans="25:25" x14ac:dyDescent="0.25">
      <c r="Y964" s="44">
        <f t="shared" si="1290"/>
        <v>0</v>
      </c>
    </row>
    <row r="965" spans="25:25" x14ac:dyDescent="0.25">
      <c r="Y965" s="44">
        <f t="shared" si="1290"/>
        <v>0</v>
      </c>
    </row>
    <row r="966" spans="25:25" x14ac:dyDescent="0.25">
      <c r="Y966" s="44">
        <f t="shared" si="1290"/>
        <v>0</v>
      </c>
    </row>
    <row r="967" spans="25:25" x14ac:dyDescent="0.25">
      <c r="Y967" s="44">
        <f t="shared" si="1290"/>
        <v>0</v>
      </c>
    </row>
    <row r="968" spans="25:25" x14ac:dyDescent="0.25">
      <c r="Y968" s="44">
        <f t="shared" si="1290"/>
        <v>0</v>
      </c>
    </row>
    <row r="969" spans="25:25" x14ac:dyDescent="0.25">
      <c r="Y969" s="44">
        <f t="shared" si="1290"/>
        <v>0</v>
      </c>
    </row>
    <row r="970" spans="25:25" x14ac:dyDescent="0.25">
      <c r="Y970" s="44">
        <f t="shared" si="1290"/>
        <v>0</v>
      </c>
    </row>
    <row r="971" spans="25:25" x14ac:dyDescent="0.25">
      <c r="Y971" s="44">
        <f t="shared" si="1290"/>
        <v>0</v>
      </c>
    </row>
    <row r="972" spans="25:25" x14ac:dyDescent="0.25">
      <c r="Y972" s="44">
        <f t="shared" si="1290"/>
        <v>0</v>
      </c>
    </row>
    <row r="973" spans="25:25" x14ac:dyDescent="0.25">
      <c r="Y973" s="44">
        <f t="shared" si="1290"/>
        <v>0</v>
      </c>
    </row>
    <row r="974" spans="25:25" x14ac:dyDescent="0.25">
      <c r="Y974" s="44">
        <f t="shared" si="1290"/>
        <v>0</v>
      </c>
    </row>
    <row r="975" spans="25:25" x14ac:dyDescent="0.25">
      <c r="Y975" s="44">
        <f t="shared" si="1290"/>
        <v>0</v>
      </c>
    </row>
    <row r="976" spans="25:25" x14ac:dyDescent="0.25">
      <c r="Y976" s="44">
        <f t="shared" si="1290"/>
        <v>0</v>
      </c>
    </row>
    <row r="977" spans="25:25" x14ac:dyDescent="0.25">
      <c r="Y977" s="44">
        <f t="shared" si="1290"/>
        <v>0</v>
      </c>
    </row>
    <row r="978" spans="25:25" x14ac:dyDescent="0.25">
      <c r="Y978" s="44">
        <f t="shared" si="1290"/>
        <v>0</v>
      </c>
    </row>
    <row r="979" spans="25:25" x14ac:dyDescent="0.25">
      <c r="Y979" s="44">
        <f t="shared" si="1290"/>
        <v>0</v>
      </c>
    </row>
    <row r="980" spans="25:25" x14ac:dyDescent="0.25">
      <c r="Y980" s="44">
        <f t="shared" si="1290"/>
        <v>0</v>
      </c>
    </row>
    <row r="981" spans="25:25" x14ac:dyDescent="0.25">
      <c r="Y981" s="44">
        <f t="shared" si="1290"/>
        <v>0</v>
      </c>
    </row>
    <row r="982" spans="25:25" x14ac:dyDescent="0.25">
      <c r="Y982" s="44">
        <f t="shared" si="1290"/>
        <v>0</v>
      </c>
    </row>
    <row r="983" spans="25:25" x14ac:dyDescent="0.25">
      <c r="Y983" s="44">
        <f t="shared" si="1290"/>
        <v>0</v>
      </c>
    </row>
    <row r="984" spans="25:25" x14ac:dyDescent="0.25">
      <c r="Y984" s="44">
        <f t="shared" si="1290"/>
        <v>0</v>
      </c>
    </row>
    <row r="985" spans="25:25" x14ac:dyDescent="0.25">
      <c r="Y985" s="44">
        <f t="shared" si="1290"/>
        <v>0</v>
      </c>
    </row>
    <row r="986" spans="25:25" x14ac:dyDescent="0.25">
      <c r="Y986" s="44">
        <f t="shared" si="1290"/>
        <v>0</v>
      </c>
    </row>
    <row r="987" spans="25:25" x14ac:dyDescent="0.25">
      <c r="Y987" s="44">
        <f t="shared" si="1290"/>
        <v>0</v>
      </c>
    </row>
    <row r="988" spans="25:25" x14ac:dyDescent="0.25">
      <c r="Y988" s="44">
        <f t="shared" si="1290"/>
        <v>0</v>
      </c>
    </row>
    <row r="989" spans="25:25" x14ac:dyDescent="0.25">
      <c r="Y989" s="44">
        <f t="shared" si="1290"/>
        <v>0</v>
      </c>
    </row>
    <row r="990" spans="25:25" x14ac:dyDescent="0.25">
      <c r="Y990" s="44">
        <f t="shared" si="1290"/>
        <v>0</v>
      </c>
    </row>
    <row r="991" spans="25:25" x14ac:dyDescent="0.25">
      <c r="Y991" s="44">
        <f t="shared" si="1290"/>
        <v>0</v>
      </c>
    </row>
    <row r="992" spans="25:25" x14ac:dyDescent="0.25">
      <c r="Y992" s="44">
        <f t="shared" si="1290"/>
        <v>0</v>
      </c>
    </row>
    <row r="993" spans="25:25" x14ac:dyDescent="0.25">
      <c r="Y993" s="44">
        <f t="shared" si="1290"/>
        <v>0</v>
      </c>
    </row>
    <row r="994" spans="25:25" x14ac:dyDescent="0.25">
      <c r="Y994" s="44">
        <f t="shared" si="1290"/>
        <v>0</v>
      </c>
    </row>
    <row r="995" spans="25:25" x14ac:dyDescent="0.25">
      <c r="Y995" s="44">
        <f t="shared" si="1290"/>
        <v>0</v>
      </c>
    </row>
    <row r="996" spans="25:25" x14ac:dyDescent="0.25">
      <c r="Y996" s="44">
        <f t="shared" si="1290"/>
        <v>0</v>
      </c>
    </row>
    <row r="997" spans="25:25" x14ac:dyDescent="0.25">
      <c r="Y997" s="44">
        <f t="shared" si="1290"/>
        <v>0</v>
      </c>
    </row>
    <row r="998" spans="25:25" x14ac:dyDescent="0.25">
      <c r="Y998" s="44">
        <f t="shared" si="1290"/>
        <v>0</v>
      </c>
    </row>
    <row r="999" spans="25:25" x14ac:dyDescent="0.25">
      <c r="Y999" s="44">
        <f t="shared" si="1290"/>
        <v>0</v>
      </c>
    </row>
    <row r="1000" spans="25:25" x14ac:dyDescent="0.25">
      <c r="Y1000" s="44">
        <f t="shared" si="1290"/>
        <v>0</v>
      </c>
    </row>
    <row r="1001" spans="25:25" x14ac:dyDescent="0.25">
      <c r="Y1001" s="44">
        <f t="shared" si="1290"/>
        <v>0</v>
      </c>
    </row>
    <row r="1002" spans="25:25" x14ac:dyDescent="0.25">
      <c r="Y1002" s="44">
        <f t="shared" si="1290"/>
        <v>0</v>
      </c>
    </row>
    <row r="1003" spans="25:25" x14ac:dyDescent="0.25">
      <c r="Y1003" s="44">
        <f t="shared" si="1290"/>
        <v>0</v>
      </c>
    </row>
    <row r="1004" spans="25:25" x14ac:dyDescent="0.25">
      <c r="Y1004" s="44">
        <f t="shared" si="1290"/>
        <v>0</v>
      </c>
    </row>
    <row r="1005" spans="25:25" x14ac:dyDescent="0.25">
      <c r="Y1005" s="44">
        <f t="shared" si="1290"/>
        <v>0</v>
      </c>
    </row>
    <row r="1006" spans="25:25" x14ac:dyDescent="0.25">
      <c r="Y1006" s="44">
        <f t="shared" si="1290"/>
        <v>0</v>
      </c>
    </row>
    <row r="1007" spans="25:25" x14ac:dyDescent="0.25">
      <c r="Y1007" s="44">
        <f t="shared" si="1290"/>
        <v>0</v>
      </c>
    </row>
    <row r="1008" spans="25:25" x14ac:dyDescent="0.25">
      <c r="Y1008" s="44">
        <f t="shared" si="1290"/>
        <v>0</v>
      </c>
    </row>
    <row r="1009" spans="25:25" x14ac:dyDescent="0.25">
      <c r="Y1009" s="44">
        <f t="shared" si="1290"/>
        <v>0</v>
      </c>
    </row>
    <row r="1010" spans="25:25" x14ac:dyDescent="0.25">
      <c r="Y1010" s="44">
        <f t="shared" si="1290"/>
        <v>0</v>
      </c>
    </row>
    <row r="1011" spans="25:25" x14ac:dyDescent="0.25">
      <c r="Y1011" s="44">
        <f t="shared" si="1290"/>
        <v>0</v>
      </c>
    </row>
    <row r="1012" spans="25:25" x14ac:dyDescent="0.25">
      <c r="Y1012" s="44">
        <f t="shared" si="1290"/>
        <v>0</v>
      </c>
    </row>
    <row r="1013" spans="25:25" x14ac:dyDescent="0.25">
      <c r="Y1013" s="44">
        <f t="shared" si="1290"/>
        <v>0</v>
      </c>
    </row>
    <row r="1014" spans="25:25" x14ac:dyDescent="0.25">
      <c r="Y1014" s="44">
        <f t="shared" si="1290"/>
        <v>0</v>
      </c>
    </row>
    <row r="1015" spans="25:25" x14ac:dyDescent="0.25">
      <c r="Y1015" s="44">
        <f t="shared" si="1290"/>
        <v>0</v>
      </c>
    </row>
    <row r="1016" spans="25:25" x14ac:dyDescent="0.25">
      <c r="Y1016" s="44">
        <f t="shared" si="1290"/>
        <v>0</v>
      </c>
    </row>
    <row r="1017" spans="25:25" x14ac:dyDescent="0.25">
      <c r="Y1017" s="44">
        <f t="shared" si="1290"/>
        <v>0</v>
      </c>
    </row>
    <row r="1018" spans="25:25" x14ac:dyDescent="0.25">
      <c r="Y1018" s="44">
        <f t="shared" si="1290"/>
        <v>0</v>
      </c>
    </row>
    <row r="1019" spans="25:25" x14ac:dyDescent="0.25">
      <c r="Y1019" s="44">
        <f t="shared" si="1290"/>
        <v>0</v>
      </c>
    </row>
    <row r="1020" spans="25:25" x14ac:dyDescent="0.25">
      <c r="Y1020" s="44">
        <f t="shared" ref="Y1020:Y1083" si="1291">SUM(I1020:S1020)-H1020</f>
        <v>0</v>
      </c>
    </row>
    <row r="1021" spans="25:25" x14ac:dyDescent="0.25">
      <c r="Y1021" s="44">
        <f t="shared" si="1291"/>
        <v>0</v>
      </c>
    </row>
    <row r="1022" spans="25:25" x14ac:dyDescent="0.25">
      <c r="Y1022" s="44">
        <f t="shared" si="1291"/>
        <v>0</v>
      </c>
    </row>
    <row r="1023" spans="25:25" x14ac:dyDescent="0.25">
      <c r="Y1023" s="44">
        <f t="shared" si="1291"/>
        <v>0</v>
      </c>
    </row>
    <row r="1024" spans="25:25" x14ac:dyDescent="0.25">
      <c r="Y1024" s="44">
        <f t="shared" si="1291"/>
        <v>0</v>
      </c>
    </row>
    <row r="1025" spans="25:25" x14ac:dyDescent="0.25">
      <c r="Y1025" s="44">
        <f t="shared" si="1291"/>
        <v>0</v>
      </c>
    </row>
    <row r="1026" spans="25:25" x14ac:dyDescent="0.25">
      <c r="Y1026" s="44">
        <f t="shared" si="1291"/>
        <v>0</v>
      </c>
    </row>
    <row r="1027" spans="25:25" x14ac:dyDescent="0.25">
      <c r="Y1027" s="44">
        <f t="shared" si="1291"/>
        <v>0</v>
      </c>
    </row>
    <row r="1028" spans="25:25" x14ac:dyDescent="0.25">
      <c r="Y1028" s="44">
        <f t="shared" si="1291"/>
        <v>0</v>
      </c>
    </row>
    <row r="1029" spans="25:25" x14ac:dyDescent="0.25">
      <c r="Y1029" s="44">
        <f t="shared" si="1291"/>
        <v>0</v>
      </c>
    </row>
    <row r="1030" spans="25:25" x14ac:dyDescent="0.25">
      <c r="Y1030" s="44">
        <f t="shared" si="1291"/>
        <v>0</v>
      </c>
    </row>
    <row r="1031" spans="25:25" x14ac:dyDescent="0.25">
      <c r="Y1031" s="44">
        <f t="shared" si="1291"/>
        <v>0</v>
      </c>
    </row>
    <row r="1032" spans="25:25" x14ac:dyDescent="0.25">
      <c r="Y1032" s="44">
        <f t="shared" si="1291"/>
        <v>0</v>
      </c>
    </row>
    <row r="1033" spans="25:25" x14ac:dyDescent="0.25">
      <c r="Y1033" s="44">
        <f t="shared" si="1291"/>
        <v>0</v>
      </c>
    </row>
    <row r="1034" spans="25:25" x14ac:dyDescent="0.25">
      <c r="Y1034" s="44">
        <f t="shared" si="1291"/>
        <v>0</v>
      </c>
    </row>
    <row r="1035" spans="25:25" x14ac:dyDescent="0.25">
      <c r="Y1035" s="44">
        <f t="shared" si="1291"/>
        <v>0</v>
      </c>
    </row>
    <row r="1036" spans="25:25" x14ac:dyDescent="0.25">
      <c r="Y1036" s="44">
        <f t="shared" si="1291"/>
        <v>0</v>
      </c>
    </row>
    <row r="1037" spans="25:25" x14ac:dyDescent="0.25">
      <c r="Y1037" s="44">
        <f t="shared" si="1291"/>
        <v>0</v>
      </c>
    </row>
    <row r="1038" spans="25:25" x14ac:dyDescent="0.25">
      <c r="Y1038" s="44">
        <f t="shared" si="1291"/>
        <v>0</v>
      </c>
    </row>
    <row r="1039" spans="25:25" x14ac:dyDescent="0.25">
      <c r="Y1039" s="44">
        <f t="shared" si="1291"/>
        <v>0</v>
      </c>
    </row>
    <row r="1040" spans="25:25" x14ac:dyDescent="0.25">
      <c r="Y1040" s="44">
        <f t="shared" si="1291"/>
        <v>0</v>
      </c>
    </row>
    <row r="1041" spans="25:25" x14ac:dyDescent="0.25">
      <c r="Y1041" s="44">
        <f t="shared" si="1291"/>
        <v>0</v>
      </c>
    </row>
    <row r="1042" spans="25:25" x14ac:dyDescent="0.25">
      <c r="Y1042" s="44">
        <f t="shared" si="1291"/>
        <v>0</v>
      </c>
    </row>
    <row r="1043" spans="25:25" x14ac:dyDescent="0.25">
      <c r="Y1043" s="44">
        <f t="shared" si="1291"/>
        <v>0</v>
      </c>
    </row>
    <row r="1044" spans="25:25" x14ac:dyDescent="0.25">
      <c r="Y1044" s="44">
        <f t="shared" si="1291"/>
        <v>0</v>
      </c>
    </row>
    <row r="1045" spans="25:25" x14ac:dyDescent="0.25">
      <c r="Y1045" s="44">
        <f t="shared" si="1291"/>
        <v>0</v>
      </c>
    </row>
    <row r="1046" spans="25:25" x14ac:dyDescent="0.25">
      <c r="Y1046" s="44">
        <f t="shared" si="1291"/>
        <v>0</v>
      </c>
    </row>
    <row r="1047" spans="25:25" x14ac:dyDescent="0.25">
      <c r="Y1047" s="44">
        <f t="shared" si="1291"/>
        <v>0</v>
      </c>
    </row>
    <row r="1048" spans="25:25" x14ac:dyDescent="0.25">
      <c r="Y1048" s="44">
        <f t="shared" si="1291"/>
        <v>0</v>
      </c>
    </row>
    <row r="1049" spans="25:25" x14ac:dyDescent="0.25">
      <c r="Y1049" s="44">
        <f t="shared" si="1291"/>
        <v>0</v>
      </c>
    </row>
    <row r="1050" spans="25:25" x14ac:dyDescent="0.25">
      <c r="Y1050" s="44">
        <f t="shared" si="1291"/>
        <v>0</v>
      </c>
    </row>
    <row r="1051" spans="25:25" x14ac:dyDescent="0.25">
      <c r="Y1051" s="44">
        <f t="shared" si="1291"/>
        <v>0</v>
      </c>
    </row>
    <row r="1052" spans="25:25" x14ac:dyDescent="0.25">
      <c r="Y1052" s="44">
        <f t="shared" si="1291"/>
        <v>0</v>
      </c>
    </row>
    <row r="1053" spans="25:25" x14ac:dyDescent="0.25">
      <c r="Y1053" s="44">
        <f t="shared" si="1291"/>
        <v>0</v>
      </c>
    </row>
    <row r="1054" spans="25:25" x14ac:dyDescent="0.25">
      <c r="Y1054" s="44">
        <f t="shared" si="1291"/>
        <v>0</v>
      </c>
    </row>
    <row r="1055" spans="25:25" x14ac:dyDescent="0.25">
      <c r="Y1055" s="44">
        <f t="shared" si="1291"/>
        <v>0</v>
      </c>
    </row>
    <row r="1056" spans="25:25" x14ac:dyDescent="0.25">
      <c r="Y1056" s="44">
        <f t="shared" si="1291"/>
        <v>0</v>
      </c>
    </row>
    <row r="1057" spans="25:25" x14ac:dyDescent="0.25">
      <c r="Y1057" s="44">
        <f t="shared" si="1291"/>
        <v>0</v>
      </c>
    </row>
    <row r="1058" spans="25:25" x14ac:dyDescent="0.25">
      <c r="Y1058" s="44">
        <f t="shared" si="1291"/>
        <v>0</v>
      </c>
    </row>
    <row r="1059" spans="25:25" x14ac:dyDescent="0.25">
      <c r="Y1059" s="44">
        <f t="shared" si="1291"/>
        <v>0</v>
      </c>
    </row>
    <row r="1060" spans="25:25" x14ac:dyDescent="0.25">
      <c r="Y1060" s="44">
        <f t="shared" si="1291"/>
        <v>0</v>
      </c>
    </row>
    <row r="1061" spans="25:25" x14ac:dyDescent="0.25">
      <c r="Y1061" s="44">
        <f t="shared" si="1291"/>
        <v>0</v>
      </c>
    </row>
    <row r="1062" spans="25:25" x14ac:dyDescent="0.25">
      <c r="Y1062" s="44">
        <f t="shared" si="1291"/>
        <v>0</v>
      </c>
    </row>
    <row r="1063" spans="25:25" x14ac:dyDescent="0.25">
      <c r="Y1063" s="44">
        <f t="shared" si="1291"/>
        <v>0</v>
      </c>
    </row>
    <row r="1064" spans="25:25" x14ac:dyDescent="0.25">
      <c r="Y1064" s="44">
        <f t="shared" si="1291"/>
        <v>0</v>
      </c>
    </row>
    <row r="1065" spans="25:25" x14ac:dyDescent="0.25">
      <c r="Y1065" s="44">
        <f t="shared" si="1291"/>
        <v>0</v>
      </c>
    </row>
    <row r="1066" spans="25:25" x14ac:dyDescent="0.25">
      <c r="Y1066" s="44">
        <f t="shared" si="1291"/>
        <v>0</v>
      </c>
    </row>
    <row r="1067" spans="25:25" x14ac:dyDescent="0.25">
      <c r="Y1067" s="44">
        <f t="shared" si="1291"/>
        <v>0</v>
      </c>
    </row>
    <row r="1068" spans="25:25" x14ac:dyDescent="0.25">
      <c r="Y1068" s="44">
        <f t="shared" si="1291"/>
        <v>0</v>
      </c>
    </row>
    <row r="1069" spans="25:25" x14ac:dyDescent="0.25">
      <c r="Y1069" s="44">
        <f t="shared" si="1291"/>
        <v>0</v>
      </c>
    </row>
    <row r="1070" spans="25:25" x14ac:dyDescent="0.25">
      <c r="Y1070" s="44">
        <f t="shared" si="1291"/>
        <v>0</v>
      </c>
    </row>
    <row r="1071" spans="25:25" x14ac:dyDescent="0.25">
      <c r="Y1071" s="44">
        <f t="shared" si="1291"/>
        <v>0</v>
      </c>
    </row>
    <row r="1072" spans="25:25" x14ac:dyDescent="0.25">
      <c r="Y1072" s="44">
        <f t="shared" si="1291"/>
        <v>0</v>
      </c>
    </row>
    <row r="1073" spans="25:25" x14ac:dyDescent="0.25">
      <c r="Y1073" s="44">
        <f t="shared" si="1291"/>
        <v>0</v>
      </c>
    </row>
    <row r="1074" spans="25:25" x14ac:dyDescent="0.25">
      <c r="Y1074" s="44">
        <f t="shared" si="1291"/>
        <v>0</v>
      </c>
    </row>
    <row r="1075" spans="25:25" x14ac:dyDescent="0.25">
      <c r="Y1075" s="44">
        <f t="shared" si="1291"/>
        <v>0</v>
      </c>
    </row>
    <row r="1076" spans="25:25" x14ac:dyDescent="0.25">
      <c r="Y1076" s="44">
        <f t="shared" si="1291"/>
        <v>0</v>
      </c>
    </row>
    <row r="1077" spans="25:25" x14ac:dyDescent="0.25">
      <c r="Y1077" s="44">
        <f t="shared" si="1291"/>
        <v>0</v>
      </c>
    </row>
    <row r="1078" spans="25:25" x14ac:dyDescent="0.25">
      <c r="Y1078" s="44">
        <f t="shared" si="1291"/>
        <v>0</v>
      </c>
    </row>
    <row r="1079" spans="25:25" x14ac:dyDescent="0.25">
      <c r="Y1079" s="44">
        <f t="shared" si="1291"/>
        <v>0</v>
      </c>
    </row>
    <row r="1080" spans="25:25" x14ac:dyDescent="0.25">
      <c r="Y1080" s="44">
        <f t="shared" si="1291"/>
        <v>0</v>
      </c>
    </row>
    <row r="1081" spans="25:25" x14ac:dyDescent="0.25">
      <c r="Y1081" s="44">
        <f t="shared" si="1291"/>
        <v>0</v>
      </c>
    </row>
    <row r="1082" spans="25:25" x14ac:dyDescent="0.25">
      <c r="Y1082" s="44">
        <f t="shared" si="1291"/>
        <v>0</v>
      </c>
    </row>
    <row r="1083" spans="25:25" x14ac:dyDescent="0.25">
      <c r="Y1083" s="44">
        <f t="shared" si="1291"/>
        <v>0</v>
      </c>
    </row>
    <row r="1084" spans="25:25" x14ac:dyDescent="0.25">
      <c r="Y1084" s="44">
        <f t="shared" ref="Y1084:Y1089" si="1292">SUM(I1084:S1084)-H1084</f>
        <v>0</v>
      </c>
    </row>
    <row r="1085" spans="25:25" x14ac:dyDescent="0.25">
      <c r="Y1085" s="44">
        <f t="shared" si="1292"/>
        <v>0</v>
      </c>
    </row>
    <row r="1086" spans="25:25" x14ac:dyDescent="0.25">
      <c r="Y1086" s="44">
        <f t="shared" si="1292"/>
        <v>0</v>
      </c>
    </row>
    <row r="1087" spans="25:25" x14ac:dyDescent="0.25">
      <c r="Y1087" s="44">
        <f t="shared" si="1292"/>
        <v>0</v>
      </c>
    </row>
    <row r="1088" spans="25:25" x14ac:dyDescent="0.25">
      <c r="Y1088" s="44">
        <f t="shared" si="1292"/>
        <v>0</v>
      </c>
    </row>
    <row r="1089" spans="25:25" x14ac:dyDescent="0.25">
      <c r="Y1089" s="44">
        <f t="shared" si="1292"/>
        <v>0</v>
      </c>
    </row>
  </sheetData>
  <mergeCells count="15">
    <mergeCell ref="BH9:BJ9"/>
    <mergeCell ref="X9:Z9"/>
    <mergeCell ref="BD9:BF9"/>
    <mergeCell ref="D9:E9"/>
    <mergeCell ref="G9:J9"/>
    <mergeCell ref="L9:N9"/>
    <mergeCell ref="P9:R9"/>
    <mergeCell ref="T9:V9"/>
    <mergeCell ref="AB9:AD9"/>
    <mergeCell ref="AF9:AH9"/>
    <mergeCell ref="AJ9:AL9"/>
    <mergeCell ref="AN9:AP9"/>
    <mergeCell ref="AR9:AT9"/>
    <mergeCell ref="AV9:AX9"/>
    <mergeCell ref="AZ9:BB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89"/>
  <sheetViews>
    <sheetView zoomScaleNormal="100" workbookViewId="0">
      <pane xSplit="3" ySplit="10" topLeftCell="V669" activePane="bottomRight" state="frozen"/>
      <selection pane="topRight" activeCell="D1" sqref="D1"/>
      <selection pane="bottomLeft" activeCell="A9" sqref="A9"/>
      <selection pane="bottomRight" activeCell="D59" sqref="D59"/>
    </sheetView>
  </sheetViews>
  <sheetFormatPr defaultRowHeight="15" x14ac:dyDescent="0.25"/>
  <cols>
    <col min="1" max="1" width="4.140625" customWidth="1"/>
    <col min="3" max="3" width="50.7109375" bestFit="1" customWidth="1"/>
    <col min="4" max="4" width="10.42578125" bestFit="1" customWidth="1"/>
    <col min="5" max="5" width="13.28515625" bestFit="1" customWidth="1"/>
    <col min="6" max="6" width="15.5703125" style="25" bestFit="1" customWidth="1"/>
    <col min="7" max="8" width="15.42578125" bestFit="1" customWidth="1"/>
    <col min="9" max="9" width="10.5703125" customWidth="1"/>
    <col min="10" max="10" width="4.42578125" style="28" customWidth="1"/>
    <col min="11" max="11" width="13.7109375" bestFit="1" customWidth="1"/>
    <col min="12" max="13" width="11" customWidth="1"/>
    <col min="14" max="14" width="4.28515625" style="28" customWidth="1"/>
    <col min="15" max="15" width="18.28515625" bestFit="1" customWidth="1"/>
    <col min="16" max="16" width="11.5703125" customWidth="1"/>
    <col min="17" max="17" width="15.42578125" bestFit="1" customWidth="1"/>
    <col min="18" max="18" width="5.5703125" customWidth="1"/>
    <col min="19" max="19" width="15.42578125" bestFit="1" customWidth="1"/>
    <col min="20" max="20" width="12.140625" bestFit="1" customWidth="1"/>
    <col min="21" max="21" width="15.42578125" bestFit="1" customWidth="1"/>
    <col min="23" max="23" width="13.85546875" bestFit="1" customWidth="1"/>
    <col min="24" max="24" width="12.42578125" bestFit="1" customWidth="1"/>
  </cols>
  <sheetData>
    <row r="1" spans="1:24" x14ac:dyDescent="0.25">
      <c r="D1">
        <v>1</v>
      </c>
      <c r="E1">
        <v>2</v>
      </c>
      <c r="F1" s="25">
        <v>3</v>
      </c>
      <c r="G1">
        <v>4</v>
      </c>
      <c r="H1">
        <v>5</v>
      </c>
      <c r="I1">
        <v>6</v>
      </c>
      <c r="J1"/>
      <c r="K1">
        <v>8</v>
      </c>
      <c r="L1">
        <v>9</v>
      </c>
      <c r="M1">
        <v>10</v>
      </c>
      <c r="N1"/>
      <c r="O1">
        <v>12</v>
      </c>
      <c r="P1">
        <v>13</v>
      </c>
      <c r="Q1">
        <v>14</v>
      </c>
    </row>
    <row r="2" spans="1:24" x14ac:dyDescent="0.25">
      <c r="J2"/>
      <c r="N2"/>
    </row>
    <row r="3" spans="1:24" x14ac:dyDescent="0.25">
      <c r="J3"/>
      <c r="N3"/>
    </row>
    <row r="8" spans="1:24" ht="13.5" customHeight="1" x14ac:dyDescent="0.25"/>
    <row r="9" spans="1:24" s="2" customFormat="1" x14ac:dyDescent="0.25">
      <c r="B9" s="2" t="s">
        <v>6</v>
      </c>
      <c r="D9" s="176" t="s">
        <v>256</v>
      </c>
      <c r="E9" s="176"/>
      <c r="F9" s="26" t="s">
        <v>8</v>
      </c>
      <c r="G9" s="176" t="s">
        <v>0</v>
      </c>
      <c r="H9" s="176"/>
      <c r="I9" s="176"/>
      <c r="J9" s="26"/>
      <c r="K9" s="176" t="s">
        <v>3</v>
      </c>
      <c r="L9" s="176"/>
      <c r="M9" s="176"/>
      <c r="N9" s="26"/>
      <c r="O9" s="176" t="s">
        <v>4</v>
      </c>
      <c r="P9" s="176"/>
      <c r="Q9" s="176"/>
      <c r="R9" s="4"/>
      <c r="S9" s="176" t="s">
        <v>8</v>
      </c>
      <c r="T9" s="176"/>
      <c r="U9" s="176"/>
    </row>
    <row r="10" spans="1:24" s="2" customFormat="1" x14ac:dyDescent="0.25">
      <c r="B10" s="27" t="s">
        <v>7</v>
      </c>
      <c r="C10" s="27"/>
      <c r="D10" s="27" t="s">
        <v>254</v>
      </c>
      <c r="E10" s="27" t="s">
        <v>251</v>
      </c>
      <c r="F10" s="1" t="s">
        <v>79</v>
      </c>
      <c r="G10" s="1" t="s">
        <v>1</v>
      </c>
      <c r="H10" s="1" t="s">
        <v>2</v>
      </c>
      <c r="I10" s="1" t="s">
        <v>5</v>
      </c>
      <c r="J10" s="26"/>
      <c r="K10" s="1" t="s">
        <v>1</v>
      </c>
      <c r="L10" s="1" t="s">
        <v>2</v>
      </c>
      <c r="M10" s="1" t="s">
        <v>5</v>
      </c>
      <c r="N10" s="26"/>
      <c r="O10" s="1" t="s">
        <v>1</v>
      </c>
      <c r="P10" s="1" t="s">
        <v>2</v>
      </c>
      <c r="Q10" s="1" t="s">
        <v>5</v>
      </c>
      <c r="R10" s="4"/>
      <c r="S10" s="3" t="s">
        <v>1</v>
      </c>
      <c r="T10" s="3" t="s">
        <v>2</v>
      </c>
      <c r="U10" s="3" t="s">
        <v>5</v>
      </c>
      <c r="W10" s="2" t="s">
        <v>247</v>
      </c>
    </row>
    <row r="11" spans="1:24" x14ac:dyDescent="0.25">
      <c r="F11" s="24"/>
      <c r="G11" s="24"/>
      <c r="H11" s="24"/>
      <c r="I11" s="24"/>
      <c r="J11" s="40"/>
      <c r="K11" s="24"/>
      <c r="L11" s="24"/>
      <c r="M11" s="24"/>
      <c r="N11" s="40"/>
      <c r="O11" s="24"/>
      <c r="P11" s="24"/>
      <c r="Q11" s="24"/>
      <c r="R11" s="24"/>
      <c r="S11" s="24"/>
      <c r="T11" s="24"/>
      <c r="U11" s="24"/>
    </row>
    <row r="12" spans="1:24" x14ac:dyDescent="0.25">
      <c r="A12" s="29" t="s">
        <v>45</v>
      </c>
      <c r="F12" s="24"/>
      <c r="G12" s="24"/>
      <c r="H12" s="24"/>
      <c r="I12" s="24"/>
      <c r="J12" s="40"/>
      <c r="K12" s="24"/>
      <c r="L12" s="24"/>
      <c r="M12" s="24"/>
      <c r="N12" s="40"/>
      <c r="O12" s="24"/>
      <c r="P12" s="24"/>
      <c r="Q12" s="24"/>
      <c r="R12" s="24"/>
      <c r="S12" s="24"/>
      <c r="T12" s="24"/>
      <c r="U12" s="24"/>
    </row>
    <row r="13" spans="1:24" x14ac:dyDescent="0.25">
      <c r="B13" s="5" t="s">
        <v>9</v>
      </c>
      <c r="C13" s="6"/>
      <c r="D13" s="6"/>
      <c r="E13" s="6"/>
      <c r="F13" s="21"/>
      <c r="G13" s="24"/>
      <c r="H13" s="24"/>
      <c r="I13" s="24"/>
      <c r="J13" s="40"/>
      <c r="K13" s="24"/>
      <c r="L13" s="24"/>
      <c r="M13" s="24"/>
      <c r="N13" s="40"/>
      <c r="O13" s="24"/>
      <c r="P13" s="24"/>
      <c r="Q13" s="24"/>
      <c r="R13" s="24"/>
      <c r="S13" s="24"/>
      <c r="T13" s="24"/>
      <c r="U13" s="24"/>
    </row>
    <row r="14" spans="1:24" x14ac:dyDescent="0.25">
      <c r="B14" s="6"/>
      <c r="C14" s="6"/>
      <c r="D14" s="6"/>
      <c r="E14" s="6"/>
      <c r="F14" s="21"/>
      <c r="G14" s="24"/>
      <c r="H14" s="24"/>
      <c r="I14" s="24"/>
      <c r="J14" s="40"/>
      <c r="K14" s="24"/>
      <c r="L14" s="24"/>
      <c r="M14" s="24"/>
      <c r="N14" s="40"/>
      <c r="O14" s="24"/>
      <c r="P14" s="24"/>
      <c r="Q14" s="24"/>
      <c r="R14" s="24"/>
      <c r="S14" s="24"/>
      <c r="T14" s="24"/>
      <c r="U14" s="24"/>
    </row>
    <row r="15" spans="1:24" x14ac:dyDescent="0.25">
      <c r="B15" s="7" t="s">
        <v>10</v>
      </c>
      <c r="C15" s="6"/>
      <c r="D15" s="6"/>
      <c r="E15" s="6"/>
      <c r="F15" s="21"/>
      <c r="G15" s="24"/>
      <c r="H15" s="24"/>
      <c r="I15" s="24"/>
      <c r="J15" s="40"/>
      <c r="K15" s="24"/>
      <c r="L15" s="24"/>
      <c r="M15" s="24"/>
      <c r="N15" s="40"/>
      <c r="O15" s="24"/>
      <c r="P15" s="24"/>
      <c r="Q15" s="24"/>
      <c r="R15" s="24"/>
      <c r="S15" s="24"/>
      <c r="T15" s="24"/>
      <c r="U15" s="24"/>
    </row>
    <row r="16" spans="1:24" x14ac:dyDescent="0.25">
      <c r="B16" s="8">
        <v>301</v>
      </c>
      <c r="C16" s="6" t="s">
        <v>11</v>
      </c>
      <c r="D16" s="47" t="str">
        <f>INDEX(classify,$E16,'Function-Classif'!D$1)</f>
        <v>PT&amp;D</v>
      </c>
      <c r="E16" s="6">
        <v>1</v>
      </c>
      <c r="F16" s="21">
        <v>2240.2600000000002</v>
      </c>
      <c r="G16" s="47">
        <f>INDEX(classify,$E16,'Function-Classif'!G$1)*$F16</f>
        <v>205.95145938614252</v>
      </c>
      <c r="H16" s="47">
        <f>INDEX(classify,$E16,'Function-Classif'!H$1)*$F16</f>
        <v>1050.6163221034396</v>
      </c>
      <c r="I16" s="47">
        <f>INDEX(classify,$E16,'Function-Classif'!I$1)*$F16</f>
        <v>0</v>
      </c>
      <c r="J16" s="47"/>
      <c r="K16" s="47">
        <f>INDEX(classify,$E16,'Function-Classif'!K$1)*$F16</f>
        <v>241.01991756773941</v>
      </c>
      <c r="L16" s="47">
        <f>INDEX(classify,$E16,'Function-Classif'!L$1)*$F16</f>
        <v>0</v>
      </c>
      <c r="M16" s="47">
        <f>INDEX(classify,$E16,'Function-Classif'!M$1)*$F16</f>
        <v>0</v>
      </c>
      <c r="N16" s="47"/>
      <c r="O16" s="47">
        <f>INDEX(classify,$E16,'Function-Classif'!O$1)*$F16</f>
        <v>545.15231098016966</v>
      </c>
      <c r="P16" s="47">
        <f>INDEX(classify,$E16,'Function-Classif'!P$1)*$F16</f>
        <v>0</v>
      </c>
      <c r="Q16" s="47">
        <f>INDEX(classify,$E16,'Function-Classif'!Q$1)*$F16</f>
        <v>197.51998996250896</v>
      </c>
      <c r="R16" s="24"/>
      <c r="S16" s="24">
        <f>+G16+K16+O16</f>
        <v>992.12368793405153</v>
      </c>
      <c r="T16" s="24">
        <f t="shared" ref="T16:U16" si="0">+H16+L16+P16</f>
        <v>1050.6163221034396</v>
      </c>
      <c r="U16" s="24">
        <f t="shared" si="0"/>
        <v>197.51998996250896</v>
      </c>
      <c r="W16" s="44">
        <f>SUM(G16:Q16)-F16</f>
        <v>0</v>
      </c>
      <c r="X16" s="44">
        <f>SUM(S16:U16)-F16</f>
        <v>0</v>
      </c>
    </row>
    <row r="17" spans="2:24" x14ac:dyDescent="0.25">
      <c r="B17" s="8">
        <v>302</v>
      </c>
      <c r="C17" s="6" t="s">
        <v>12</v>
      </c>
      <c r="D17" s="47" t="str">
        <f>INDEX(classify,$E17,'Function-Classif'!D$1)</f>
        <v>PT&amp;D</v>
      </c>
      <c r="E17" s="6">
        <v>1</v>
      </c>
      <c r="F17" s="21">
        <v>0</v>
      </c>
      <c r="G17" s="47">
        <f>INDEX(classify,$E17,'Function-Classif'!G$1)*$F17</f>
        <v>0</v>
      </c>
      <c r="H17" s="47">
        <f>INDEX(classify,$E17,'Function-Classif'!H$1)*$F17</f>
        <v>0</v>
      </c>
      <c r="I17" s="47">
        <f>INDEX(classify,$E17,'Function-Classif'!I$1)*$F17</f>
        <v>0</v>
      </c>
      <c r="J17" s="47"/>
      <c r="K17" s="47">
        <f>INDEX(classify,$E17,'Function-Classif'!K$1)*$F17</f>
        <v>0</v>
      </c>
      <c r="L17" s="47">
        <f>INDEX(classify,$E17,'Function-Classif'!L$1)*$F17</f>
        <v>0</v>
      </c>
      <c r="M17" s="47">
        <f>INDEX(classify,$E17,'Function-Classif'!M$1)*$F17</f>
        <v>0</v>
      </c>
      <c r="N17" s="47"/>
      <c r="O17" s="47">
        <f>INDEX(classify,$E17,'Function-Classif'!O$1)*$F17</f>
        <v>0</v>
      </c>
      <c r="P17" s="47">
        <f>INDEX(classify,$E17,'Function-Classif'!P$1)*$F17</f>
        <v>0</v>
      </c>
      <c r="Q17" s="47">
        <f>INDEX(classify,$E17,'Function-Classif'!Q$1)*$F17</f>
        <v>0</v>
      </c>
      <c r="R17" s="24"/>
      <c r="S17" s="24">
        <f t="shared" ref="S17:S18" si="1">+G17+K17+O17</f>
        <v>0</v>
      </c>
      <c r="T17" s="24">
        <f t="shared" ref="T17:T18" si="2">+H17+L17+P17</f>
        <v>0</v>
      </c>
      <c r="U17" s="24">
        <f t="shared" ref="U17:U18" si="3">+I17+M17+Q17</f>
        <v>0</v>
      </c>
      <c r="W17" s="44">
        <f t="shared" ref="W17:W25" si="4">SUM(G17:Q17)-F17</f>
        <v>0</v>
      </c>
      <c r="X17" s="44">
        <f t="shared" ref="X17:X25" si="5">SUM(S17:U17)-F17</f>
        <v>0</v>
      </c>
    </row>
    <row r="18" spans="2:24" s="36" customFormat="1" x14ac:dyDescent="0.25">
      <c r="B18" s="69">
        <v>303</v>
      </c>
      <c r="C18" s="30" t="s">
        <v>13</v>
      </c>
      <c r="D18" s="65" t="str">
        <f>INDEX(classify,$E18,'Function-Classif'!D$1)</f>
        <v>PT&amp;D</v>
      </c>
      <c r="E18" s="30">
        <v>1</v>
      </c>
      <c r="F18" s="31">
        <v>0</v>
      </c>
      <c r="G18" s="65">
        <f>INDEX(classify,$E18,'Function-Classif'!G$1)*$F18</f>
        <v>0</v>
      </c>
      <c r="H18" s="65">
        <f>INDEX(classify,$E18,'Function-Classif'!H$1)*$F18</f>
        <v>0</v>
      </c>
      <c r="I18" s="65">
        <f>INDEX(classify,$E18,'Function-Classif'!I$1)*$F18</f>
        <v>0</v>
      </c>
      <c r="J18" s="65"/>
      <c r="K18" s="65">
        <f>INDEX(classify,$E18,'Function-Classif'!K$1)*$F18</f>
        <v>0</v>
      </c>
      <c r="L18" s="65">
        <f>INDEX(classify,$E18,'Function-Classif'!L$1)*$F18</f>
        <v>0</v>
      </c>
      <c r="M18" s="65">
        <f>INDEX(classify,$E18,'Function-Classif'!M$1)*$F18</f>
        <v>0</v>
      </c>
      <c r="N18" s="65"/>
      <c r="O18" s="65">
        <f>INDEX(classify,$E18,'Function-Classif'!O$1)*$F18</f>
        <v>0</v>
      </c>
      <c r="P18" s="65">
        <f>INDEX(classify,$E18,'Function-Classif'!P$1)*$F18</f>
        <v>0</v>
      </c>
      <c r="Q18" s="65">
        <f>INDEX(classify,$E18,'Function-Classif'!Q$1)*$F18</f>
        <v>0</v>
      </c>
      <c r="R18" s="41"/>
      <c r="S18" s="41">
        <f t="shared" si="1"/>
        <v>0</v>
      </c>
      <c r="T18" s="41">
        <f t="shared" si="2"/>
        <v>0</v>
      </c>
      <c r="U18" s="41">
        <f t="shared" si="3"/>
        <v>0</v>
      </c>
      <c r="W18" s="44">
        <f t="shared" si="4"/>
        <v>0</v>
      </c>
      <c r="X18" s="44">
        <f t="shared" si="5"/>
        <v>0</v>
      </c>
    </row>
    <row r="19" spans="2:24" x14ac:dyDescent="0.25">
      <c r="B19" s="6"/>
      <c r="C19" s="6" t="s">
        <v>14</v>
      </c>
      <c r="D19" s="6"/>
      <c r="E19" s="6"/>
      <c r="F19" s="21">
        <f>SUM(F16:F18)</f>
        <v>2240.2600000000002</v>
      </c>
      <c r="G19" s="21">
        <f>SUM(G16:G18)</f>
        <v>205.95145938614252</v>
      </c>
      <c r="H19" s="21">
        <f>SUM(H16:H18)</f>
        <v>1050.6163221034396</v>
      </c>
      <c r="I19" s="21">
        <f>SUM(I16:I18)</f>
        <v>0</v>
      </c>
      <c r="J19" s="21"/>
      <c r="K19" s="21">
        <f>SUM(K16:K18)</f>
        <v>241.01991756773941</v>
      </c>
      <c r="L19" s="21">
        <f>SUM(L16:L18)</f>
        <v>0</v>
      </c>
      <c r="M19" s="21">
        <f>SUM(M16:M18)</f>
        <v>0</v>
      </c>
      <c r="N19" s="21"/>
      <c r="O19" s="21">
        <f>SUM(O16:O18)</f>
        <v>545.15231098016966</v>
      </c>
      <c r="P19" s="21">
        <f>SUM(P16:P18)</f>
        <v>0</v>
      </c>
      <c r="Q19" s="21">
        <f>SUM(Q16:Q18)</f>
        <v>197.51998996250896</v>
      </c>
      <c r="R19" s="21"/>
      <c r="S19" s="21">
        <f>SUM(S16:S18)</f>
        <v>992.12368793405153</v>
      </c>
      <c r="T19" s="21">
        <f>SUM(T16:T18)</f>
        <v>1050.6163221034396</v>
      </c>
      <c r="U19" s="21">
        <f>SUM(U16:U18)</f>
        <v>197.51998996250896</v>
      </c>
      <c r="W19" s="44">
        <f t="shared" si="4"/>
        <v>0</v>
      </c>
      <c r="X19" s="44">
        <f t="shared" si="5"/>
        <v>0</v>
      </c>
    </row>
    <row r="20" spans="2:24" x14ac:dyDescent="0.25">
      <c r="B20" s="6"/>
      <c r="C20" s="6"/>
      <c r="D20" s="6"/>
      <c r="E20" s="6"/>
      <c r="F20" s="21"/>
      <c r="G20" s="24"/>
      <c r="H20" s="24"/>
      <c r="I20" s="24"/>
      <c r="J20" s="40"/>
      <c r="K20" s="24"/>
      <c r="L20" s="24"/>
      <c r="M20" s="24"/>
      <c r="N20" s="40"/>
      <c r="O20" s="24"/>
      <c r="P20" s="24"/>
      <c r="Q20" s="24"/>
      <c r="R20" s="24"/>
      <c r="S20" s="24"/>
      <c r="T20" s="24"/>
      <c r="U20" s="24"/>
      <c r="W20" s="44">
        <f t="shared" si="4"/>
        <v>0</v>
      </c>
      <c r="X20" s="44">
        <f t="shared" si="5"/>
        <v>0</v>
      </c>
    </row>
    <row r="21" spans="2:24" x14ac:dyDescent="0.25">
      <c r="B21" s="7" t="s">
        <v>245</v>
      </c>
      <c r="C21" s="6"/>
      <c r="D21" s="6"/>
      <c r="E21" s="6"/>
      <c r="F21" s="21"/>
      <c r="G21" s="24"/>
      <c r="H21" s="24"/>
      <c r="I21" s="24"/>
      <c r="J21" s="40"/>
      <c r="K21" s="24"/>
      <c r="L21" s="24"/>
      <c r="M21" s="24"/>
      <c r="N21" s="40"/>
      <c r="O21" s="24"/>
      <c r="P21" s="24"/>
      <c r="Q21" s="24"/>
      <c r="R21" s="24"/>
      <c r="S21" s="24"/>
      <c r="T21" s="24"/>
      <c r="U21" s="24"/>
      <c r="W21" s="44">
        <f t="shared" si="4"/>
        <v>0</v>
      </c>
      <c r="X21" s="44">
        <f t="shared" si="5"/>
        <v>0</v>
      </c>
    </row>
    <row r="22" spans="2:24" x14ac:dyDescent="0.25">
      <c r="B22" s="6"/>
      <c r="C22" s="6"/>
      <c r="D22" s="6"/>
      <c r="E22" s="6"/>
      <c r="F22" s="21"/>
      <c r="G22" s="24"/>
      <c r="H22" s="24"/>
      <c r="I22" s="24"/>
      <c r="J22" s="40"/>
      <c r="K22" s="24"/>
      <c r="L22" s="24"/>
      <c r="M22" s="24"/>
      <c r="N22" s="40"/>
      <c r="O22" s="24"/>
      <c r="P22" s="24"/>
      <c r="Q22" s="24"/>
      <c r="R22" s="24"/>
      <c r="S22" s="24"/>
      <c r="T22" s="24"/>
      <c r="U22" s="24"/>
      <c r="W22" s="44">
        <f t="shared" si="4"/>
        <v>0</v>
      </c>
      <c r="X22" s="44">
        <f t="shared" si="5"/>
        <v>0</v>
      </c>
    </row>
    <row r="23" spans="2:24" x14ac:dyDescent="0.25">
      <c r="B23" s="6"/>
      <c r="C23" s="6" t="s">
        <v>15</v>
      </c>
      <c r="D23" s="6"/>
      <c r="E23" s="21">
        <v>2305549928</v>
      </c>
      <c r="F23" s="24"/>
      <c r="G23" s="24"/>
      <c r="H23" s="24"/>
      <c r="I23" s="24"/>
      <c r="J23" s="40"/>
      <c r="K23" s="24"/>
      <c r="L23" s="24"/>
      <c r="M23" s="24"/>
      <c r="N23" s="40"/>
      <c r="O23" s="24"/>
      <c r="P23" s="24"/>
      <c r="Q23" s="24"/>
      <c r="R23" s="24"/>
      <c r="S23" s="24"/>
      <c r="T23" s="24"/>
      <c r="U23" s="24"/>
      <c r="W23" s="44">
        <f t="shared" si="4"/>
        <v>0</v>
      </c>
      <c r="X23" s="44">
        <f t="shared" si="5"/>
        <v>0</v>
      </c>
    </row>
    <row r="24" spans="2:24" x14ac:dyDescent="0.25">
      <c r="B24" s="6"/>
      <c r="C24" s="6" t="s">
        <v>1</v>
      </c>
      <c r="D24" s="37">
        <v>0.16389999999999999</v>
      </c>
      <c r="F24" s="21">
        <f>E23*D24</f>
        <v>377879633.19919997</v>
      </c>
      <c r="G24" s="24">
        <f>F24</f>
        <v>377879633.19919997</v>
      </c>
      <c r="H24" s="24"/>
      <c r="I24" s="24"/>
      <c r="J24" s="40"/>
      <c r="K24" s="24"/>
      <c r="L24" s="24"/>
      <c r="M24" s="24"/>
      <c r="N24" s="40"/>
      <c r="O24" s="24"/>
      <c r="P24" s="24"/>
      <c r="Q24" s="24"/>
      <c r="R24" s="24"/>
      <c r="S24" s="24">
        <f t="shared" ref="S24:S25" si="6">+G24+K24+O24</f>
        <v>377879633.19919997</v>
      </c>
      <c r="T24" s="24">
        <f t="shared" ref="T24:T25" si="7">+H24+L24+P24</f>
        <v>0</v>
      </c>
      <c r="U24" s="24">
        <f t="shared" ref="U24:U25" si="8">+I24+M24+Q24</f>
        <v>0</v>
      </c>
      <c r="W24" s="44">
        <f t="shared" si="4"/>
        <v>0</v>
      </c>
      <c r="X24" s="44">
        <f t="shared" si="5"/>
        <v>0</v>
      </c>
    </row>
    <row r="25" spans="2:24" x14ac:dyDescent="0.25">
      <c r="B25" s="6"/>
      <c r="C25" s="6" t="s">
        <v>2</v>
      </c>
      <c r="D25" s="37">
        <f>1-D24</f>
        <v>0.83610000000000007</v>
      </c>
      <c r="F25" s="21">
        <f>D25*E23</f>
        <v>1927670294.8008001</v>
      </c>
      <c r="G25" s="24"/>
      <c r="H25" s="24">
        <f>F25</f>
        <v>1927670294.8008001</v>
      </c>
      <c r="I25" s="24"/>
      <c r="J25" s="40"/>
      <c r="K25" s="24"/>
      <c r="L25" s="24"/>
      <c r="M25" s="24"/>
      <c r="N25" s="40"/>
      <c r="O25" s="24"/>
      <c r="P25" s="24"/>
      <c r="Q25" s="24"/>
      <c r="R25" s="24"/>
      <c r="S25" s="24">
        <f t="shared" si="6"/>
        <v>0</v>
      </c>
      <c r="T25" s="24">
        <f t="shared" si="7"/>
        <v>1927670294.8008001</v>
      </c>
      <c r="U25" s="24">
        <f t="shared" si="8"/>
        <v>0</v>
      </c>
      <c r="W25" s="44">
        <f t="shared" si="4"/>
        <v>0</v>
      </c>
      <c r="X25" s="44">
        <f t="shared" si="5"/>
        <v>0</v>
      </c>
    </row>
    <row r="26" spans="2:24" x14ac:dyDescent="0.25">
      <c r="B26" s="30"/>
      <c r="C26" s="30"/>
      <c r="D26" s="60"/>
      <c r="E26" s="32"/>
      <c r="F26" s="3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W26" s="44"/>
      <c r="X26" s="44"/>
    </row>
    <row r="27" spans="2:24" x14ac:dyDescent="0.25">
      <c r="B27" s="6"/>
      <c r="C27" s="9" t="s">
        <v>15</v>
      </c>
      <c r="D27" s="9"/>
      <c r="E27" s="9"/>
      <c r="F27" s="22">
        <f>SUM(F24:F26)</f>
        <v>2305549928</v>
      </c>
      <c r="G27" s="22">
        <f>SUM(G24:G26)</f>
        <v>377879633.19919997</v>
      </c>
      <c r="H27" s="22">
        <f t="shared" ref="H27:U27" si="9">SUM(H24:H26)</f>
        <v>1927670294.8008001</v>
      </c>
      <c r="I27" s="22">
        <f t="shared" si="9"/>
        <v>0</v>
      </c>
      <c r="J27" s="22"/>
      <c r="K27" s="22">
        <f t="shared" si="9"/>
        <v>0</v>
      </c>
      <c r="L27" s="22">
        <f t="shared" si="9"/>
        <v>0</v>
      </c>
      <c r="M27" s="22">
        <f t="shared" si="9"/>
        <v>0</v>
      </c>
      <c r="N27" s="22"/>
      <c r="O27" s="22">
        <f t="shared" si="9"/>
        <v>0</v>
      </c>
      <c r="P27" s="22">
        <f t="shared" si="9"/>
        <v>0</v>
      </c>
      <c r="Q27" s="22">
        <f t="shared" si="9"/>
        <v>0</v>
      </c>
      <c r="R27" s="22"/>
      <c r="S27" s="22">
        <f t="shared" si="9"/>
        <v>377879633.19919997</v>
      </c>
      <c r="T27" s="22">
        <f t="shared" si="9"/>
        <v>1927670294.8008001</v>
      </c>
      <c r="U27" s="22">
        <f t="shared" si="9"/>
        <v>0</v>
      </c>
      <c r="W27" s="44">
        <f t="shared" ref="W27:W94" si="10">SUM(G27:Q27)-F27</f>
        <v>0</v>
      </c>
      <c r="X27" s="44">
        <f t="shared" ref="X27:X94" si="11">SUM(S27:U27)-F27</f>
        <v>0</v>
      </c>
    </row>
    <row r="28" spans="2:24" x14ac:dyDescent="0.25">
      <c r="B28" s="6"/>
      <c r="C28" s="6"/>
      <c r="D28" s="6"/>
      <c r="E28" s="6"/>
      <c r="F28" s="21"/>
      <c r="G28" s="24"/>
      <c r="H28" s="24"/>
      <c r="I28" s="24"/>
      <c r="J28" s="40"/>
      <c r="K28" s="24"/>
      <c r="L28" s="24"/>
      <c r="M28" s="24"/>
      <c r="N28" s="40"/>
      <c r="O28" s="24"/>
      <c r="P28" s="24"/>
      <c r="Q28" s="24"/>
      <c r="R28" s="24"/>
      <c r="S28" s="24"/>
      <c r="T28" s="24"/>
      <c r="U28" s="24"/>
      <c r="W28" s="44">
        <f t="shared" si="10"/>
        <v>0</v>
      </c>
      <c r="X28" s="44">
        <f t="shared" si="11"/>
        <v>0</v>
      </c>
    </row>
    <row r="29" spans="2:24" x14ac:dyDescent="0.25">
      <c r="B29" s="7" t="s">
        <v>3</v>
      </c>
      <c r="C29" s="6"/>
      <c r="D29" s="6"/>
      <c r="E29" s="6"/>
      <c r="F29" s="21"/>
      <c r="G29" s="24"/>
      <c r="H29" s="24"/>
      <c r="I29" s="24"/>
      <c r="J29" s="40"/>
      <c r="K29" s="24"/>
      <c r="L29" s="24"/>
      <c r="M29" s="24"/>
      <c r="N29" s="40"/>
      <c r="O29" s="24"/>
      <c r="P29" s="24"/>
      <c r="Q29" s="24"/>
      <c r="R29" s="24"/>
      <c r="S29" s="24"/>
      <c r="T29" s="24"/>
      <c r="U29" s="24"/>
      <c r="W29" s="44">
        <f t="shared" si="10"/>
        <v>0</v>
      </c>
      <c r="X29" s="44">
        <f t="shared" si="11"/>
        <v>0</v>
      </c>
    </row>
    <row r="30" spans="2:24" x14ac:dyDescent="0.25">
      <c r="B30" s="10"/>
      <c r="C30" s="6" t="s">
        <v>16</v>
      </c>
      <c r="D30" s="6"/>
      <c r="E30" s="6" t="s">
        <v>246</v>
      </c>
      <c r="F30" s="21">
        <v>442223222.48000002</v>
      </c>
      <c r="G30" s="24"/>
      <c r="H30" s="24"/>
      <c r="I30" s="24"/>
      <c r="J30" s="40"/>
      <c r="K30" s="24">
        <f>+F30</f>
        <v>442223222.48000002</v>
      </c>
      <c r="L30" s="24"/>
      <c r="M30" s="24"/>
      <c r="N30" s="40"/>
      <c r="O30" s="24"/>
      <c r="P30" s="24"/>
      <c r="Q30" s="24"/>
      <c r="R30" s="24"/>
      <c r="S30" s="24">
        <f t="shared" ref="S30:S31" si="12">+G30+K30+O30</f>
        <v>442223222.48000002</v>
      </c>
      <c r="T30" s="24">
        <f t="shared" ref="T30:T31" si="13">+H30+L30+P30</f>
        <v>0</v>
      </c>
      <c r="U30" s="24">
        <f t="shared" ref="U30:U31" si="14">+I30+M30+Q30</f>
        <v>0</v>
      </c>
      <c r="W30" s="44">
        <f t="shared" si="10"/>
        <v>0</v>
      </c>
      <c r="X30" s="44">
        <f t="shared" si="11"/>
        <v>0</v>
      </c>
    </row>
    <row r="31" spans="2:24" x14ac:dyDescent="0.25">
      <c r="B31" s="10"/>
      <c r="C31" s="30" t="s">
        <v>17</v>
      </c>
      <c r="D31" s="30"/>
      <c r="E31" s="30" t="s">
        <v>246</v>
      </c>
      <c r="F31" s="31"/>
      <c r="G31" s="41"/>
      <c r="H31" s="41"/>
      <c r="I31" s="41"/>
      <c r="J31" s="41"/>
      <c r="K31" s="41">
        <f>+F31</f>
        <v>0</v>
      </c>
      <c r="L31" s="41"/>
      <c r="M31" s="41"/>
      <c r="N31" s="41"/>
      <c r="O31" s="41"/>
      <c r="P31" s="41"/>
      <c r="Q31" s="41"/>
      <c r="R31" s="41"/>
      <c r="S31" s="41">
        <f t="shared" si="12"/>
        <v>0</v>
      </c>
      <c r="T31" s="41">
        <f t="shared" si="13"/>
        <v>0</v>
      </c>
      <c r="U31" s="41">
        <f t="shared" si="14"/>
        <v>0</v>
      </c>
      <c r="W31" s="44">
        <f t="shared" si="10"/>
        <v>0</v>
      </c>
      <c r="X31" s="44">
        <f t="shared" si="11"/>
        <v>0</v>
      </c>
    </row>
    <row r="32" spans="2:24" x14ac:dyDescent="0.25">
      <c r="B32" s="6"/>
      <c r="C32" s="6" t="s">
        <v>18</v>
      </c>
      <c r="D32" s="6"/>
      <c r="E32" s="6"/>
      <c r="F32" s="21">
        <f>F30+F31</f>
        <v>442223222.48000002</v>
      </c>
      <c r="G32" s="21">
        <f>G30+G31</f>
        <v>0</v>
      </c>
      <c r="H32" s="21">
        <f t="shared" ref="H32:U32" si="15">H30+H31</f>
        <v>0</v>
      </c>
      <c r="I32" s="21">
        <f t="shared" si="15"/>
        <v>0</v>
      </c>
      <c r="J32" s="21"/>
      <c r="K32" s="21">
        <f t="shared" si="15"/>
        <v>442223222.48000002</v>
      </c>
      <c r="L32" s="21">
        <f t="shared" si="15"/>
        <v>0</v>
      </c>
      <c r="M32" s="21">
        <f t="shared" si="15"/>
        <v>0</v>
      </c>
      <c r="N32" s="21"/>
      <c r="O32" s="21">
        <f t="shared" si="15"/>
        <v>0</v>
      </c>
      <c r="P32" s="21">
        <f t="shared" si="15"/>
        <v>0</v>
      </c>
      <c r="Q32" s="21">
        <f t="shared" si="15"/>
        <v>0</v>
      </c>
      <c r="R32" s="21"/>
      <c r="S32" s="21">
        <f t="shared" si="15"/>
        <v>442223222.48000002</v>
      </c>
      <c r="T32" s="21">
        <f t="shared" si="15"/>
        <v>0</v>
      </c>
      <c r="U32" s="21">
        <f t="shared" si="15"/>
        <v>0</v>
      </c>
      <c r="W32" s="44">
        <f t="shared" si="10"/>
        <v>0</v>
      </c>
      <c r="X32" s="44">
        <f t="shared" si="11"/>
        <v>0</v>
      </c>
    </row>
    <row r="33" spans="2:24" x14ac:dyDescent="0.25">
      <c r="B33" s="6"/>
      <c r="C33" s="6"/>
      <c r="D33" s="6"/>
      <c r="E33" s="6"/>
      <c r="F33" s="21"/>
      <c r="G33" s="24"/>
      <c r="H33" s="24"/>
      <c r="I33" s="24"/>
      <c r="J33" s="40"/>
      <c r="K33" s="24"/>
      <c r="L33" s="24"/>
      <c r="M33" s="24"/>
      <c r="N33" s="40"/>
      <c r="O33" s="24"/>
      <c r="P33" s="24"/>
      <c r="Q33" s="24"/>
      <c r="R33" s="24"/>
      <c r="S33" s="24"/>
      <c r="T33" s="24"/>
      <c r="U33" s="24"/>
      <c r="W33" s="44">
        <f t="shared" si="10"/>
        <v>0</v>
      </c>
      <c r="X33" s="44">
        <f t="shared" si="11"/>
        <v>0</v>
      </c>
    </row>
    <row r="34" spans="2:24" x14ac:dyDescent="0.25">
      <c r="B34" s="7" t="s">
        <v>4</v>
      </c>
      <c r="C34" s="6"/>
      <c r="D34" s="6"/>
      <c r="E34" s="6"/>
      <c r="F34" s="21"/>
      <c r="G34" s="24"/>
      <c r="H34" s="24"/>
      <c r="I34" s="24"/>
      <c r="J34" s="40"/>
      <c r="K34" s="24"/>
      <c r="L34" s="24"/>
      <c r="M34" s="24"/>
      <c r="N34" s="40"/>
      <c r="O34" s="24"/>
      <c r="P34" s="24"/>
      <c r="Q34" s="24"/>
      <c r="R34" s="24"/>
      <c r="S34" s="24"/>
      <c r="T34" s="24"/>
      <c r="U34" s="24"/>
      <c r="W34" s="44">
        <f t="shared" si="10"/>
        <v>0</v>
      </c>
      <c r="X34" s="44">
        <f t="shared" si="11"/>
        <v>0</v>
      </c>
    </row>
    <row r="35" spans="2:24" x14ac:dyDescent="0.25">
      <c r="B35" s="10"/>
      <c r="C35" s="11" t="s">
        <v>19</v>
      </c>
      <c r="D35" s="11"/>
      <c r="E35" s="11" t="s">
        <v>246</v>
      </c>
      <c r="F35" s="23">
        <v>152675045</v>
      </c>
      <c r="G35" s="24"/>
      <c r="H35" s="24"/>
      <c r="I35" s="24"/>
      <c r="J35" s="40"/>
      <c r="K35" s="24"/>
      <c r="L35" s="24"/>
      <c r="M35" s="24"/>
      <c r="N35" s="40"/>
      <c r="O35" s="24">
        <f>F35</f>
        <v>152675045</v>
      </c>
      <c r="P35" s="24"/>
      <c r="Q35" s="24"/>
      <c r="R35" s="24"/>
      <c r="S35" s="24">
        <f t="shared" ref="S35" si="16">+G35+K35+O35</f>
        <v>152675045</v>
      </c>
      <c r="T35" s="24">
        <f t="shared" ref="T35" si="17">+H35+L35+P35</f>
        <v>0</v>
      </c>
      <c r="U35" s="24">
        <f t="shared" ref="U35" si="18">+I35+M35+Q35</f>
        <v>0</v>
      </c>
      <c r="W35" s="44">
        <f t="shared" si="10"/>
        <v>0</v>
      </c>
      <c r="X35" s="44">
        <f t="shared" si="11"/>
        <v>0</v>
      </c>
    </row>
    <row r="36" spans="2:24" x14ac:dyDescent="0.25">
      <c r="B36" s="10"/>
      <c r="C36" s="11" t="s">
        <v>20</v>
      </c>
      <c r="D36" s="11"/>
      <c r="E36" s="23">
        <v>528239740</v>
      </c>
      <c r="F36" s="24"/>
      <c r="G36" s="24"/>
      <c r="H36" s="24"/>
      <c r="I36" s="24"/>
      <c r="J36" s="40"/>
      <c r="K36" s="24"/>
      <c r="L36" s="24"/>
      <c r="M36" s="24"/>
      <c r="N36" s="40"/>
      <c r="O36" s="24"/>
      <c r="P36" s="24"/>
      <c r="Q36" s="24"/>
      <c r="R36" s="24"/>
      <c r="S36" s="24"/>
      <c r="T36" s="24"/>
      <c r="U36" s="24"/>
      <c r="W36" s="44">
        <f t="shared" si="10"/>
        <v>0</v>
      </c>
      <c r="X36" s="44">
        <f t="shared" si="11"/>
        <v>0</v>
      </c>
    </row>
    <row r="37" spans="2:24" x14ac:dyDescent="0.25">
      <c r="B37" s="10"/>
      <c r="C37" s="11" t="s">
        <v>341</v>
      </c>
      <c r="D37" s="39"/>
      <c r="F37" s="42">
        <v>386565842</v>
      </c>
      <c r="G37" s="24"/>
      <c r="H37" s="24"/>
      <c r="I37" s="24"/>
      <c r="J37" s="40"/>
      <c r="K37" s="24"/>
      <c r="L37" s="24"/>
      <c r="M37" s="24"/>
      <c r="N37" s="40"/>
      <c r="O37" s="23"/>
      <c r="P37" s="24"/>
      <c r="Q37" s="24"/>
      <c r="R37" s="24"/>
      <c r="S37" s="24"/>
      <c r="T37" s="24"/>
      <c r="U37" s="24"/>
      <c r="W37" s="44"/>
      <c r="X37" s="44"/>
    </row>
    <row r="38" spans="2:24" x14ac:dyDescent="0.25">
      <c r="B38" s="10"/>
      <c r="C38" s="11" t="s">
        <v>339</v>
      </c>
      <c r="D38" s="39">
        <v>1</v>
      </c>
      <c r="E38" t="s">
        <v>1</v>
      </c>
      <c r="F38" s="42"/>
      <c r="G38" s="24"/>
      <c r="H38" s="24"/>
      <c r="I38" s="24"/>
      <c r="J38" s="40"/>
      <c r="K38" s="24"/>
      <c r="L38" s="24"/>
      <c r="M38" s="24"/>
      <c r="N38" s="40"/>
      <c r="O38" s="23">
        <f>F37*D38</f>
        <v>386565842</v>
      </c>
      <c r="P38" s="24"/>
      <c r="Q38" s="24"/>
      <c r="R38" s="24"/>
      <c r="S38" s="24">
        <f t="shared" ref="S38:S39" si="19">+G38+K38+O38</f>
        <v>386565842</v>
      </c>
      <c r="T38" s="24">
        <f t="shared" ref="T38:T39" si="20">+H38+L38+P38</f>
        <v>0</v>
      </c>
      <c r="U38" s="24">
        <f t="shared" ref="U38:U39" si="21">+I38+M38+Q38</f>
        <v>0</v>
      </c>
      <c r="W38" s="44"/>
      <c r="X38" s="44"/>
    </row>
    <row r="39" spans="2:24" x14ac:dyDescent="0.25">
      <c r="B39" s="10"/>
      <c r="C39" s="11" t="s">
        <v>340</v>
      </c>
      <c r="D39" s="39">
        <f>1-D38</f>
        <v>0</v>
      </c>
      <c r="E39" t="s">
        <v>342</v>
      </c>
      <c r="F39" s="42"/>
      <c r="G39" s="24"/>
      <c r="H39" s="24"/>
      <c r="I39" s="24"/>
      <c r="J39" s="40"/>
      <c r="K39" s="24"/>
      <c r="L39" s="24"/>
      <c r="M39" s="24"/>
      <c r="N39" s="40"/>
      <c r="O39" s="23"/>
      <c r="P39" s="24"/>
      <c r="Q39" s="24">
        <f>F37*D39</f>
        <v>0</v>
      </c>
      <c r="R39" s="24"/>
      <c r="S39" s="24">
        <f t="shared" si="19"/>
        <v>0</v>
      </c>
      <c r="T39" s="24">
        <f t="shared" si="20"/>
        <v>0</v>
      </c>
      <c r="U39" s="24">
        <f t="shared" si="21"/>
        <v>0</v>
      </c>
      <c r="W39" s="44"/>
      <c r="X39" s="44"/>
    </row>
    <row r="40" spans="2:24" x14ac:dyDescent="0.25">
      <c r="B40" s="10"/>
      <c r="C40" s="11" t="s">
        <v>343</v>
      </c>
      <c r="D40" s="39"/>
      <c r="E40" s="11"/>
      <c r="F40" s="23">
        <v>141673898</v>
      </c>
      <c r="G40" s="24"/>
      <c r="H40" s="24"/>
      <c r="I40" s="24"/>
      <c r="J40" s="40"/>
      <c r="K40" s="24"/>
      <c r="L40" s="24"/>
      <c r="M40" s="24"/>
      <c r="N40" s="40"/>
      <c r="O40" s="23"/>
      <c r="P40" s="24"/>
      <c r="Q40" s="24"/>
      <c r="R40" s="24"/>
      <c r="S40" s="24"/>
      <c r="T40" s="24"/>
      <c r="U40" s="24"/>
      <c r="W40" s="44"/>
      <c r="X40" s="44"/>
    </row>
    <row r="41" spans="2:24" x14ac:dyDescent="0.25">
      <c r="B41" s="10"/>
      <c r="C41" s="11" t="s">
        <v>339</v>
      </c>
      <c r="D41" s="39">
        <v>0.40810000000000002</v>
      </c>
      <c r="E41" t="s">
        <v>1</v>
      </c>
      <c r="F41" s="23"/>
      <c r="G41" s="24"/>
      <c r="H41" s="24"/>
      <c r="I41" s="24"/>
      <c r="J41" s="40"/>
      <c r="K41" s="24"/>
      <c r="L41" s="24"/>
      <c r="M41" s="24"/>
      <c r="N41" s="40"/>
      <c r="O41" s="23">
        <f>+F40*D41</f>
        <v>57817117.773800001</v>
      </c>
      <c r="P41" s="24"/>
      <c r="Q41" s="24"/>
      <c r="R41" s="24"/>
      <c r="S41" s="24">
        <f t="shared" ref="S41:S42" si="22">+G41+K41+O41</f>
        <v>57817117.773800001</v>
      </c>
      <c r="T41" s="24">
        <f t="shared" ref="T41:T42" si="23">+H41+L41+P41</f>
        <v>0</v>
      </c>
      <c r="U41" s="24">
        <f t="shared" ref="U41:U42" si="24">+I41+M41+Q41</f>
        <v>0</v>
      </c>
      <c r="W41" s="44"/>
      <c r="X41" s="44"/>
    </row>
    <row r="42" spans="2:24" x14ac:dyDescent="0.25">
      <c r="B42" s="10"/>
      <c r="C42" s="11" t="s">
        <v>340</v>
      </c>
      <c r="D42" s="39">
        <f>1-D41</f>
        <v>0.59189999999999998</v>
      </c>
      <c r="E42" t="s">
        <v>342</v>
      </c>
      <c r="F42" s="23"/>
      <c r="G42" s="24"/>
      <c r="H42" s="24"/>
      <c r="I42" s="24"/>
      <c r="J42" s="40"/>
      <c r="K42" s="24"/>
      <c r="L42" s="24"/>
      <c r="M42" s="24"/>
      <c r="N42" s="40"/>
      <c r="O42" s="23"/>
      <c r="P42" s="24"/>
      <c r="Q42" s="24">
        <f>+F40*D42</f>
        <v>83856780.226199999</v>
      </c>
      <c r="R42" s="24"/>
      <c r="S42" s="24">
        <f t="shared" si="22"/>
        <v>0</v>
      </c>
      <c r="T42" s="24">
        <f t="shared" si="23"/>
        <v>0</v>
      </c>
      <c r="U42" s="24">
        <f t="shared" si="24"/>
        <v>83856780.226199999</v>
      </c>
      <c r="W42" s="44"/>
      <c r="X42" s="44"/>
    </row>
    <row r="43" spans="2:24" x14ac:dyDescent="0.25">
      <c r="B43" s="10"/>
      <c r="C43" s="11"/>
      <c r="D43" s="39"/>
      <c r="E43" s="11"/>
      <c r="F43" s="23"/>
      <c r="G43" s="24"/>
      <c r="H43" s="24"/>
      <c r="I43" s="24"/>
      <c r="J43" s="40"/>
      <c r="K43" s="24"/>
      <c r="L43" s="24"/>
      <c r="M43" s="24"/>
      <c r="N43" s="40"/>
      <c r="O43" s="24"/>
      <c r="P43" s="24"/>
      <c r="Q43" s="24"/>
      <c r="R43" s="24"/>
      <c r="S43" s="24"/>
      <c r="T43" s="24"/>
      <c r="U43" s="24"/>
      <c r="W43" s="44">
        <f t="shared" si="10"/>
        <v>0</v>
      </c>
      <c r="X43" s="44">
        <f t="shared" si="11"/>
        <v>0</v>
      </c>
    </row>
    <row r="44" spans="2:24" x14ac:dyDescent="0.25">
      <c r="B44" s="10"/>
      <c r="C44" s="11" t="s">
        <v>21</v>
      </c>
      <c r="D44" s="39"/>
      <c r="E44" s="23">
        <v>329188953</v>
      </c>
      <c r="F44" s="24"/>
      <c r="G44" s="24"/>
      <c r="H44" s="24"/>
      <c r="I44" s="24"/>
      <c r="J44" s="40"/>
      <c r="K44" s="24"/>
      <c r="L44" s="24"/>
      <c r="M44" s="24"/>
      <c r="N44" s="40"/>
      <c r="O44" s="24"/>
      <c r="P44" s="24"/>
      <c r="Q44" s="24"/>
      <c r="R44" s="24"/>
      <c r="S44" s="24"/>
      <c r="T44" s="24"/>
      <c r="U44" s="24"/>
      <c r="W44" s="44">
        <f t="shared" si="10"/>
        <v>0</v>
      </c>
      <c r="X44" s="44">
        <f t="shared" si="11"/>
        <v>0</v>
      </c>
    </row>
    <row r="45" spans="2:24" x14ac:dyDescent="0.25">
      <c r="B45" s="10"/>
      <c r="C45" s="11" t="s">
        <v>341</v>
      </c>
      <c r="D45" s="39"/>
      <c r="E45" s="38"/>
      <c r="F45" s="23">
        <v>290015468</v>
      </c>
      <c r="G45" s="24"/>
      <c r="H45" s="24"/>
      <c r="I45" s="24"/>
      <c r="J45" s="40"/>
      <c r="K45" s="24"/>
      <c r="L45" s="24"/>
      <c r="M45" s="24"/>
      <c r="N45" s="40"/>
      <c r="O45" s="23"/>
      <c r="P45" s="24"/>
      <c r="Q45" s="24"/>
      <c r="R45" s="24"/>
      <c r="S45" s="24"/>
      <c r="T45" s="24"/>
      <c r="U45" s="24"/>
      <c r="W45" s="44"/>
      <c r="X45" s="44"/>
    </row>
    <row r="46" spans="2:24" x14ac:dyDescent="0.25">
      <c r="B46" s="10"/>
      <c r="C46" s="11" t="s">
        <v>339</v>
      </c>
      <c r="D46" s="39">
        <v>1</v>
      </c>
      <c r="E46" t="s">
        <v>1</v>
      </c>
      <c r="F46" s="23"/>
      <c r="G46" s="24"/>
      <c r="H46" s="24"/>
      <c r="I46" s="24"/>
      <c r="J46" s="40"/>
      <c r="K46" s="24"/>
      <c r="L46" s="24"/>
      <c r="M46" s="24"/>
      <c r="N46" s="40"/>
      <c r="O46" s="23">
        <f>+F45*D46</f>
        <v>290015468</v>
      </c>
      <c r="P46" s="24"/>
      <c r="Q46" s="24"/>
      <c r="R46" s="24"/>
      <c r="S46" s="24">
        <f t="shared" ref="S46:S47" si="25">+G46+K46+O46</f>
        <v>290015468</v>
      </c>
      <c r="T46" s="24">
        <f t="shared" ref="T46:T47" si="26">+H46+L46+P46</f>
        <v>0</v>
      </c>
      <c r="U46" s="24">
        <f t="shared" ref="U46:U47" si="27">+I46+M46+Q46</f>
        <v>0</v>
      </c>
      <c r="W46" s="44"/>
      <c r="X46" s="44"/>
    </row>
    <row r="47" spans="2:24" x14ac:dyDescent="0.25">
      <c r="B47" s="10"/>
      <c r="C47" s="11" t="s">
        <v>340</v>
      </c>
      <c r="D47" s="39">
        <f>1-D46</f>
        <v>0</v>
      </c>
      <c r="E47" t="s">
        <v>342</v>
      </c>
      <c r="F47" s="23"/>
      <c r="G47" s="24"/>
      <c r="H47" s="24"/>
      <c r="I47" s="24"/>
      <c r="J47" s="40"/>
      <c r="K47" s="24"/>
      <c r="L47" s="24"/>
      <c r="M47" s="24"/>
      <c r="N47" s="40"/>
      <c r="O47" s="23"/>
      <c r="P47" s="24"/>
      <c r="Q47" s="24">
        <f>+F45*D47</f>
        <v>0</v>
      </c>
      <c r="R47" s="24"/>
      <c r="S47" s="24">
        <f t="shared" si="25"/>
        <v>0</v>
      </c>
      <c r="T47" s="24">
        <f t="shared" si="26"/>
        <v>0</v>
      </c>
      <c r="U47" s="24">
        <f t="shared" si="27"/>
        <v>0</v>
      </c>
      <c r="W47" s="44"/>
      <c r="X47" s="44"/>
    </row>
    <row r="48" spans="2:24" x14ac:dyDescent="0.25">
      <c r="B48" s="10"/>
      <c r="C48" s="11" t="s">
        <v>343</v>
      </c>
      <c r="D48" s="39"/>
      <c r="E48" s="38"/>
      <c r="F48" s="23">
        <v>39173485</v>
      </c>
      <c r="G48" s="24"/>
      <c r="H48" s="24"/>
      <c r="I48" s="24"/>
      <c r="J48" s="40"/>
      <c r="K48" s="24"/>
      <c r="L48" s="24"/>
      <c r="M48" s="24"/>
      <c r="N48" s="40"/>
      <c r="O48" s="23"/>
      <c r="P48" s="24"/>
      <c r="Q48" s="24"/>
      <c r="R48" s="24"/>
      <c r="S48" s="24"/>
      <c r="T48" s="24"/>
      <c r="U48" s="24"/>
      <c r="W48" s="44"/>
      <c r="X48" s="44"/>
    </row>
    <row r="49" spans="2:24" x14ac:dyDescent="0.25">
      <c r="B49" s="10"/>
      <c r="C49" s="11" t="s">
        <v>339</v>
      </c>
      <c r="D49" s="39">
        <v>0.35630000000000001</v>
      </c>
      <c r="E49" t="s">
        <v>1</v>
      </c>
      <c r="F49" s="23"/>
      <c r="G49" s="24"/>
      <c r="H49" s="24"/>
      <c r="I49" s="24"/>
      <c r="J49" s="40"/>
      <c r="K49" s="24"/>
      <c r="L49" s="24"/>
      <c r="M49" s="24"/>
      <c r="N49" s="40"/>
      <c r="O49" s="23">
        <f>+F48*D49</f>
        <v>13957512.705500001</v>
      </c>
      <c r="P49" s="24"/>
      <c r="Q49" s="24"/>
      <c r="R49" s="24"/>
      <c r="S49" s="24">
        <f t="shared" ref="S49:S50" si="28">+G49+K49+O49</f>
        <v>13957512.705500001</v>
      </c>
      <c r="T49" s="24">
        <f t="shared" ref="T49:T50" si="29">+H49+L49+P49</f>
        <v>0</v>
      </c>
      <c r="U49" s="24">
        <f t="shared" ref="U49:U50" si="30">+I49+M49+Q49</f>
        <v>0</v>
      </c>
      <c r="W49" s="44"/>
      <c r="X49" s="44"/>
    </row>
    <row r="50" spans="2:24" x14ac:dyDescent="0.25">
      <c r="B50" s="10"/>
      <c r="C50" s="11" t="s">
        <v>340</v>
      </c>
      <c r="D50" s="39">
        <f>1-D49</f>
        <v>0.64369999999999994</v>
      </c>
      <c r="E50" t="s">
        <v>342</v>
      </c>
      <c r="F50" s="23"/>
      <c r="G50" s="24"/>
      <c r="H50" s="24"/>
      <c r="I50" s="24"/>
      <c r="J50" s="40"/>
      <c r="K50" s="24"/>
      <c r="L50" s="24"/>
      <c r="M50" s="24"/>
      <c r="N50" s="40"/>
      <c r="O50" s="23"/>
      <c r="P50" s="24"/>
      <c r="Q50" s="24">
        <f>+F48*D50</f>
        <v>25215972.294499997</v>
      </c>
      <c r="R50" s="24"/>
      <c r="S50" s="24">
        <f t="shared" si="28"/>
        <v>0</v>
      </c>
      <c r="T50" s="24">
        <f t="shared" si="29"/>
        <v>0</v>
      </c>
      <c r="U50" s="24">
        <f t="shared" si="30"/>
        <v>25215972.294499997</v>
      </c>
      <c r="W50" s="44"/>
      <c r="X50" s="44"/>
    </row>
    <row r="51" spans="2:24" x14ac:dyDescent="0.25">
      <c r="B51" s="10"/>
      <c r="C51" s="11"/>
      <c r="D51" s="11"/>
      <c r="E51" s="11"/>
      <c r="F51" s="23"/>
      <c r="G51" s="24"/>
      <c r="H51" s="24"/>
      <c r="I51" s="24"/>
      <c r="J51" s="40"/>
      <c r="K51" s="24"/>
      <c r="L51" s="24"/>
      <c r="M51" s="24"/>
      <c r="N51" s="40"/>
      <c r="O51" s="24"/>
      <c r="P51" s="24"/>
      <c r="Q51" s="24"/>
      <c r="R51" s="24"/>
      <c r="S51" s="24"/>
      <c r="T51" s="24"/>
      <c r="U51" s="24"/>
      <c r="W51" s="44">
        <f t="shared" si="10"/>
        <v>0</v>
      </c>
      <c r="X51" s="44">
        <f t="shared" si="11"/>
        <v>0</v>
      </c>
    </row>
    <row r="52" spans="2:24" x14ac:dyDescent="0.25">
      <c r="B52" s="10"/>
      <c r="C52" s="11" t="s">
        <v>344</v>
      </c>
      <c r="D52" s="39"/>
      <c r="E52" s="38"/>
      <c r="F52" s="23"/>
      <c r="G52" s="24"/>
      <c r="H52" s="24"/>
      <c r="I52" s="24"/>
      <c r="J52" s="40"/>
      <c r="K52" s="24"/>
      <c r="L52" s="24"/>
      <c r="M52" s="24"/>
      <c r="N52" s="40"/>
      <c r="O52" s="24"/>
      <c r="P52" s="24"/>
      <c r="Q52" s="24"/>
      <c r="R52" s="24"/>
      <c r="S52" s="24"/>
      <c r="T52" s="24"/>
      <c r="U52" s="24"/>
      <c r="W52" s="44"/>
      <c r="X52" s="44"/>
    </row>
    <row r="53" spans="2:24" x14ac:dyDescent="0.25">
      <c r="B53" s="10"/>
      <c r="C53" s="11" t="s">
        <v>339</v>
      </c>
      <c r="D53" s="39"/>
      <c r="E53" s="38" t="s">
        <v>1</v>
      </c>
      <c r="F53" s="23"/>
      <c r="G53" s="24"/>
      <c r="H53" s="24"/>
      <c r="I53" s="24"/>
      <c r="J53" s="40"/>
      <c r="K53" s="24"/>
      <c r="L53" s="24"/>
      <c r="M53" s="24"/>
      <c r="N53" s="40"/>
      <c r="O53" s="106">
        <f>+D53*F52</f>
        <v>0</v>
      </c>
      <c r="P53" s="24"/>
      <c r="Q53" s="24"/>
      <c r="R53" s="24"/>
      <c r="S53" s="24">
        <f t="shared" ref="S53:S54" si="31">+G53+K53+O53</f>
        <v>0</v>
      </c>
      <c r="T53" s="24">
        <f t="shared" ref="T53:T54" si="32">+H53+L53+P53</f>
        <v>0</v>
      </c>
      <c r="U53" s="24">
        <f t="shared" ref="U53:U54" si="33">+I53+M53+Q53</f>
        <v>0</v>
      </c>
      <c r="W53" s="44"/>
      <c r="X53" s="44"/>
    </row>
    <row r="54" spans="2:24" x14ac:dyDescent="0.25">
      <c r="B54" s="10"/>
      <c r="C54" s="11" t="s">
        <v>340</v>
      </c>
      <c r="D54" s="39"/>
      <c r="E54" s="38" t="s">
        <v>5</v>
      </c>
      <c r="F54" s="23"/>
      <c r="G54" s="24"/>
      <c r="H54" s="24"/>
      <c r="I54" s="24"/>
      <c r="J54" s="40"/>
      <c r="K54" s="24"/>
      <c r="L54" s="24"/>
      <c r="M54" s="24"/>
      <c r="N54" s="40"/>
      <c r="O54" s="24"/>
      <c r="P54" s="24"/>
      <c r="Q54" s="24">
        <f>+D54*F52</f>
        <v>0</v>
      </c>
      <c r="R54" s="24"/>
      <c r="S54" s="24">
        <f t="shared" si="31"/>
        <v>0</v>
      </c>
      <c r="T54" s="24">
        <f t="shared" si="32"/>
        <v>0</v>
      </c>
      <c r="U54" s="24">
        <f t="shared" si="33"/>
        <v>0</v>
      </c>
      <c r="W54" s="44"/>
      <c r="X54" s="44"/>
    </row>
    <row r="55" spans="2:24" x14ac:dyDescent="0.25">
      <c r="B55" s="10"/>
      <c r="C55" s="11" t="s">
        <v>348</v>
      </c>
      <c r="D55" s="39"/>
      <c r="E55" s="38" t="s">
        <v>1</v>
      </c>
      <c r="F55" s="23">
        <v>168599875</v>
      </c>
      <c r="G55" s="24"/>
      <c r="H55" s="24"/>
      <c r="I55" s="24"/>
      <c r="J55" s="40"/>
      <c r="K55" s="24"/>
      <c r="L55" s="24"/>
      <c r="M55" s="24"/>
      <c r="N55" s="40"/>
      <c r="O55" s="24"/>
      <c r="P55" s="24"/>
      <c r="Q55" s="24"/>
      <c r="R55" s="24"/>
      <c r="S55" s="24"/>
      <c r="T55" s="24"/>
      <c r="U55" s="24"/>
      <c r="W55" s="44"/>
      <c r="X55" s="44"/>
    </row>
    <row r="56" spans="2:24" x14ac:dyDescent="0.25">
      <c r="B56" s="10"/>
      <c r="C56" s="11" t="s">
        <v>339</v>
      </c>
      <c r="D56" s="39">
        <v>0.58845950000000002</v>
      </c>
      <c r="E56" s="38" t="s">
        <v>1</v>
      </c>
      <c r="F56" s="23"/>
      <c r="G56" s="24"/>
      <c r="H56" s="24"/>
      <c r="I56" s="24"/>
      <c r="J56" s="40"/>
      <c r="K56" s="24"/>
      <c r="L56" s="24"/>
      <c r="M56" s="24"/>
      <c r="N56" s="40"/>
      <c r="O56" s="24">
        <f>D56*F55</f>
        <v>99214198.142562509</v>
      </c>
      <c r="P56" s="24"/>
      <c r="Q56" s="24"/>
      <c r="R56" s="24"/>
      <c r="S56" s="24">
        <f t="shared" ref="S56:S57" si="34">+G56+K56+O56</f>
        <v>99214198.142562509</v>
      </c>
      <c r="T56" s="24">
        <f t="shared" ref="T56:T57" si="35">+H56+L56+P56</f>
        <v>0</v>
      </c>
      <c r="U56" s="24">
        <f t="shared" ref="U56:U57" si="36">+I56+M56+Q56</f>
        <v>0</v>
      </c>
      <c r="W56" s="44"/>
      <c r="X56" s="44"/>
    </row>
    <row r="57" spans="2:24" x14ac:dyDescent="0.25">
      <c r="B57" s="10"/>
      <c r="C57" s="11" t="s">
        <v>340</v>
      </c>
      <c r="D57" s="39">
        <f>1-D56</f>
        <v>0.41154049999999998</v>
      </c>
      <c r="E57" s="38" t="s">
        <v>5</v>
      </c>
      <c r="F57" s="23"/>
      <c r="G57" s="24"/>
      <c r="H57" s="24"/>
      <c r="I57" s="24"/>
      <c r="J57" s="40"/>
      <c r="K57" s="24"/>
      <c r="L57" s="24"/>
      <c r="M57" s="24"/>
      <c r="N57" s="40"/>
      <c r="O57" s="24"/>
      <c r="P57" s="24"/>
      <c r="Q57" s="24">
        <f>+D57*F55</f>
        <v>69385676.857437491</v>
      </c>
      <c r="R57" s="24"/>
      <c r="S57" s="24">
        <f t="shared" si="34"/>
        <v>0</v>
      </c>
      <c r="T57" s="24">
        <f t="shared" si="35"/>
        <v>0</v>
      </c>
      <c r="U57" s="24">
        <f t="shared" si="36"/>
        <v>69385676.857437491</v>
      </c>
      <c r="W57" s="44"/>
      <c r="X57" s="44"/>
    </row>
    <row r="58" spans="2:24" x14ac:dyDescent="0.25">
      <c r="B58" s="10"/>
      <c r="C58" s="11" t="s">
        <v>24</v>
      </c>
      <c r="D58" s="11"/>
      <c r="E58" s="11" t="s">
        <v>246</v>
      </c>
      <c r="F58" s="23">
        <v>34458226</v>
      </c>
      <c r="G58" s="24"/>
      <c r="H58" s="24"/>
      <c r="I58" s="24"/>
      <c r="J58" s="40"/>
      <c r="K58" s="24"/>
      <c r="L58" s="24"/>
      <c r="M58" s="24"/>
      <c r="N58" s="40"/>
      <c r="O58" s="24"/>
      <c r="P58" s="24"/>
      <c r="Q58" s="24">
        <f>F58</f>
        <v>34458226</v>
      </c>
      <c r="R58" s="24"/>
      <c r="S58" s="24">
        <f t="shared" ref="S58:S61" si="37">+G58+K58+O58</f>
        <v>0</v>
      </c>
      <c r="T58" s="24">
        <f t="shared" ref="T58:T61" si="38">+H58+L58+P58</f>
        <v>0</v>
      </c>
      <c r="U58" s="24">
        <f t="shared" ref="U58:U61" si="39">+I58+M58+Q58</f>
        <v>34458226</v>
      </c>
      <c r="W58" s="44">
        <f t="shared" si="10"/>
        <v>0</v>
      </c>
      <c r="X58" s="44">
        <f t="shared" si="11"/>
        <v>0</v>
      </c>
    </row>
    <row r="59" spans="2:24" x14ac:dyDescent="0.25">
      <c r="B59" s="10"/>
      <c r="C59" s="11" t="s">
        <v>25</v>
      </c>
      <c r="D59" s="11"/>
      <c r="E59" s="38" t="s">
        <v>345</v>
      </c>
      <c r="F59" s="23">
        <v>39970580</v>
      </c>
      <c r="G59" s="24"/>
      <c r="H59" s="24"/>
      <c r="I59" s="24"/>
      <c r="J59" s="40"/>
      <c r="K59" s="24"/>
      <c r="L59" s="24"/>
      <c r="M59" s="24"/>
      <c r="N59" s="40"/>
      <c r="O59" s="24"/>
      <c r="P59" s="24"/>
      <c r="Q59" s="24">
        <f>F59</f>
        <v>39970580</v>
      </c>
      <c r="R59" s="24"/>
      <c r="S59" s="24">
        <f t="shared" si="37"/>
        <v>0</v>
      </c>
      <c r="T59" s="24">
        <f t="shared" si="38"/>
        <v>0</v>
      </c>
      <c r="U59" s="24">
        <f t="shared" si="39"/>
        <v>39970580</v>
      </c>
      <c r="W59" s="44">
        <f t="shared" si="10"/>
        <v>0</v>
      </c>
      <c r="X59" s="44">
        <f t="shared" si="11"/>
        <v>0</v>
      </c>
    </row>
    <row r="60" spans="2:24" x14ac:dyDescent="0.25">
      <c r="B60" s="10"/>
      <c r="C60" s="11" t="s">
        <v>26</v>
      </c>
      <c r="D60" s="11"/>
      <c r="E60" s="38" t="s">
        <v>346</v>
      </c>
      <c r="F60" s="23"/>
      <c r="G60" s="24"/>
      <c r="H60" s="24"/>
      <c r="I60" s="24"/>
      <c r="J60" s="40"/>
      <c r="K60" s="24"/>
      <c r="L60" s="24"/>
      <c r="M60" s="24"/>
      <c r="N60" s="40"/>
      <c r="O60" s="24"/>
      <c r="P60" s="24"/>
      <c r="Q60" s="24">
        <f>F60</f>
        <v>0</v>
      </c>
      <c r="R60" s="24"/>
      <c r="S60" s="24">
        <f t="shared" si="37"/>
        <v>0</v>
      </c>
      <c r="T60" s="24">
        <f t="shared" si="38"/>
        <v>0</v>
      </c>
      <c r="U60" s="24">
        <f t="shared" si="39"/>
        <v>0</v>
      </c>
      <c r="W60" s="44">
        <f t="shared" si="10"/>
        <v>0</v>
      </c>
      <c r="X60" s="44">
        <f t="shared" si="11"/>
        <v>0</v>
      </c>
    </row>
    <row r="61" spans="2:24" x14ac:dyDescent="0.25">
      <c r="B61" s="61"/>
      <c r="C61" s="62" t="s">
        <v>27</v>
      </c>
      <c r="D61" s="62"/>
      <c r="E61" s="38" t="s">
        <v>347</v>
      </c>
      <c r="F61" s="63">
        <v>109522342</v>
      </c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>
        <f>F61</f>
        <v>109522342</v>
      </c>
      <c r="R61" s="41"/>
      <c r="S61" s="41">
        <f t="shared" si="37"/>
        <v>0</v>
      </c>
      <c r="T61" s="41">
        <f t="shared" si="38"/>
        <v>0</v>
      </c>
      <c r="U61" s="41">
        <f t="shared" si="39"/>
        <v>109522342</v>
      </c>
      <c r="W61" s="44">
        <f t="shared" si="10"/>
        <v>0</v>
      </c>
      <c r="X61" s="44">
        <f t="shared" si="11"/>
        <v>0</v>
      </c>
    </row>
    <row r="62" spans="2:24" x14ac:dyDescent="0.25">
      <c r="B62" s="6"/>
      <c r="C62" s="6" t="s">
        <v>28</v>
      </c>
      <c r="D62" s="6" t="s">
        <v>249</v>
      </c>
      <c r="E62" s="6"/>
      <c r="F62" s="21">
        <f>SUM(F35:F61)</f>
        <v>1362654761</v>
      </c>
      <c r="G62" s="21">
        <f>SUM(G35:G61)</f>
        <v>0</v>
      </c>
      <c r="H62" s="21">
        <f>SUM(H35:H61)</f>
        <v>0</v>
      </c>
      <c r="I62" s="21">
        <f>SUM(I35:I61)</f>
        <v>0</v>
      </c>
      <c r="J62" s="21"/>
      <c r="K62" s="21">
        <f>SUM(K35:K61)</f>
        <v>0</v>
      </c>
      <c r="L62" s="21">
        <f>SUM(L35:L61)</f>
        <v>0</v>
      </c>
      <c r="M62" s="21">
        <f>SUM(M35:M61)</f>
        <v>0</v>
      </c>
      <c r="N62" s="21"/>
      <c r="O62" s="21">
        <f>SUM(O35:O61)</f>
        <v>1000245183.6218625</v>
      </c>
      <c r="P62" s="21">
        <f>SUM(P35:P61)</f>
        <v>0</v>
      </c>
      <c r="Q62" s="21">
        <f>SUM(Q35:Q61)</f>
        <v>362409577.37813747</v>
      </c>
      <c r="R62" s="21"/>
      <c r="S62" s="21">
        <f>SUM(S35:S61)</f>
        <v>1000245183.6218625</v>
      </c>
      <c r="T62" s="21">
        <f>SUM(T35:T61)</f>
        <v>0</v>
      </c>
      <c r="U62" s="21">
        <f>SUM(U35:U61)</f>
        <v>362409577.37813747</v>
      </c>
      <c r="W62" s="44">
        <f t="shared" si="10"/>
        <v>0</v>
      </c>
      <c r="X62" s="44">
        <f t="shared" si="11"/>
        <v>0</v>
      </c>
    </row>
    <row r="63" spans="2:24" x14ac:dyDescent="0.25">
      <c r="B63" s="30"/>
      <c r="C63" s="30"/>
      <c r="D63" s="30"/>
      <c r="E63" s="30"/>
      <c r="F63" s="3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W63" s="44">
        <f t="shared" si="10"/>
        <v>0</v>
      </c>
      <c r="X63" s="44">
        <f t="shared" si="11"/>
        <v>0</v>
      </c>
    </row>
    <row r="64" spans="2:24" x14ac:dyDescent="0.25">
      <c r="B64" s="9" t="s">
        <v>29</v>
      </c>
      <c r="F64" s="22">
        <f>F62+F32+F27</f>
        <v>4110427911.48</v>
      </c>
      <c r="G64" s="22">
        <f>G62+G32+G27</f>
        <v>377879633.19919997</v>
      </c>
      <c r="H64" s="22">
        <f>H62+H32+H27</f>
        <v>1927670294.8008001</v>
      </c>
      <c r="I64" s="22">
        <f>I62+I32+I27</f>
        <v>0</v>
      </c>
      <c r="J64" s="22"/>
      <c r="K64" s="22">
        <f>K62+K32+K27</f>
        <v>442223222.48000002</v>
      </c>
      <c r="L64" s="22">
        <f>L62+L32+L27</f>
        <v>0</v>
      </c>
      <c r="M64" s="22">
        <f>M62+M32+M27</f>
        <v>0</v>
      </c>
      <c r="N64" s="22"/>
      <c r="O64" s="22">
        <f>O62+O32+O27</f>
        <v>1000245183.6218625</v>
      </c>
      <c r="P64" s="22">
        <f>P62+P32+P27</f>
        <v>0</v>
      </c>
      <c r="Q64" s="22">
        <f>Q62+Q32+Q27</f>
        <v>362409577.37813747</v>
      </c>
      <c r="R64" s="22"/>
      <c r="S64" s="22">
        <f>S62+S32+S27</f>
        <v>1820348039.3010623</v>
      </c>
      <c r="T64" s="22">
        <f>T62+T32+T27</f>
        <v>1927670294.8008001</v>
      </c>
      <c r="U64" s="22">
        <f>U62+U32+U27</f>
        <v>362409577.37813747</v>
      </c>
      <c r="W64" s="44">
        <f t="shared" si="10"/>
        <v>0</v>
      </c>
      <c r="X64" s="44">
        <f t="shared" si="11"/>
        <v>0</v>
      </c>
    </row>
    <row r="65" spans="2:28" x14ac:dyDescent="0.25">
      <c r="B65" s="6"/>
      <c r="C65" s="6"/>
      <c r="D65" s="6"/>
      <c r="E65" s="6"/>
      <c r="F65" s="21"/>
      <c r="G65" s="45"/>
      <c r="H65" s="24"/>
      <c r="I65" s="24"/>
      <c r="J65" s="40"/>
      <c r="K65" s="24"/>
      <c r="L65" s="24"/>
      <c r="M65" s="24"/>
      <c r="N65" s="40"/>
      <c r="O65" s="24"/>
      <c r="P65" s="24"/>
      <c r="Q65" s="24"/>
      <c r="R65" s="24"/>
      <c r="S65" s="24"/>
      <c r="T65" s="24"/>
      <c r="U65" s="24"/>
      <c r="W65" s="44">
        <f t="shared" si="10"/>
        <v>0</v>
      </c>
      <c r="X65" s="44">
        <f t="shared" si="11"/>
        <v>0</v>
      </c>
    </row>
    <row r="66" spans="2:28" x14ac:dyDescent="0.25">
      <c r="B66" s="7" t="s">
        <v>30</v>
      </c>
      <c r="C66" s="6"/>
      <c r="D66" s="6"/>
      <c r="E66" s="6"/>
      <c r="F66" s="21"/>
      <c r="G66" s="24"/>
      <c r="H66" s="24"/>
      <c r="I66" s="24"/>
      <c r="J66" s="40"/>
      <c r="K66" s="24"/>
      <c r="L66" s="24"/>
      <c r="M66" s="24"/>
      <c r="N66" s="40"/>
      <c r="O66" s="24"/>
      <c r="P66" s="24"/>
      <c r="Q66" s="24"/>
      <c r="R66" s="24"/>
      <c r="S66" s="24"/>
      <c r="T66" s="24"/>
      <c r="U66" s="24"/>
      <c r="W66" s="44">
        <f t="shared" si="10"/>
        <v>0</v>
      </c>
      <c r="X66" s="44">
        <f t="shared" si="11"/>
        <v>0</v>
      </c>
    </row>
    <row r="67" spans="2:28" x14ac:dyDescent="0.25">
      <c r="B67" s="6"/>
      <c r="C67" s="6"/>
      <c r="D67" s="6"/>
      <c r="E67" s="6"/>
      <c r="F67" s="21"/>
      <c r="G67" s="24"/>
      <c r="H67" s="24"/>
      <c r="I67" s="24"/>
      <c r="J67" s="40"/>
      <c r="K67" s="24"/>
      <c r="L67" s="24"/>
      <c r="M67" s="24"/>
      <c r="N67" s="40"/>
      <c r="O67" s="24"/>
      <c r="P67" s="24"/>
      <c r="Q67" s="24"/>
      <c r="R67" s="24"/>
      <c r="S67" s="24"/>
      <c r="T67" s="24"/>
      <c r="U67" s="24"/>
      <c r="W67" s="44">
        <f t="shared" si="10"/>
        <v>0</v>
      </c>
      <c r="X67" s="44">
        <f t="shared" si="11"/>
        <v>0</v>
      </c>
    </row>
    <row r="68" spans="2:28" x14ac:dyDescent="0.25">
      <c r="B68" s="6"/>
      <c r="C68" s="6" t="s">
        <v>31</v>
      </c>
      <c r="D68" s="47" t="str">
        <f>INDEX(classify,$E68,'Function-Classif'!D$1)</f>
        <v>PT&amp;D</v>
      </c>
      <c r="E68" s="6">
        <v>1</v>
      </c>
      <c r="F68" s="21">
        <v>15832612</v>
      </c>
      <c r="G68" s="47">
        <f>INDEX(classify,$E68,'Function-Classif'!G$1)*$F68</f>
        <v>1455522.8175723141</v>
      </c>
      <c r="H68" s="47">
        <f>INDEX(classify,$E68,'Function-Classif'!H$1)*$F68</f>
        <v>7425031.2859805487</v>
      </c>
      <c r="I68" s="47">
        <f>INDEX(classify,$E68,'Function-Classif'!I$1)*$F68</f>
        <v>0</v>
      </c>
      <c r="J68" s="47"/>
      <c r="K68" s="47">
        <f>INDEX(classify,$E68,'Function-Classif'!K$1)*$F68</f>
        <v>1703362.4843196778</v>
      </c>
      <c r="L68" s="47">
        <f>INDEX(classify,$E68,'Function-Classif'!L$1)*$F68</f>
        <v>0</v>
      </c>
      <c r="M68" s="47">
        <f>INDEX(classify,$E68,'Function-Classif'!M$1)*$F68</f>
        <v>0</v>
      </c>
      <c r="N68" s="47"/>
      <c r="O68" s="47">
        <f>INDEX(classify,$E68,'Function-Classif'!O$1)*$F68</f>
        <v>3852760.4031015881</v>
      </c>
      <c r="P68" s="47">
        <f>INDEX(classify,$E68,'Function-Classif'!P$1)*$F68</f>
        <v>0</v>
      </c>
      <c r="Q68" s="47">
        <f>INDEX(classify,$E68,'Function-Classif'!Q$1)*$F68</f>
        <v>1395935.0090258715</v>
      </c>
      <c r="R68" s="24"/>
      <c r="S68" s="24">
        <f>+G68+K68+O68</f>
        <v>7011645.7049935795</v>
      </c>
      <c r="T68" s="24">
        <f t="shared" ref="T68" si="40">+H68+L68+P68</f>
        <v>7425031.2859805487</v>
      </c>
      <c r="U68" s="24">
        <f t="shared" ref="U68" si="41">+I68+M68+Q68</f>
        <v>1395935.0090258715</v>
      </c>
      <c r="W68" s="44">
        <f t="shared" si="10"/>
        <v>0</v>
      </c>
      <c r="X68" s="44">
        <f t="shared" si="11"/>
        <v>0</v>
      </c>
      <c r="Y68" s="36"/>
      <c r="Z68" s="36"/>
      <c r="AA68" s="36"/>
      <c r="AB68" s="36"/>
    </row>
    <row r="69" spans="2:28" x14ac:dyDescent="0.25">
      <c r="B69" s="6"/>
      <c r="C69" s="6"/>
      <c r="D69" s="6"/>
      <c r="E69" s="6"/>
      <c r="F69" s="21"/>
      <c r="G69" s="24"/>
      <c r="H69" s="24"/>
      <c r="I69" s="24"/>
      <c r="J69" s="40"/>
      <c r="K69" s="24"/>
      <c r="L69" s="24"/>
      <c r="M69" s="24"/>
      <c r="N69" s="40"/>
      <c r="O69" s="24"/>
      <c r="P69" s="24"/>
      <c r="Q69" s="24"/>
      <c r="R69" s="24"/>
      <c r="S69" s="24"/>
      <c r="T69" s="24"/>
      <c r="U69" s="24"/>
      <c r="W69" s="44">
        <f t="shared" si="10"/>
        <v>0</v>
      </c>
      <c r="X69" s="44">
        <f t="shared" si="11"/>
        <v>0</v>
      </c>
    </row>
    <row r="70" spans="2:28" x14ac:dyDescent="0.25">
      <c r="B70" s="43"/>
      <c r="C70" s="43" t="s">
        <v>32</v>
      </c>
      <c r="D70" s="47" t="str">
        <f>INDEX(classify,$E70,'Function-Classif'!D$1)</f>
        <v>PT&amp;D</v>
      </c>
      <c r="E70" s="43">
        <v>1</v>
      </c>
      <c r="F70" s="145">
        <v>202237020</v>
      </c>
      <c r="G70" s="47">
        <f>INDEX(classify,$E70,'Function-Classif'!G$1)*$F70</f>
        <v>18592042.62492054</v>
      </c>
      <c r="H70" s="47">
        <f>INDEX(classify,$E70,'Function-Classif'!H$1)*$F70</f>
        <v>94843238.796193197</v>
      </c>
      <c r="I70" s="47">
        <f>INDEX(classify,$E70,'Function-Classif'!I$1)*$F70</f>
        <v>0</v>
      </c>
      <c r="J70" s="47"/>
      <c r="K70" s="47">
        <f>INDEX(classify,$E70,'Function-Classif'!K$1)*$F70</f>
        <v>21757809.312108979</v>
      </c>
      <c r="L70" s="47">
        <f>INDEX(classify,$E70,'Function-Classif'!L$1)*$F70</f>
        <v>0</v>
      </c>
      <c r="M70" s="47">
        <f>INDEX(classify,$E70,'Function-Classif'!M$1)*$F70</f>
        <v>0</v>
      </c>
      <c r="N70" s="47"/>
      <c r="O70" s="47">
        <f>INDEX(classify,$E70,'Function-Classif'!O$1)*$F70</f>
        <v>49213028.317580447</v>
      </c>
      <c r="P70" s="47">
        <f>INDEX(classify,$E70,'Function-Classif'!P$1)*$F70</f>
        <v>0</v>
      </c>
      <c r="Q70" s="47">
        <f>INDEX(classify,$E70,'Function-Classif'!Q$1)*$F70</f>
        <v>17830900.949196845</v>
      </c>
      <c r="R70" s="24"/>
      <c r="S70" s="24">
        <f>+G70+K70+O70</f>
        <v>89562880.254609972</v>
      </c>
      <c r="T70" s="24">
        <f t="shared" ref="T70" si="42">+H70+L70+P70</f>
        <v>94843238.796193197</v>
      </c>
      <c r="U70" s="24">
        <f t="shared" ref="U70" si="43">+I70+M70+Q70</f>
        <v>17830900.949196845</v>
      </c>
      <c r="W70" s="44">
        <f t="shared" si="10"/>
        <v>0</v>
      </c>
      <c r="X70" s="44">
        <f t="shared" si="11"/>
        <v>0</v>
      </c>
    </row>
    <row r="71" spans="2:28" x14ac:dyDescent="0.25">
      <c r="B71" s="8">
        <v>106</v>
      </c>
      <c r="C71" s="6" t="s">
        <v>33</v>
      </c>
      <c r="D71" s="6"/>
      <c r="E71" s="6"/>
      <c r="F71" s="21">
        <v>0</v>
      </c>
      <c r="G71" s="24"/>
      <c r="H71" s="24"/>
      <c r="I71" s="24"/>
      <c r="J71" s="40"/>
      <c r="K71" s="24"/>
      <c r="L71" s="24"/>
      <c r="M71" s="24"/>
      <c r="N71" s="40"/>
      <c r="O71" s="24"/>
      <c r="P71" s="24"/>
      <c r="Q71" s="24"/>
      <c r="R71" s="24"/>
      <c r="S71" s="24"/>
      <c r="T71" s="24"/>
      <c r="U71" s="24"/>
      <c r="W71" s="44">
        <f t="shared" si="10"/>
        <v>0</v>
      </c>
      <c r="X71" s="44">
        <f t="shared" si="11"/>
        <v>0</v>
      </c>
    </row>
    <row r="72" spans="2:28" x14ac:dyDescent="0.25">
      <c r="B72" s="8">
        <v>105</v>
      </c>
      <c r="C72" s="6" t="s">
        <v>34</v>
      </c>
      <c r="D72" s="47" t="str">
        <f>INDEX(classify,$E72,'Function-Classif'!D$1)</f>
        <v>PROD</v>
      </c>
      <c r="E72" s="6">
        <v>2</v>
      </c>
      <c r="F72" s="21">
        <v>211410</v>
      </c>
      <c r="G72" s="47">
        <f>INDEX(classify,$E72,'Function-Classif'!G$1)*$F72</f>
        <v>34650.098999999995</v>
      </c>
      <c r="H72" s="47">
        <f>INDEX(classify,$E72,'Function-Classif'!H$1)*$F72</f>
        <v>176759.90100000001</v>
      </c>
      <c r="I72" s="47">
        <f>INDEX(classify,$E72,'Function-Classif'!I$1)*$F72</f>
        <v>0</v>
      </c>
      <c r="J72" s="47"/>
      <c r="K72" s="47">
        <f>INDEX(classify,$E72,'Function-Classif'!K$1)*$F72</f>
        <v>0</v>
      </c>
      <c r="L72" s="47">
        <f>INDEX(classify,$E72,'Function-Classif'!L$1)*$F72</f>
        <v>0</v>
      </c>
      <c r="M72" s="47">
        <f>INDEX(classify,$E72,'Function-Classif'!M$1)*$F72</f>
        <v>0</v>
      </c>
      <c r="N72" s="47"/>
      <c r="O72" s="47">
        <f>INDEX(classify,$E72,'Function-Classif'!O$1)*$F72</f>
        <v>0</v>
      </c>
      <c r="P72" s="47">
        <f>INDEX(classify,$E72,'Function-Classif'!P$1)*$F72</f>
        <v>0</v>
      </c>
      <c r="Q72" s="47">
        <f>INDEX(classify,$E72,'Function-Classif'!Q$1)*$F72</f>
        <v>0</v>
      </c>
      <c r="R72" s="24"/>
      <c r="S72" s="24">
        <f t="shared" ref="S72:S73" si="44">+G72+K72+O72</f>
        <v>34650.098999999995</v>
      </c>
      <c r="T72" s="24">
        <f t="shared" ref="T72:T73" si="45">+H72+L72+P72</f>
        <v>176759.90100000001</v>
      </c>
      <c r="U72" s="24">
        <f t="shared" ref="U72:U73" si="46">+I72+M72+Q72</f>
        <v>0</v>
      </c>
      <c r="W72" s="44">
        <f t="shared" si="10"/>
        <v>0</v>
      </c>
      <c r="X72" s="44">
        <f t="shared" si="11"/>
        <v>0</v>
      </c>
      <c r="Y72" s="36"/>
      <c r="Z72" s="36"/>
      <c r="AA72" s="36"/>
      <c r="AB72" s="36"/>
    </row>
    <row r="73" spans="2:28" x14ac:dyDescent="0.25">
      <c r="B73" s="8">
        <v>105</v>
      </c>
      <c r="C73" s="6" t="s">
        <v>35</v>
      </c>
      <c r="D73" s="47" t="str">
        <f>INDEX(classify,$E73,'Function-Classif'!D$1)</f>
        <v>DIST</v>
      </c>
      <c r="E73" s="6">
        <v>4</v>
      </c>
      <c r="F73" s="21">
        <v>2915340</v>
      </c>
      <c r="G73" s="47">
        <f>INDEX(classify,$E73,'Function-Classif'!G$1)*$F73</f>
        <v>0</v>
      </c>
      <c r="H73" s="47">
        <f>INDEX(classify,$E73,'Function-Classif'!H$1)*$F73</f>
        <v>0</v>
      </c>
      <c r="I73" s="47">
        <f>INDEX(classify,$E73,'Function-Classif'!I$1)*$F73</f>
        <v>0</v>
      </c>
      <c r="J73" s="47"/>
      <c r="K73" s="47">
        <f>INDEX(classify,$E73,'Function-Classif'!K$1)*$F73</f>
        <v>0</v>
      </c>
      <c r="L73" s="47">
        <f>INDEX(classify,$E73,'Function-Classif'!L$1)*$F73</f>
        <v>0</v>
      </c>
      <c r="M73" s="47">
        <f>INDEX(classify,$E73,'Function-Classif'!M$1)*$F73</f>
        <v>0</v>
      </c>
      <c r="N73" s="47"/>
      <c r="O73" s="47">
        <f>INDEX(classify,$E73,'Function-Classif'!O$1)*$F73</f>
        <v>2139980.6297819563</v>
      </c>
      <c r="P73" s="47">
        <f>INDEX(classify,$E73,'Function-Classif'!P$1)*$F73</f>
        <v>0</v>
      </c>
      <c r="Q73" s="47">
        <f>INDEX(classify,$E73,'Function-Classif'!Q$1)*$F73</f>
        <v>775359.37021804403</v>
      </c>
      <c r="R73" s="24"/>
      <c r="S73" s="24">
        <f t="shared" si="44"/>
        <v>2139980.6297819563</v>
      </c>
      <c r="T73" s="24">
        <f t="shared" si="45"/>
        <v>0</v>
      </c>
      <c r="U73" s="24">
        <f t="shared" si="46"/>
        <v>775359.37021804403</v>
      </c>
      <c r="W73" s="44">
        <f t="shared" si="10"/>
        <v>0</v>
      </c>
      <c r="X73" s="44">
        <f t="shared" si="11"/>
        <v>0</v>
      </c>
      <c r="Y73" s="36"/>
      <c r="Z73" s="36"/>
      <c r="AA73" s="36"/>
      <c r="AB73" s="36"/>
    </row>
    <row r="74" spans="2:28" x14ac:dyDescent="0.25">
      <c r="B74" s="6"/>
      <c r="C74" s="6"/>
      <c r="D74" s="6"/>
      <c r="E74" s="6"/>
      <c r="F74" s="21"/>
      <c r="G74" s="24"/>
      <c r="H74" s="24"/>
      <c r="I74" s="24"/>
      <c r="J74" s="40"/>
      <c r="K74" s="24"/>
      <c r="L74" s="24"/>
      <c r="M74" s="24"/>
      <c r="N74" s="40"/>
      <c r="O74" s="24"/>
      <c r="P74" s="24"/>
      <c r="Q74" s="24"/>
      <c r="R74" s="24"/>
      <c r="S74" s="24"/>
      <c r="T74" s="24"/>
      <c r="U74" s="24"/>
      <c r="W74" s="44">
        <f t="shared" si="10"/>
        <v>0</v>
      </c>
      <c r="X74" s="44">
        <f t="shared" si="11"/>
        <v>0</v>
      </c>
    </row>
    <row r="75" spans="2:28" x14ac:dyDescent="0.25">
      <c r="B75" s="69"/>
      <c r="C75" s="30" t="s">
        <v>36</v>
      </c>
      <c r="D75" s="30"/>
      <c r="E75" s="30"/>
      <c r="F75" s="31">
        <v>0</v>
      </c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W75" s="44">
        <f t="shared" si="10"/>
        <v>0</v>
      </c>
      <c r="X75" s="44">
        <f t="shared" si="11"/>
        <v>0</v>
      </c>
    </row>
    <row r="76" spans="2:28" x14ac:dyDescent="0.25">
      <c r="B76" s="6"/>
      <c r="C76" s="6" t="s">
        <v>37</v>
      </c>
      <c r="D76" s="6"/>
      <c r="E76" s="6"/>
      <c r="F76" s="21">
        <f>F64+F68+SUM(F70:F73)+F19</f>
        <v>4331626533.7399998</v>
      </c>
      <c r="G76" s="21">
        <f>G64+G68+SUM(G70:G73)+G19</f>
        <v>397962054.6921522</v>
      </c>
      <c r="H76" s="21">
        <f>H64+H68+SUM(H70:H73)+H19</f>
        <v>2030116375.4002957</v>
      </c>
      <c r="I76" s="21">
        <f>I64+I68+SUM(I70:I73)+I19</f>
        <v>0</v>
      </c>
      <c r="J76" s="21"/>
      <c r="K76" s="21">
        <f>K64+K68+SUM(K70:K73)+K19</f>
        <v>465684635.29634625</v>
      </c>
      <c r="L76" s="21">
        <f>L64+L68+SUM(L70:L73)+L19</f>
        <v>0</v>
      </c>
      <c r="M76" s="21">
        <f>M64+M68+SUM(M70:M73)+M19</f>
        <v>0</v>
      </c>
      <c r="N76" s="21"/>
      <c r="O76" s="21">
        <f>O64+O68+SUM(O70:O73)+O19</f>
        <v>1055451498.1246375</v>
      </c>
      <c r="P76" s="21">
        <f>P64+P68+SUM(P70:P73)+P19</f>
        <v>0</v>
      </c>
      <c r="Q76" s="21">
        <f>Q64+Q68+SUM(Q70:Q73)+Q19</f>
        <v>382411970.22656822</v>
      </c>
      <c r="R76" s="24"/>
      <c r="S76" s="21">
        <f>S64+S68+SUM(S70:S73)+S19</f>
        <v>1919098188.1131358</v>
      </c>
      <c r="T76" s="21">
        <f>T64+T68+SUM(T70:T73)+T19</f>
        <v>2030116375.4002957</v>
      </c>
      <c r="U76" s="21">
        <f>U64+U68+SUM(U70:U73)+U19</f>
        <v>382411970.22656822</v>
      </c>
      <c r="W76" s="44">
        <f t="shared" si="10"/>
        <v>0</v>
      </c>
      <c r="X76" s="44">
        <f t="shared" si="11"/>
        <v>0</v>
      </c>
    </row>
    <row r="77" spans="2:28" x14ac:dyDescent="0.25">
      <c r="B77" s="6"/>
      <c r="C77" s="6"/>
      <c r="D77" s="6"/>
      <c r="E77" s="6"/>
      <c r="F77" s="21"/>
      <c r="G77" s="24"/>
      <c r="H77" s="24"/>
      <c r="I77" s="24"/>
      <c r="J77" s="40"/>
      <c r="K77" s="24"/>
      <c r="L77" s="24"/>
      <c r="M77" s="24"/>
      <c r="N77" s="40"/>
      <c r="O77" s="24"/>
      <c r="P77" s="24"/>
      <c r="Q77" s="24"/>
      <c r="R77" s="24"/>
      <c r="S77" s="24"/>
      <c r="T77" s="24"/>
      <c r="U77" s="24"/>
      <c r="W77" s="44">
        <f t="shared" si="10"/>
        <v>0</v>
      </c>
      <c r="X77" s="44">
        <f t="shared" si="11"/>
        <v>0</v>
      </c>
    </row>
    <row r="78" spans="2:28" x14ac:dyDescent="0.25">
      <c r="B78" s="7" t="s">
        <v>38</v>
      </c>
      <c r="C78" s="6"/>
      <c r="D78" s="6"/>
      <c r="E78" s="6"/>
      <c r="F78" s="21"/>
      <c r="G78" s="24"/>
      <c r="H78" s="24"/>
      <c r="I78" s="24"/>
      <c r="J78" s="40"/>
      <c r="K78" s="24"/>
      <c r="L78" s="24"/>
      <c r="M78" s="24"/>
      <c r="N78" s="40"/>
      <c r="O78" s="24"/>
      <c r="P78" s="24"/>
      <c r="Q78" s="24"/>
      <c r="R78" s="24"/>
      <c r="S78" s="24"/>
      <c r="T78" s="24"/>
      <c r="U78" s="24"/>
      <c r="W78" s="44">
        <f t="shared" si="10"/>
        <v>0</v>
      </c>
      <c r="X78" s="44">
        <f t="shared" si="11"/>
        <v>0</v>
      </c>
    </row>
    <row r="79" spans="2:28" x14ac:dyDescent="0.25">
      <c r="B79" s="7"/>
      <c r="C79" s="6"/>
      <c r="D79" s="6"/>
      <c r="E79" s="6"/>
      <c r="F79" s="21"/>
      <c r="G79" s="24"/>
      <c r="H79" s="24"/>
      <c r="I79" s="24"/>
      <c r="J79" s="40"/>
      <c r="K79" s="24"/>
      <c r="L79" s="24"/>
      <c r="M79" s="24"/>
      <c r="N79" s="40"/>
      <c r="O79" s="24"/>
      <c r="P79" s="24"/>
      <c r="Q79" s="24"/>
      <c r="R79" s="24"/>
      <c r="S79" s="24"/>
      <c r="T79" s="24"/>
      <c r="U79" s="24"/>
      <c r="W79" s="44">
        <f t="shared" si="10"/>
        <v>0</v>
      </c>
      <c r="X79" s="44">
        <f t="shared" si="11"/>
        <v>0</v>
      </c>
    </row>
    <row r="80" spans="2:28" x14ac:dyDescent="0.25">
      <c r="B80" s="6"/>
      <c r="C80" s="6" t="s">
        <v>39</v>
      </c>
      <c r="D80" s="47" t="str">
        <f>INDEX(classify,$E80,'Function-Classif'!D$1)</f>
        <v>PROD</v>
      </c>
      <c r="E80" s="6">
        <v>2</v>
      </c>
      <c r="F80" s="21">
        <v>67084848</v>
      </c>
      <c r="G80" s="47">
        <f>INDEX(classify,$E80,'Function-Classif'!G$1)*$F80</f>
        <v>10995206.587199999</v>
      </c>
      <c r="H80" s="47">
        <f>INDEX(classify,$E80,'Function-Classif'!H$1)*$F80</f>
        <v>56089641.412800007</v>
      </c>
      <c r="I80" s="47">
        <f>INDEX(classify,$E80,'Function-Classif'!I$1)*$F80</f>
        <v>0</v>
      </c>
      <c r="J80" s="47"/>
      <c r="K80" s="47">
        <f>INDEX(classify,$E80,'Function-Classif'!K$1)*$F80</f>
        <v>0</v>
      </c>
      <c r="L80" s="47">
        <f>INDEX(classify,$E80,'Function-Classif'!L$1)*$F80</f>
        <v>0</v>
      </c>
      <c r="M80" s="47">
        <f>INDEX(classify,$E80,'Function-Classif'!M$1)*$F80</f>
        <v>0</v>
      </c>
      <c r="N80" s="47"/>
      <c r="O80" s="47">
        <f>INDEX(classify,$E80,'Function-Classif'!O$1)*$F80</f>
        <v>0</v>
      </c>
      <c r="P80" s="47">
        <f>INDEX(classify,$E80,'Function-Classif'!P$1)*$F80</f>
        <v>0</v>
      </c>
      <c r="Q80" s="47">
        <f>INDEX(classify,$E80,'Function-Classif'!Q$1)*$F80</f>
        <v>0</v>
      </c>
      <c r="R80" s="24"/>
      <c r="S80" s="24">
        <f t="shared" ref="S80:S83" si="47">+G80+K80+O80</f>
        <v>10995206.587199999</v>
      </c>
      <c r="T80" s="24">
        <f t="shared" ref="T80:T83" si="48">+H80+L80+P80</f>
        <v>56089641.412800007</v>
      </c>
      <c r="U80" s="24">
        <f t="shared" ref="U80:U83" si="49">+I80+M80+Q80</f>
        <v>0</v>
      </c>
      <c r="W80" s="44">
        <f t="shared" si="10"/>
        <v>0</v>
      </c>
      <c r="X80" s="44">
        <f t="shared" si="11"/>
        <v>0</v>
      </c>
    </row>
    <row r="81" spans="2:24" x14ac:dyDescent="0.25">
      <c r="B81" s="6"/>
      <c r="C81" s="6" t="s">
        <v>40</v>
      </c>
      <c r="D81" s="47" t="str">
        <f>INDEX(classify,$E81,'Function-Classif'!D$1)</f>
        <v>TRANS</v>
      </c>
      <c r="E81" s="6">
        <v>3</v>
      </c>
      <c r="F81" s="21">
        <v>6861294</v>
      </c>
      <c r="G81" s="47">
        <f>INDEX(classify,$E81,'Function-Classif'!G$1)*$F81</f>
        <v>0</v>
      </c>
      <c r="H81" s="47">
        <f>INDEX(classify,$E81,'Function-Classif'!H$1)*$F81</f>
        <v>0</v>
      </c>
      <c r="I81" s="47">
        <f>INDEX(classify,$E81,'Function-Classif'!I$1)*$F81</f>
        <v>0</v>
      </c>
      <c r="J81" s="47"/>
      <c r="K81" s="47">
        <f>INDEX(classify,$E81,'Function-Classif'!K$1)*$F81</f>
        <v>6861294</v>
      </c>
      <c r="L81" s="47">
        <f>INDEX(classify,$E81,'Function-Classif'!L$1)*$F81</f>
        <v>0</v>
      </c>
      <c r="M81" s="47">
        <f>INDEX(classify,$E81,'Function-Classif'!M$1)*$F81</f>
        <v>0</v>
      </c>
      <c r="N81" s="47"/>
      <c r="O81" s="47">
        <f>INDEX(classify,$E81,'Function-Classif'!O$1)*$F81</f>
        <v>0</v>
      </c>
      <c r="P81" s="47">
        <f>INDEX(classify,$E81,'Function-Classif'!P$1)*$F81</f>
        <v>0</v>
      </c>
      <c r="Q81" s="47">
        <f>INDEX(classify,$E81,'Function-Classif'!Q$1)*$F81</f>
        <v>0</v>
      </c>
      <c r="R81" s="24"/>
      <c r="S81" s="24">
        <f t="shared" si="47"/>
        <v>6861294</v>
      </c>
      <c r="T81" s="24">
        <f t="shared" si="48"/>
        <v>0</v>
      </c>
      <c r="U81" s="24">
        <f t="shared" si="49"/>
        <v>0</v>
      </c>
      <c r="W81" s="44">
        <f t="shared" si="10"/>
        <v>0</v>
      </c>
      <c r="X81" s="44">
        <f t="shared" si="11"/>
        <v>0</v>
      </c>
    </row>
    <row r="82" spans="2:24" x14ac:dyDescent="0.25">
      <c r="B82" s="6"/>
      <c r="C82" s="6" t="s">
        <v>41</v>
      </c>
      <c r="D82" s="47" t="str">
        <f>INDEX(classify,$E82,'Function-Classif'!D$1)</f>
        <v>DIST</v>
      </c>
      <c r="E82" s="6">
        <v>4</v>
      </c>
      <c r="F82" s="21">
        <v>30927921</v>
      </c>
      <c r="G82" s="47">
        <f>INDEX(classify,$E82,'Function-Classif'!G$1)*$F82</f>
        <v>0</v>
      </c>
      <c r="H82" s="47">
        <f>INDEX(classify,$E82,'Function-Classif'!H$1)*$F82</f>
        <v>0</v>
      </c>
      <c r="I82" s="47">
        <f>INDEX(classify,$E82,'Function-Classif'!I$1)*$F82</f>
        <v>0</v>
      </c>
      <c r="J82" s="47"/>
      <c r="K82" s="47">
        <f>INDEX(classify,$E82,'Function-Classif'!K$1)*$F82</f>
        <v>0</v>
      </c>
      <c r="L82" s="47">
        <f>INDEX(classify,$E82,'Function-Classif'!L$1)*$F82</f>
        <v>0</v>
      </c>
      <c r="M82" s="47">
        <f>INDEX(classify,$E82,'Function-Classif'!M$1)*$F82</f>
        <v>0</v>
      </c>
      <c r="N82" s="47"/>
      <c r="O82" s="47">
        <f>INDEX(classify,$E82,'Function-Classif'!O$1)*$F82</f>
        <v>22702378.405066505</v>
      </c>
      <c r="P82" s="47">
        <f>INDEX(classify,$E82,'Function-Classif'!P$1)*$F82</f>
        <v>0</v>
      </c>
      <c r="Q82" s="47">
        <f>INDEX(classify,$E82,'Function-Classif'!Q$1)*$F82</f>
        <v>8225542.5949334959</v>
      </c>
      <c r="R82" s="24"/>
      <c r="S82" s="24">
        <f t="shared" si="47"/>
        <v>22702378.405066505</v>
      </c>
      <c r="T82" s="24">
        <f t="shared" si="48"/>
        <v>0</v>
      </c>
      <c r="U82" s="24">
        <f t="shared" si="49"/>
        <v>8225542.5949334959</v>
      </c>
      <c r="W82" s="44">
        <f t="shared" si="10"/>
        <v>0</v>
      </c>
      <c r="X82" s="44">
        <f t="shared" si="11"/>
        <v>0</v>
      </c>
    </row>
    <row r="83" spans="2:24" x14ac:dyDescent="0.25">
      <c r="B83" s="6"/>
      <c r="C83" s="6" t="s">
        <v>42</v>
      </c>
      <c r="D83" s="47" t="str">
        <f>INDEX(classify,$E83,'Function-Classif'!D$1)</f>
        <v>PT&amp;D</v>
      </c>
      <c r="E83" s="6">
        <v>1</v>
      </c>
      <c r="F83" s="21">
        <v>18667667</v>
      </c>
      <c r="G83" s="47">
        <f>INDEX(classify,$E83,'Function-Classif'!G$1)*$F83</f>
        <v>1716154.9382591899</v>
      </c>
      <c r="H83" s="47">
        <f>INDEX(classify,$E83,'Function-Classif'!H$1)*$F83</f>
        <v>8754589.041357588</v>
      </c>
      <c r="I83" s="47">
        <f>INDEX(classify,$E83,'Function-Classif'!I$1)*$F83</f>
        <v>0</v>
      </c>
      <c r="J83" s="47"/>
      <c r="K83" s="47">
        <f>INDEX(classify,$E83,'Function-Classif'!K$1)*$F83</f>
        <v>2008373.8322882205</v>
      </c>
      <c r="L83" s="47">
        <f>INDEX(classify,$E83,'Function-Classif'!L$1)*$F83</f>
        <v>0</v>
      </c>
      <c r="M83" s="47">
        <f>INDEX(classify,$E83,'Function-Classif'!M$1)*$F83</f>
        <v>0</v>
      </c>
      <c r="N83" s="47"/>
      <c r="O83" s="47">
        <f>INDEX(classify,$E83,'Function-Classif'!O$1)*$F83</f>
        <v>4542652.1054066261</v>
      </c>
      <c r="P83" s="47">
        <f>INDEX(classify,$E83,'Function-Classif'!P$1)*$F83</f>
        <v>0</v>
      </c>
      <c r="Q83" s="47">
        <f>INDEX(classify,$E83,'Function-Classif'!Q$1)*$F83</f>
        <v>1645897.0826883751</v>
      </c>
      <c r="R83" s="24"/>
      <c r="S83" s="24">
        <f t="shared" si="47"/>
        <v>8267180.8759540366</v>
      </c>
      <c r="T83" s="24">
        <f t="shared" si="48"/>
        <v>8754589.041357588</v>
      </c>
      <c r="U83" s="24">
        <f t="shared" si="49"/>
        <v>1645897.0826883751</v>
      </c>
      <c r="W83" s="44">
        <f t="shared" si="10"/>
        <v>0</v>
      </c>
      <c r="X83" s="44">
        <f t="shared" si="11"/>
        <v>0</v>
      </c>
    </row>
    <row r="84" spans="2:24" x14ac:dyDescent="0.25">
      <c r="B84" s="30"/>
      <c r="C84" s="30" t="s">
        <v>43</v>
      </c>
      <c r="D84" s="30"/>
      <c r="E84" s="30"/>
      <c r="F84" s="31">
        <v>0</v>
      </c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W84" s="44">
        <f t="shared" si="10"/>
        <v>0</v>
      </c>
      <c r="X84" s="44">
        <f t="shared" si="11"/>
        <v>0</v>
      </c>
    </row>
    <row r="85" spans="2:24" x14ac:dyDescent="0.25">
      <c r="B85" s="12" t="s">
        <v>44</v>
      </c>
      <c r="C85" s="6"/>
      <c r="D85" s="6"/>
      <c r="E85" s="6"/>
      <c r="F85" s="21">
        <f>SUM(F80:F84)</f>
        <v>123541730</v>
      </c>
      <c r="G85" s="21">
        <f>SUM(G80:G84)</f>
        <v>12711361.525459189</v>
      </c>
      <c r="H85" s="21">
        <f>SUM(H80:H84)</f>
        <v>64844230.454157591</v>
      </c>
      <c r="I85" s="21">
        <f>SUM(I80:I84)</f>
        <v>0</v>
      </c>
      <c r="J85" s="21"/>
      <c r="K85" s="21">
        <f>SUM(K80:K84)</f>
        <v>8869667.8322882205</v>
      </c>
      <c r="L85" s="21">
        <f>SUM(L80:L84)</f>
        <v>0</v>
      </c>
      <c r="M85" s="21">
        <f>SUM(M80:M84)</f>
        <v>0</v>
      </c>
      <c r="N85" s="21"/>
      <c r="O85" s="21">
        <f>SUM(O80:O84)</f>
        <v>27245030.510473132</v>
      </c>
      <c r="P85" s="21">
        <f>SUM(P80:P84)</f>
        <v>0</v>
      </c>
      <c r="Q85" s="21">
        <f>SUM(Q80:Q84)</f>
        <v>9871439.6776218712</v>
      </c>
      <c r="R85" s="24"/>
      <c r="S85" s="21">
        <f>SUM(S80:S84)</f>
        <v>48826059.868220545</v>
      </c>
      <c r="T85" s="21">
        <f>SUM(T80:T84)</f>
        <v>64844230.454157591</v>
      </c>
      <c r="U85" s="21">
        <f>SUM(U80:U84)</f>
        <v>9871439.6776218712</v>
      </c>
      <c r="W85" s="44">
        <f t="shared" si="10"/>
        <v>0</v>
      </c>
      <c r="X85" s="44">
        <f t="shared" si="11"/>
        <v>0</v>
      </c>
    </row>
    <row r="86" spans="2:24" ht="15.75" thickBot="1" x14ac:dyDescent="0.3">
      <c r="B86" s="33"/>
      <c r="C86" s="33"/>
      <c r="D86" s="33"/>
      <c r="E86" s="33"/>
      <c r="F86" s="34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W86" s="44">
        <f t="shared" si="10"/>
        <v>0</v>
      </c>
      <c r="X86" s="44">
        <f t="shared" si="11"/>
        <v>0</v>
      </c>
    </row>
    <row r="87" spans="2:24" ht="15.75" thickTop="1" x14ac:dyDescent="0.25">
      <c r="B87" s="9" t="s">
        <v>234</v>
      </c>
      <c r="C87" s="6"/>
      <c r="D87" s="6"/>
      <c r="E87" s="6"/>
      <c r="F87" s="21">
        <f>F76+F85</f>
        <v>4455168263.7399998</v>
      </c>
      <c r="G87" s="21">
        <f>G76+G85</f>
        <v>410673416.21761137</v>
      </c>
      <c r="H87" s="21">
        <f>H76+H85</f>
        <v>2094960605.8544533</v>
      </c>
      <c r="I87" s="21">
        <f>I76+I85</f>
        <v>0</v>
      </c>
      <c r="J87" s="21"/>
      <c r="K87" s="21">
        <f>K76+K85</f>
        <v>474554303.12863445</v>
      </c>
      <c r="L87" s="21">
        <f>L76+L85</f>
        <v>0</v>
      </c>
      <c r="M87" s="21">
        <f>M76+M85</f>
        <v>0</v>
      </c>
      <c r="N87" s="21"/>
      <c r="O87" s="21">
        <f>O76+O85</f>
        <v>1082696528.6351106</v>
      </c>
      <c r="P87" s="21">
        <f>P76+P85</f>
        <v>0</v>
      </c>
      <c r="Q87" s="21">
        <f>Q76+Q85</f>
        <v>392283409.90419006</v>
      </c>
      <c r="R87" s="24"/>
      <c r="S87" s="21">
        <f>S76+S85</f>
        <v>1967924247.9813564</v>
      </c>
      <c r="T87" s="21">
        <f>T76+T85</f>
        <v>2094960605.8544533</v>
      </c>
      <c r="U87" s="21">
        <f>U76+U85</f>
        <v>392283409.90419006</v>
      </c>
      <c r="W87" s="44">
        <f t="shared" si="10"/>
        <v>0</v>
      </c>
      <c r="X87" s="44">
        <f t="shared" si="11"/>
        <v>0</v>
      </c>
    </row>
    <row r="88" spans="2:24" x14ac:dyDescent="0.25">
      <c r="B88" s="9"/>
      <c r="C88" s="6"/>
      <c r="D88" s="6"/>
      <c r="E88" s="6"/>
      <c r="F88" s="21"/>
      <c r="G88" s="24"/>
      <c r="H88" s="24"/>
      <c r="I88" s="24"/>
      <c r="J88" s="40"/>
      <c r="K88" s="24"/>
      <c r="L88" s="24"/>
      <c r="M88" s="24"/>
      <c r="N88" s="40"/>
      <c r="O88" s="24"/>
      <c r="P88" s="24"/>
      <c r="Q88" s="24"/>
      <c r="R88" s="24"/>
      <c r="S88" s="24"/>
      <c r="T88" s="24"/>
      <c r="U88" s="24"/>
      <c r="W88" s="44">
        <f t="shared" si="10"/>
        <v>0</v>
      </c>
      <c r="X88" s="44">
        <f t="shared" si="11"/>
        <v>0</v>
      </c>
    </row>
    <row r="89" spans="2:24" x14ac:dyDescent="0.25">
      <c r="B89" s="7" t="s">
        <v>46</v>
      </c>
      <c r="C89" s="6"/>
      <c r="D89" s="6"/>
      <c r="E89" s="6"/>
      <c r="F89" s="21"/>
      <c r="G89" s="24"/>
      <c r="H89" s="24"/>
      <c r="I89" s="24"/>
      <c r="J89" s="40"/>
      <c r="K89" s="24"/>
      <c r="L89" s="24"/>
      <c r="M89" s="24"/>
      <c r="N89" s="40"/>
      <c r="O89" s="24"/>
      <c r="P89" s="24"/>
      <c r="Q89" s="24"/>
      <c r="R89" s="24"/>
      <c r="S89" s="24"/>
      <c r="T89" s="24"/>
      <c r="U89" s="24"/>
      <c r="W89" s="44">
        <f t="shared" si="10"/>
        <v>0</v>
      </c>
      <c r="X89" s="44">
        <f t="shared" si="11"/>
        <v>0</v>
      </c>
    </row>
    <row r="90" spans="2:24" x14ac:dyDescent="0.25">
      <c r="B90" s="13" t="s">
        <v>68</v>
      </c>
      <c r="C90" s="6"/>
      <c r="D90" s="47" t="str">
        <f>INDEX(classify,$E90,'Function-Classif'!D$1)</f>
        <v>PROD</v>
      </c>
      <c r="E90" s="6">
        <v>2</v>
      </c>
      <c r="F90" s="21">
        <v>903942138</v>
      </c>
      <c r="G90" s="47">
        <f>INDEX(classify,$E90,'Function-Classif'!G$1)*$F90</f>
        <v>148156116.41819999</v>
      </c>
      <c r="H90" s="47">
        <f>INDEX(classify,$E90,'Function-Classif'!H$1)*$F90</f>
        <v>755786021.5818001</v>
      </c>
      <c r="I90" s="47">
        <f>INDEX(classify,$E90,'Function-Classif'!I$1)*$F90</f>
        <v>0</v>
      </c>
      <c r="J90" s="47"/>
      <c r="K90" s="47">
        <f>INDEX(classify,$E90,'Function-Classif'!K$1)*$F90</f>
        <v>0</v>
      </c>
      <c r="L90" s="47">
        <f>INDEX(classify,$E90,'Function-Classif'!L$1)*$F90</f>
        <v>0</v>
      </c>
      <c r="M90" s="47">
        <f>INDEX(classify,$E90,'Function-Classif'!M$1)*$F90</f>
        <v>0</v>
      </c>
      <c r="N90" s="47"/>
      <c r="O90" s="47">
        <f>INDEX(classify,$E90,'Function-Classif'!O$1)*$F90</f>
        <v>0</v>
      </c>
      <c r="P90" s="47">
        <f>INDEX(classify,$E90,'Function-Classif'!P$1)*$F90</f>
        <v>0</v>
      </c>
      <c r="Q90" s="47">
        <f>INDEX(classify,$E90,'Function-Classif'!Q$1)*$F90</f>
        <v>0</v>
      </c>
      <c r="R90" s="24"/>
      <c r="S90" s="24">
        <f t="shared" ref="S90:S97" si="50">+G90+K90+O90</f>
        <v>148156116.41819999</v>
      </c>
      <c r="T90" s="24">
        <f t="shared" ref="T90:T97" si="51">+H90+L90+P90</f>
        <v>755786021.5818001</v>
      </c>
      <c r="U90" s="24">
        <f t="shared" ref="U90:U97" si="52">+I90+M90+Q90</f>
        <v>0</v>
      </c>
      <c r="W90" s="44">
        <f t="shared" si="10"/>
        <v>0</v>
      </c>
      <c r="X90" s="44">
        <f t="shared" si="11"/>
        <v>0</v>
      </c>
    </row>
    <row r="91" spans="2:24" x14ac:dyDescent="0.25">
      <c r="B91" s="13"/>
      <c r="C91" s="6"/>
      <c r="D91" s="47" t="str">
        <f>INDEX(classify,$E91,'Function-Classif'!D$1)</f>
        <v>PROD</v>
      </c>
      <c r="E91" s="6">
        <v>2</v>
      </c>
      <c r="F91" s="21"/>
      <c r="G91" s="47">
        <f>INDEX(classify,$E91,'Function-Classif'!G$1)*$F91</f>
        <v>0</v>
      </c>
      <c r="H91" s="47">
        <f>INDEX(classify,$E91,'Function-Classif'!H$1)*$F91</f>
        <v>0</v>
      </c>
      <c r="I91" s="47">
        <f>INDEX(classify,$E91,'Function-Classif'!I$1)*$F91</f>
        <v>0</v>
      </c>
      <c r="J91" s="47"/>
      <c r="K91" s="47">
        <f>INDEX(classify,$E91,'Function-Classif'!K$1)*$F91</f>
        <v>0</v>
      </c>
      <c r="L91" s="47">
        <f>INDEX(classify,$E91,'Function-Classif'!L$1)*$F91</f>
        <v>0</v>
      </c>
      <c r="M91" s="47">
        <f>INDEX(classify,$E91,'Function-Classif'!M$1)*$F91</f>
        <v>0</v>
      </c>
      <c r="N91" s="47"/>
      <c r="O91" s="47">
        <f>INDEX(classify,$E91,'Function-Classif'!O$1)*$F91</f>
        <v>0</v>
      </c>
      <c r="P91" s="47">
        <f>INDEX(classify,$E91,'Function-Classif'!P$1)*$F91</f>
        <v>0</v>
      </c>
      <c r="Q91" s="47">
        <f>INDEX(classify,$E91,'Function-Classif'!Q$1)*$F91</f>
        <v>0</v>
      </c>
      <c r="R91" s="24"/>
      <c r="S91" s="24">
        <f t="shared" si="50"/>
        <v>0</v>
      </c>
      <c r="T91" s="24">
        <f t="shared" si="51"/>
        <v>0</v>
      </c>
      <c r="U91" s="24">
        <f t="shared" si="52"/>
        <v>0</v>
      </c>
      <c r="W91" s="44">
        <f t="shared" si="10"/>
        <v>0</v>
      </c>
      <c r="X91" s="44">
        <f t="shared" si="11"/>
        <v>0</v>
      </c>
    </row>
    <row r="92" spans="2:24" x14ac:dyDescent="0.25">
      <c r="B92" s="14"/>
      <c r="C92" s="6"/>
      <c r="D92" s="47" t="str">
        <f>INDEX(classify,$E92,'Function-Classif'!D$1)</f>
        <v>PROD</v>
      </c>
      <c r="E92" s="6">
        <v>2</v>
      </c>
      <c r="F92" s="21"/>
      <c r="G92" s="47">
        <f>INDEX(classify,$E92,'Function-Classif'!G$1)*$F92</f>
        <v>0</v>
      </c>
      <c r="H92" s="47">
        <f>INDEX(classify,$E92,'Function-Classif'!H$1)*$F92</f>
        <v>0</v>
      </c>
      <c r="I92" s="47">
        <f>INDEX(classify,$E92,'Function-Classif'!I$1)*$F92</f>
        <v>0</v>
      </c>
      <c r="J92" s="47"/>
      <c r="K92" s="47">
        <f>INDEX(classify,$E92,'Function-Classif'!K$1)*$F92</f>
        <v>0</v>
      </c>
      <c r="L92" s="47">
        <f>INDEX(classify,$E92,'Function-Classif'!L$1)*$F92</f>
        <v>0</v>
      </c>
      <c r="M92" s="47">
        <f>INDEX(classify,$E92,'Function-Classif'!M$1)*$F92</f>
        <v>0</v>
      </c>
      <c r="N92" s="47"/>
      <c r="O92" s="47">
        <f>INDEX(classify,$E92,'Function-Classif'!O$1)*$F92</f>
        <v>0</v>
      </c>
      <c r="P92" s="47">
        <f>INDEX(classify,$E92,'Function-Classif'!P$1)*$F92</f>
        <v>0</v>
      </c>
      <c r="Q92" s="47">
        <f>INDEX(classify,$E92,'Function-Classif'!Q$1)*$F92</f>
        <v>0</v>
      </c>
      <c r="R92" s="24"/>
      <c r="S92" s="24">
        <f t="shared" si="50"/>
        <v>0</v>
      </c>
      <c r="T92" s="24">
        <f t="shared" si="51"/>
        <v>0</v>
      </c>
      <c r="U92" s="24">
        <f t="shared" si="52"/>
        <v>0</v>
      </c>
      <c r="W92" s="44">
        <f t="shared" si="10"/>
        <v>0</v>
      </c>
      <c r="X92" s="44">
        <f t="shared" si="11"/>
        <v>0</v>
      </c>
    </row>
    <row r="93" spans="2:24" x14ac:dyDescent="0.25">
      <c r="B93" s="6" t="s">
        <v>50</v>
      </c>
      <c r="C93" s="6"/>
      <c r="D93" s="47" t="str">
        <f>INDEX(classify,$E93,'Function-Classif'!D$1)</f>
        <v>TRANS</v>
      </c>
      <c r="E93" s="6">
        <v>3</v>
      </c>
      <c r="F93" s="21">
        <v>159969049</v>
      </c>
      <c r="G93" s="47">
        <f>INDEX(classify,$E93,'Function-Classif'!G$1)*$F93</f>
        <v>0</v>
      </c>
      <c r="H93" s="47">
        <f>INDEX(classify,$E93,'Function-Classif'!H$1)*$F93</f>
        <v>0</v>
      </c>
      <c r="I93" s="47">
        <f>INDEX(classify,$E93,'Function-Classif'!I$1)*$F93</f>
        <v>0</v>
      </c>
      <c r="J93" s="47"/>
      <c r="K93" s="47">
        <f>INDEX(classify,$E93,'Function-Classif'!K$1)*$F93</f>
        <v>159969049</v>
      </c>
      <c r="L93" s="47">
        <f>INDEX(classify,$E93,'Function-Classif'!L$1)*$F93</f>
        <v>0</v>
      </c>
      <c r="M93" s="47">
        <f>INDEX(classify,$E93,'Function-Classif'!M$1)*$F93</f>
        <v>0</v>
      </c>
      <c r="N93" s="47"/>
      <c r="O93" s="47">
        <f>INDEX(classify,$E93,'Function-Classif'!O$1)*$F93</f>
        <v>0</v>
      </c>
      <c r="P93" s="47">
        <f>INDEX(classify,$E93,'Function-Classif'!P$1)*$F93</f>
        <v>0</v>
      </c>
      <c r="Q93" s="47">
        <f>INDEX(classify,$E93,'Function-Classif'!Q$1)*$F93</f>
        <v>0</v>
      </c>
      <c r="R93" s="24"/>
      <c r="S93" s="24">
        <f t="shared" si="50"/>
        <v>159969049</v>
      </c>
      <c r="T93" s="24">
        <f t="shared" si="51"/>
        <v>0</v>
      </c>
      <c r="U93" s="24">
        <f t="shared" si="52"/>
        <v>0</v>
      </c>
      <c r="W93" s="44">
        <f t="shared" si="10"/>
        <v>0</v>
      </c>
      <c r="X93" s="44">
        <f t="shared" si="11"/>
        <v>0</v>
      </c>
    </row>
    <row r="94" spans="2:24" x14ac:dyDescent="0.25">
      <c r="B94" s="6"/>
      <c r="C94" s="6"/>
      <c r="D94" s="47" t="str">
        <f>INDEX(classify,$E94,'Function-Classif'!D$1)</f>
        <v>TRANS</v>
      </c>
      <c r="E94" s="6">
        <v>3</v>
      </c>
      <c r="F94" s="21"/>
      <c r="G94" s="47">
        <f>INDEX(classify,$E94,'Function-Classif'!G$1)*$F94</f>
        <v>0</v>
      </c>
      <c r="H94" s="47">
        <f>INDEX(classify,$E94,'Function-Classif'!H$1)*$F94</f>
        <v>0</v>
      </c>
      <c r="I94" s="47">
        <f>INDEX(classify,$E94,'Function-Classif'!I$1)*$F94</f>
        <v>0</v>
      </c>
      <c r="J94" s="47"/>
      <c r="K94" s="47">
        <f>INDEX(classify,$E94,'Function-Classif'!K$1)*$F94</f>
        <v>0</v>
      </c>
      <c r="L94" s="47">
        <f>INDEX(classify,$E94,'Function-Classif'!L$1)*$F94</f>
        <v>0</v>
      </c>
      <c r="M94" s="47">
        <f>INDEX(classify,$E94,'Function-Classif'!M$1)*$F94</f>
        <v>0</v>
      </c>
      <c r="N94" s="47"/>
      <c r="O94" s="47">
        <f>INDEX(classify,$E94,'Function-Classif'!O$1)*$F94</f>
        <v>0</v>
      </c>
      <c r="P94" s="47">
        <f>INDEX(classify,$E94,'Function-Classif'!P$1)*$F94</f>
        <v>0</v>
      </c>
      <c r="Q94" s="47">
        <f>INDEX(classify,$E94,'Function-Classif'!Q$1)*$F94</f>
        <v>0</v>
      </c>
      <c r="R94" s="24"/>
      <c r="S94" s="24">
        <f t="shared" si="50"/>
        <v>0</v>
      </c>
      <c r="T94" s="24">
        <f t="shared" si="51"/>
        <v>0</v>
      </c>
      <c r="U94" s="24">
        <f t="shared" si="52"/>
        <v>0</v>
      </c>
      <c r="W94" s="44">
        <f t="shared" si="10"/>
        <v>0</v>
      </c>
      <c r="X94" s="44">
        <f t="shared" si="11"/>
        <v>0</v>
      </c>
    </row>
    <row r="95" spans="2:24" x14ac:dyDescent="0.25">
      <c r="B95" s="6" t="s">
        <v>52</v>
      </c>
      <c r="C95" s="6"/>
      <c r="D95" s="47" t="str">
        <f>INDEX(classify,$E95,'Function-Classif'!D$1)</f>
        <v>DIST</v>
      </c>
      <c r="E95" s="6">
        <v>4</v>
      </c>
      <c r="F95" s="21">
        <v>508037556</v>
      </c>
      <c r="G95" s="47">
        <f>INDEX(classify,$E95,'Function-Classif'!G$1)*$F95</f>
        <v>0</v>
      </c>
      <c r="H95" s="47">
        <f>INDEX(classify,$E95,'Function-Classif'!H$1)*$F95</f>
        <v>0</v>
      </c>
      <c r="I95" s="47">
        <f>INDEX(classify,$E95,'Function-Classif'!I$1)*$F95</f>
        <v>0</v>
      </c>
      <c r="J95" s="47"/>
      <c r="K95" s="47">
        <f>INDEX(classify,$E95,'Function-Classif'!K$1)*$F95</f>
        <v>0</v>
      </c>
      <c r="L95" s="47">
        <f>INDEX(classify,$E95,'Function-Classif'!L$1)*$F95</f>
        <v>0</v>
      </c>
      <c r="M95" s="47">
        <f>INDEX(classify,$E95,'Function-Classif'!M$1)*$F95</f>
        <v>0</v>
      </c>
      <c r="N95" s="47"/>
      <c r="O95" s="47">
        <f>INDEX(classify,$E95,'Function-Classif'!O$1)*$F95</f>
        <v>372920664.156416</v>
      </c>
      <c r="P95" s="47">
        <f>INDEX(classify,$E95,'Function-Classif'!P$1)*$F95</f>
        <v>0</v>
      </c>
      <c r="Q95" s="47">
        <f>INDEX(classify,$E95,'Function-Classif'!Q$1)*$F95</f>
        <v>135116891.84358403</v>
      </c>
      <c r="R95" s="24"/>
      <c r="S95" s="24">
        <f t="shared" si="50"/>
        <v>372920664.156416</v>
      </c>
      <c r="T95" s="24">
        <f t="shared" si="51"/>
        <v>0</v>
      </c>
      <c r="U95" s="24">
        <f t="shared" si="52"/>
        <v>135116891.84358403</v>
      </c>
      <c r="W95" s="44">
        <f t="shared" ref="W95:W106" si="53">SUM(G95:Q95)-F95</f>
        <v>0</v>
      </c>
      <c r="X95" s="44">
        <f t="shared" ref="X95:X106" si="54">SUM(S95:U95)-F95</f>
        <v>0</v>
      </c>
    </row>
    <row r="96" spans="2:24" x14ac:dyDescent="0.25">
      <c r="B96" s="13" t="s">
        <v>53</v>
      </c>
      <c r="C96" s="6"/>
      <c r="D96" s="47" t="str">
        <f>INDEX(classify,$E96,'Function-Classif'!D$1)</f>
        <v>PT&amp;D</v>
      </c>
      <c r="E96" s="6">
        <v>1</v>
      </c>
      <c r="F96" s="21">
        <v>71121012</v>
      </c>
      <c r="G96" s="47">
        <f>INDEX(classify,$E96,'Function-Classif'!G$1)*$F96</f>
        <v>6538292.9724314827</v>
      </c>
      <c r="H96" s="47">
        <f>INDEX(classify,$E96,'Function-Classif'!H$1)*$F96</f>
        <v>33353671.471933879</v>
      </c>
      <c r="I96" s="47">
        <f>INDEX(classify,$E96,'Function-Classif'!I$1)*$F96</f>
        <v>0</v>
      </c>
      <c r="J96" s="47"/>
      <c r="K96" s="47">
        <f>INDEX(classify,$E96,'Function-Classif'!K$1)*$F96</f>
        <v>7651603.1396240629</v>
      </c>
      <c r="L96" s="47">
        <f>INDEX(classify,$E96,'Function-Classif'!L$1)*$F96</f>
        <v>0</v>
      </c>
      <c r="M96" s="47">
        <f>INDEX(classify,$E96,'Function-Classif'!M$1)*$F96</f>
        <v>0</v>
      </c>
      <c r="N96" s="47"/>
      <c r="O96" s="47">
        <f>INDEX(classify,$E96,'Function-Classif'!O$1)*$F96</f>
        <v>17306823.337937728</v>
      </c>
      <c r="P96" s="47">
        <f>INDEX(classify,$E96,'Function-Classif'!P$1)*$F96</f>
        <v>0</v>
      </c>
      <c r="Q96" s="47">
        <f>INDEX(classify,$E96,'Function-Classif'!Q$1)*$F96</f>
        <v>6270621.0780728478</v>
      </c>
      <c r="R96" s="24"/>
      <c r="S96" s="24">
        <f t="shared" si="50"/>
        <v>31496719.449993275</v>
      </c>
      <c r="T96" s="24">
        <f t="shared" si="51"/>
        <v>33353671.471933879</v>
      </c>
      <c r="U96" s="24">
        <f t="shared" si="52"/>
        <v>6270621.0780728478</v>
      </c>
      <c r="W96" s="44">
        <f t="shared" si="53"/>
        <v>0</v>
      </c>
      <c r="X96" s="44">
        <f t="shared" si="54"/>
        <v>0</v>
      </c>
    </row>
    <row r="97" spans="2:24" x14ac:dyDescent="0.25">
      <c r="B97" s="64" t="s">
        <v>54</v>
      </c>
      <c r="C97" s="30"/>
      <c r="D97" s="65" t="str">
        <f>INDEX(classify,$E97,'Function-Classif'!D$1)</f>
        <v>PT&amp;D</v>
      </c>
      <c r="E97" s="30">
        <v>1</v>
      </c>
      <c r="F97" s="31">
        <v>40982991</v>
      </c>
      <c r="G97" s="65">
        <f>INDEX(classify,$E97,'Function-Classif'!G$1)*$F97</f>
        <v>3767646.0796778696</v>
      </c>
      <c r="H97" s="65">
        <f>INDEX(classify,$E97,'Function-Classif'!H$1)*$F97</f>
        <v>19219822.374732561</v>
      </c>
      <c r="I97" s="65">
        <f>INDEX(classify,$E97,'Function-Classif'!I$1)*$F97</f>
        <v>0</v>
      </c>
      <c r="J97" s="65"/>
      <c r="K97" s="65">
        <f>INDEX(classify,$E97,'Function-Classif'!K$1)*$F97</f>
        <v>4409183.3592973165</v>
      </c>
      <c r="L97" s="65">
        <f>INDEX(classify,$E97,'Function-Classif'!L$1)*$F97</f>
        <v>0</v>
      </c>
      <c r="M97" s="65">
        <f>INDEX(classify,$E97,'Function-Classif'!M$1)*$F97</f>
        <v>0</v>
      </c>
      <c r="N97" s="65"/>
      <c r="O97" s="65">
        <f>INDEX(classify,$E97,'Function-Classif'!O$1)*$F97</f>
        <v>9972937.1834204476</v>
      </c>
      <c r="P97" s="65">
        <f>INDEX(classify,$E97,'Function-Classif'!P$1)*$F97</f>
        <v>0</v>
      </c>
      <c r="Q97" s="65">
        <f>INDEX(classify,$E97,'Function-Classif'!Q$1)*$F97</f>
        <v>3613402.0028718072</v>
      </c>
      <c r="R97" s="41"/>
      <c r="S97" s="41">
        <f t="shared" si="50"/>
        <v>18149766.622395635</v>
      </c>
      <c r="T97" s="41">
        <f t="shared" si="51"/>
        <v>19219822.374732561</v>
      </c>
      <c r="U97" s="41">
        <f t="shared" si="52"/>
        <v>3613402.0028718072</v>
      </c>
      <c r="W97" s="44">
        <f t="shared" si="53"/>
        <v>0</v>
      </c>
      <c r="X97" s="44">
        <f t="shared" si="54"/>
        <v>0</v>
      </c>
    </row>
    <row r="98" spans="2:24" x14ac:dyDescent="0.25">
      <c r="B98" s="6" t="s">
        <v>55</v>
      </c>
      <c r="C98" s="6"/>
      <c r="D98" s="6"/>
      <c r="E98" s="6"/>
      <c r="F98" s="21">
        <f>SUM(F90:F97)</f>
        <v>1684052746</v>
      </c>
      <c r="G98" s="21">
        <f>SUM(G90:G97)</f>
        <v>158462055.47030935</v>
      </c>
      <c r="H98" s="21">
        <f>SUM(H90:H97)</f>
        <v>808359515.42846656</v>
      </c>
      <c r="I98" s="21">
        <f>SUM(I90:I97)</f>
        <v>0</v>
      </c>
      <c r="J98" s="21"/>
      <c r="K98" s="21">
        <f>SUM(K90:K97)</f>
        <v>172029835.49892136</v>
      </c>
      <c r="L98" s="21">
        <f>SUM(L90:L97)</f>
        <v>0</v>
      </c>
      <c r="M98" s="21">
        <f>SUM(M90:M97)</f>
        <v>0</v>
      </c>
      <c r="N98" s="21"/>
      <c r="O98" s="21">
        <f>SUM(O90:O97)</f>
        <v>400200424.67777413</v>
      </c>
      <c r="P98" s="21">
        <f>SUM(P90:P97)</f>
        <v>0</v>
      </c>
      <c r="Q98" s="21">
        <f>SUM(Q90:Q97)</f>
        <v>145000914.92452869</v>
      </c>
      <c r="R98" s="21"/>
      <c r="S98" s="21">
        <f>SUM(S90:S97)</f>
        <v>730692315.64700484</v>
      </c>
      <c r="T98" s="21">
        <f>SUM(T90:T97)</f>
        <v>808359515.42846656</v>
      </c>
      <c r="U98" s="21">
        <f>SUM(U90:U97)</f>
        <v>145000914.92452869</v>
      </c>
      <c r="W98" s="44">
        <f t="shared" si="53"/>
        <v>0</v>
      </c>
      <c r="X98" s="44">
        <f t="shared" si="54"/>
        <v>0</v>
      </c>
    </row>
    <row r="99" spans="2:24" ht="15.75" thickBot="1" x14ac:dyDescent="0.3">
      <c r="B99" s="33"/>
      <c r="C99" s="33"/>
      <c r="D99" s="33"/>
      <c r="E99" s="33"/>
      <c r="F99" s="34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W99" s="44">
        <f t="shared" si="53"/>
        <v>0</v>
      </c>
      <c r="X99" s="44">
        <f t="shared" si="54"/>
        <v>0</v>
      </c>
    </row>
    <row r="100" spans="2:24" ht="15.75" thickTop="1" x14ac:dyDescent="0.25">
      <c r="B100" s="7" t="s">
        <v>56</v>
      </c>
      <c r="C100" s="6"/>
      <c r="D100" s="6"/>
      <c r="E100" s="6"/>
      <c r="F100" s="21">
        <f>F87-F98</f>
        <v>2771115517.7399998</v>
      </c>
      <c r="G100" s="21">
        <f>G87-G98</f>
        <v>252211360.74730203</v>
      </c>
      <c r="H100" s="21">
        <f>H87-H98</f>
        <v>1286601090.4259868</v>
      </c>
      <c r="I100" s="21">
        <f>I87-I98</f>
        <v>0</v>
      </c>
      <c r="J100" s="21"/>
      <c r="K100" s="21">
        <f>K87-K98</f>
        <v>302524467.62971306</v>
      </c>
      <c r="L100" s="21">
        <f>L87-L98</f>
        <v>0</v>
      </c>
      <c r="M100" s="21">
        <f>M87-M98</f>
        <v>0</v>
      </c>
      <c r="N100" s="21"/>
      <c r="O100" s="21">
        <f>O87-O98</f>
        <v>682496103.95733643</v>
      </c>
      <c r="P100" s="21">
        <f>P87-P98</f>
        <v>0</v>
      </c>
      <c r="Q100" s="21">
        <f>Q87-Q98</f>
        <v>247282494.97966138</v>
      </c>
      <c r="R100" s="21"/>
      <c r="S100" s="21">
        <f>S87-S98</f>
        <v>1237231932.3343515</v>
      </c>
      <c r="T100" s="21">
        <f>T87-T98</f>
        <v>1286601090.4259868</v>
      </c>
      <c r="U100" s="21">
        <f>U87-U98</f>
        <v>247282494.97966138</v>
      </c>
      <c r="W100" s="44">
        <f t="shared" si="53"/>
        <v>0</v>
      </c>
      <c r="X100" s="44">
        <f t="shared" si="54"/>
        <v>0</v>
      </c>
    </row>
    <row r="101" spans="2:24" x14ac:dyDescent="0.25">
      <c r="B101" s="6"/>
      <c r="C101" s="6"/>
      <c r="D101" s="6"/>
      <c r="E101" s="6"/>
      <c r="F101" s="21"/>
      <c r="G101" s="24"/>
      <c r="H101" s="24"/>
      <c r="I101" s="24"/>
      <c r="J101" s="40"/>
      <c r="K101" s="24"/>
      <c r="L101" s="24"/>
      <c r="M101" s="24"/>
      <c r="N101" s="40"/>
      <c r="O101" s="24"/>
      <c r="P101" s="24"/>
      <c r="Q101" s="24"/>
      <c r="R101" s="24"/>
      <c r="S101" s="24"/>
      <c r="T101" s="24"/>
      <c r="U101" s="24"/>
      <c r="W101" s="44">
        <f t="shared" si="53"/>
        <v>0</v>
      </c>
      <c r="X101" s="44">
        <f t="shared" si="54"/>
        <v>0</v>
      </c>
    </row>
    <row r="102" spans="2:24" x14ac:dyDescent="0.25">
      <c r="B102" s="7" t="s">
        <v>57</v>
      </c>
      <c r="C102" s="6"/>
      <c r="D102" s="6"/>
      <c r="E102" s="6"/>
      <c r="F102" s="21"/>
      <c r="G102" s="24"/>
      <c r="H102" s="24"/>
      <c r="I102" s="24"/>
      <c r="J102" s="40"/>
      <c r="K102" s="24"/>
      <c r="L102" s="24"/>
      <c r="M102" s="24"/>
      <c r="N102" s="40"/>
      <c r="O102" s="24"/>
      <c r="P102" s="24"/>
      <c r="Q102" s="24"/>
      <c r="R102" s="24"/>
      <c r="S102" s="24"/>
      <c r="T102" s="24"/>
      <c r="U102" s="24"/>
      <c r="W102" s="44">
        <f t="shared" si="53"/>
        <v>0</v>
      </c>
      <c r="X102" s="44">
        <f t="shared" si="54"/>
        <v>0</v>
      </c>
    </row>
    <row r="103" spans="2:24" x14ac:dyDescent="0.25">
      <c r="B103" s="6" t="s">
        <v>58</v>
      </c>
      <c r="C103" s="6"/>
      <c r="D103" s="47" t="str">
        <f>INDEX(classify,$E103,'Function-Classif'!D$1)</f>
        <v>O&amp;MxPurch</v>
      </c>
      <c r="E103" s="6">
        <v>9</v>
      </c>
      <c r="F103" s="21">
        <v>75842724</v>
      </c>
      <c r="G103" s="58">
        <f>INDEX(classify,$E103,'Function-Classif'!G$1)*$F103</f>
        <v>1582522.0949339771</v>
      </c>
      <c r="H103" s="47">
        <f>INDEX(classify,$E103,'Function-Classif'!H$1)*$F103</f>
        <v>59438810.802983105</v>
      </c>
      <c r="I103" s="47">
        <f>INDEX(classify,$E103,'Function-Classif'!I$1)*$F103</f>
        <v>0</v>
      </c>
      <c r="J103" s="47"/>
      <c r="K103" s="47">
        <f>INDEX(classify,$E103,'Function-Classif'!K$1)*$F103</f>
        <v>2659627.7046563327</v>
      </c>
      <c r="L103" s="47">
        <f>INDEX(classify,$E103,'Function-Classif'!L$1)*$F103</f>
        <v>0</v>
      </c>
      <c r="M103" s="47">
        <f>INDEX(classify,$E103,'Function-Classif'!M$1)*$F103</f>
        <v>0</v>
      </c>
      <c r="N103" s="47"/>
      <c r="O103" s="47">
        <f>INDEX(classify,$E103,'Function-Classif'!O$1)*$F103</f>
        <v>5958265.9108129051</v>
      </c>
      <c r="P103" s="47">
        <f>INDEX(classify,$E103,'Function-Classif'!P$1)*$F103</f>
        <v>0</v>
      </c>
      <c r="Q103" s="47">
        <f>INDEX(classify,$E103,'Function-Classif'!Q$1)*$F103</f>
        <v>6203497.4866136741</v>
      </c>
      <c r="R103" s="24"/>
      <c r="S103" s="24">
        <f t="shared" ref="S103:S106" si="55">+G103+K103+O103</f>
        <v>10200415.710403215</v>
      </c>
      <c r="T103" s="24">
        <f t="shared" ref="T103:T106" si="56">+H103+L103+P103</f>
        <v>59438810.802983105</v>
      </c>
      <c r="U103" s="24">
        <f t="shared" ref="U103:U106" si="57">+I103+M103+Q103</f>
        <v>6203497.4866136741</v>
      </c>
      <c r="W103" s="44">
        <f t="shared" si="53"/>
        <v>0</v>
      </c>
      <c r="X103" s="44">
        <f t="shared" si="54"/>
        <v>0</v>
      </c>
    </row>
    <row r="104" spans="2:24" x14ac:dyDescent="0.25">
      <c r="B104" s="6" t="s">
        <v>59</v>
      </c>
      <c r="C104" s="6"/>
      <c r="D104" s="47" t="str">
        <f>INDEX(classify,$E104,'Function-Classif'!D$1)</f>
        <v>TPIS</v>
      </c>
      <c r="E104" s="6">
        <v>5</v>
      </c>
      <c r="F104" s="21">
        <v>36896266</v>
      </c>
      <c r="G104" s="47">
        <f>INDEX(classify,$E104,'Function-Classif'!G$1)*$F104</f>
        <v>3389792.1977937403</v>
      </c>
      <c r="H104" s="47">
        <f>INDEX(classify,$E104,'Function-Classif'!H$1)*$F104</f>
        <v>17292283.444632988</v>
      </c>
      <c r="I104" s="47">
        <f>INDEX(classify,$E104,'Function-Classif'!I$1)*$F104</f>
        <v>0</v>
      </c>
      <c r="J104" s="47"/>
      <c r="K104" s="47">
        <f>INDEX(classify,$E104,'Function-Classif'!K$1)*$F104</f>
        <v>3966644.8716601911</v>
      </c>
      <c r="L104" s="47">
        <f>INDEX(classify,$E104,'Function-Classif'!L$1)*$F104</f>
        <v>0</v>
      </c>
      <c r="M104" s="47">
        <f>INDEX(classify,$E104,'Function-Classif'!M$1)*$F104</f>
        <v>0</v>
      </c>
      <c r="N104" s="47"/>
      <c r="O104" s="47">
        <f>INDEX(classify,$E104,'Function-Classif'!O$1)*$F104</f>
        <v>8990207.0092090219</v>
      </c>
      <c r="P104" s="47">
        <f>INDEX(classify,$E104,'Function-Classif'!P$1)*$F104</f>
        <v>0</v>
      </c>
      <c r="Q104" s="47">
        <f>INDEX(classify,$E104,'Function-Classif'!Q$1)*$F104</f>
        <v>3257338.476704061</v>
      </c>
      <c r="R104" s="24"/>
      <c r="S104" s="24">
        <f t="shared" si="55"/>
        <v>16346644.078662954</v>
      </c>
      <c r="T104" s="24">
        <f t="shared" si="56"/>
        <v>17292283.444632988</v>
      </c>
      <c r="U104" s="24">
        <f t="shared" si="57"/>
        <v>3257338.476704061</v>
      </c>
      <c r="W104" s="44">
        <f t="shared" si="53"/>
        <v>0</v>
      </c>
      <c r="X104" s="44">
        <f t="shared" si="54"/>
        <v>0</v>
      </c>
    </row>
    <row r="105" spans="2:24" s="135" customFormat="1" x14ac:dyDescent="0.25">
      <c r="B105" s="43" t="s">
        <v>454</v>
      </c>
      <c r="C105" s="43"/>
      <c r="D105" s="47" t="str">
        <f>INDEX(classify,$E105,'Function-Classif'!D$1)</f>
        <v>PROD</v>
      </c>
      <c r="E105" s="43">
        <v>2</v>
      </c>
      <c r="F105" s="145">
        <v>36289311</v>
      </c>
      <c r="G105" s="47">
        <f>INDEX(classify,$E105,'Function-Classif'!G$1)*$F105</f>
        <v>5947818.0729</v>
      </c>
      <c r="H105" s="47">
        <f>INDEX(classify,$E105,'Function-Classif'!H$1)*$F105</f>
        <v>30341492.927100003</v>
      </c>
      <c r="I105" s="47">
        <f>INDEX(classify,$E105,'Function-Classif'!I$1)*$F105</f>
        <v>0</v>
      </c>
      <c r="J105" s="47"/>
      <c r="K105" s="47">
        <f>INDEX(classify,$E105,'Function-Classif'!K$1)*$F105</f>
        <v>0</v>
      </c>
      <c r="L105" s="47">
        <f>INDEX(classify,$E105,'Function-Classif'!L$1)*$F105</f>
        <v>0</v>
      </c>
      <c r="M105" s="47">
        <f>INDEX(classify,$E105,'Function-Classif'!M$1)*$F105</f>
        <v>0</v>
      </c>
      <c r="N105" s="47"/>
      <c r="O105" s="47">
        <f>INDEX(classify,$E105,'Function-Classif'!O$1)*$F105</f>
        <v>0</v>
      </c>
      <c r="P105" s="47">
        <f>INDEX(classify,$E105,'Function-Classif'!P$1)*$F105</f>
        <v>0</v>
      </c>
      <c r="Q105" s="47">
        <f>INDEX(classify,$E105,'Function-Classif'!Q$1)*$F105</f>
        <v>0</v>
      </c>
      <c r="R105" s="24"/>
      <c r="S105" s="24">
        <f t="shared" ref="S105" si="58">+G105+K105+O105</f>
        <v>5947818.0729</v>
      </c>
      <c r="T105" s="24">
        <f t="shared" ref="T105" si="59">+H105+L105+P105</f>
        <v>30341492.927100003</v>
      </c>
      <c r="U105" s="24">
        <f t="shared" ref="U105" si="60">+I105+M105+Q105</f>
        <v>0</v>
      </c>
      <c r="V105"/>
      <c r="W105" s="44">
        <f t="shared" ref="W105" si="61">SUM(G105:Q105)-F105</f>
        <v>0</v>
      </c>
      <c r="X105" s="44">
        <f t="shared" ref="X105" si="62">SUM(S105:U105)-F105</f>
        <v>0</v>
      </c>
    </row>
    <row r="106" spans="2:24" x14ac:dyDescent="0.25">
      <c r="B106" s="30" t="s">
        <v>60</v>
      </c>
      <c r="C106" s="30"/>
      <c r="D106" s="65" t="str">
        <f>INDEX(classify,$E106,'Function-Classif'!D$1)</f>
        <v>TPIS</v>
      </c>
      <c r="E106" s="30">
        <v>5</v>
      </c>
      <c r="F106" s="31">
        <v>13972166</v>
      </c>
      <c r="G106" s="65">
        <f>INDEX(classify,$E106,'Function-Classif'!G$1)*$F106</f>
        <v>1283672.9682369207</v>
      </c>
      <c r="H106" s="65">
        <f>INDEX(classify,$E106,'Function-Classif'!H$1)*$F106</f>
        <v>6548376.8684740048</v>
      </c>
      <c r="I106" s="65">
        <f>INDEX(classify,$E106,'Function-Classif'!I$1)*$F106</f>
        <v>0</v>
      </c>
      <c r="J106" s="65"/>
      <c r="K106" s="65">
        <f>INDEX(classify,$E106,'Function-Classif'!K$1)*$F106</f>
        <v>1502120.0413582472</v>
      </c>
      <c r="L106" s="65">
        <f>INDEX(classify,$E106,'Function-Classif'!L$1)*$F106</f>
        <v>0</v>
      </c>
      <c r="M106" s="65">
        <f>INDEX(classify,$E106,'Function-Classif'!M$1)*$F106</f>
        <v>0</v>
      </c>
      <c r="N106" s="65"/>
      <c r="O106" s="65">
        <f>INDEX(classify,$E106,'Function-Classif'!O$1)*$F106</f>
        <v>3404481.7626540307</v>
      </c>
      <c r="P106" s="65">
        <f>INDEX(classify,$E106,'Function-Classif'!P$1)*$F106</f>
        <v>0</v>
      </c>
      <c r="Q106" s="65">
        <f>INDEX(classify,$E106,'Function-Classif'!Q$1)*$F106</f>
        <v>1233514.3592767972</v>
      </c>
      <c r="R106" s="41"/>
      <c r="S106" s="41">
        <f t="shared" si="55"/>
        <v>6190274.7722491985</v>
      </c>
      <c r="T106" s="41">
        <f t="shared" si="56"/>
        <v>6548376.8684740048</v>
      </c>
      <c r="U106" s="41">
        <f t="shared" si="57"/>
        <v>1233514.3592767972</v>
      </c>
      <c r="W106" s="44">
        <f t="shared" si="53"/>
        <v>0</v>
      </c>
      <c r="X106" s="44">
        <f t="shared" si="54"/>
        <v>0</v>
      </c>
    </row>
    <row r="107" spans="2:24" x14ac:dyDescent="0.25">
      <c r="B107" s="13" t="s">
        <v>61</v>
      </c>
      <c r="C107" s="6"/>
      <c r="D107" s="6"/>
      <c r="E107" s="6"/>
      <c r="F107" s="21">
        <f>SUM(F103:F106)</f>
        <v>163000467</v>
      </c>
      <c r="G107" s="59">
        <f>SUM(G103:G106)</f>
        <v>12203805.333864639</v>
      </c>
      <c r="H107" s="21">
        <f>SUM(H103:H106)</f>
        <v>113620964.04319011</v>
      </c>
      <c r="I107" s="21">
        <f>SUM(I103:I106)</f>
        <v>0</v>
      </c>
      <c r="J107" s="21"/>
      <c r="K107" s="21">
        <f>SUM(K103:K106)</f>
        <v>8128392.6176747717</v>
      </c>
      <c r="L107" s="21">
        <f>SUM(L103:L106)</f>
        <v>0</v>
      </c>
      <c r="M107" s="21">
        <f>SUM(M103:M106)</f>
        <v>0</v>
      </c>
      <c r="N107" s="21"/>
      <c r="O107" s="21">
        <f>SUM(O103:O106)</f>
        <v>18352954.682675958</v>
      </c>
      <c r="P107" s="21">
        <f>SUM(P103:P106)</f>
        <v>0</v>
      </c>
      <c r="Q107" s="21">
        <f>SUM(Q103:Q106)</f>
        <v>10694350.322594533</v>
      </c>
      <c r="R107" s="21"/>
      <c r="S107" s="21">
        <f>SUM(S103:S106)</f>
        <v>38685152.63421537</v>
      </c>
      <c r="T107" s="21">
        <f>SUM(T103:T106)</f>
        <v>113620964.04319011</v>
      </c>
      <c r="U107" s="21">
        <f>SUM(U103:U106)</f>
        <v>10694350.322594533</v>
      </c>
      <c r="W107" s="44">
        <f t="shared" ref="W107:W149" si="63">SUM(G107:Q107)-F107</f>
        <v>0</v>
      </c>
      <c r="X107" s="44">
        <f t="shared" ref="X107:X149" si="64">SUM(S107:U107)-F107</f>
        <v>0</v>
      </c>
    </row>
    <row r="108" spans="2:24" x14ac:dyDescent="0.25">
      <c r="B108" s="13"/>
      <c r="C108" s="6"/>
      <c r="D108" s="6"/>
      <c r="E108" s="6"/>
      <c r="F108" s="21"/>
      <c r="G108" s="24"/>
      <c r="H108" s="24"/>
      <c r="I108" s="24"/>
      <c r="J108" s="40"/>
      <c r="K108" s="24"/>
      <c r="L108" s="24"/>
      <c r="M108" s="24"/>
      <c r="N108" s="40"/>
      <c r="O108" s="24"/>
      <c r="P108" s="24"/>
      <c r="Q108" s="24"/>
      <c r="R108" s="24"/>
      <c r="S108" s="24"/>
      <c r="T108" s="24"/>
      <c r="U108" s="24"/>
      <c r="W108" s="44">
        <f t="shared" si="63"/>
        <v>0</v>
      </c>
      <c r="X108" s="44">
        <f t="shared" si="64"/>
        <v>0</v>
      </c>
    </row>
    <row r="109" spans="2:24" x14ac:dyDescent="0.25">
      <c r="B109" s="6" t="s">
        <v>62</v>
      </c>
      <c r="C109" s="6"/>
      <c r="D109" s="6"/>
      <c r="E109" s="6"/>
      <c r="F109" s="21">
        <v>0</v>
      </c>
      <c r="G109" s="47"/>
      <c r="H109" s="47"/>
      <c r="I109" s="47"/>
      <c r="J109" s="40"/>
      <c r="K109" s="24"/>
      <c r="L109" s="24"/>
      <c r="M109" s="24"/>
      <c r="N109" s="40"/>
      <c r="O109" s="24"/>
      <c r="P109" s="24"/>
      <c r="Q109" s="24"/>
      <c r="R109" s="24"/>
      <c r="S109" s="24">
        <f t="shared" ref="S109" si="65">+G109+K109+O109</f>
        <v>0</v>
      </c>
      <c r="T109" s="24">
        <f t="shared" ref="T109" si="66">+H109+L109+P109</f>
        <v>0</v>
      </c>
      <c r="U109" s="24">
        <f t="shared" ref="U109" si="67">+I109+M109+Q109</f>
        <v>0</v>
      </c>
      <c r="W109" s="44">
        <f t="shared" si="63"/>
        <v>0</v>
      </c>
      <c r="X109" s="44">
        <f t="shared" si="64"/>
        <v>0</v>
      </c>
    </row>
    <row r="110" spans="2:24" x14ac:dyDescent="0.25">
      <c r="B110" s="6"/>
      <c r="C110" s="6"/>
      <c r="D110" s="6"/>
      <c r="E110" s="6"/>
      <c r="F110" s="21"/>
      <c r="G110" s="24"/>
      <c r="H110" s="24"/>
      <c r="I110" s="24"/>
      <c r="J110" s="40"/>
      <c r="K110" s="24"/>
      <c r="L110" s="24"/>
      <c r="M110" s="24"/>
      <c r="N110" s="40"/>
      <c r="O110" s="24"/>
      <c r="P110" s="24"/>
      <c r="Q110" s="24"/>
      <c r="R110" s="24"/>
      <c r="S110" s="24"/>
      <c r="T110" s="24"/>
      <c r="U110" s="24"/>
      <c r="W110" s="44">
        <f t="shared" si="63"/>
        <v>0</v>
      </c>
      <c r="X110" s="44">
        <f t="shared" si="64"/>
        <v>0</v>
      </c>
    </row>
    <row r="111" spans="2:24" x14ac:dyDescent="0.25">
      <c r="B111" s="7" t="s">
        <v>63</v>
      </c>
      <c r="C111" s="6"/>
      <c r="D111" s="6"/>
      <c r="E111" s="6"/>
      <c r="F111" s="21"/>
      <c r="G111" s="24"/>
      <c r="H111" s="24"/>
      <c r="I111" s="24"/>
      <c r="J111" s="40"/>
      <c r="K111" s="24"/>
      <c r="L111" s="24"/>
      <c r="M111" s="24"/>
      <c r="N111" s="40"/>
      <c r="O111" s="24"/>
      <c r="P111" s="24"/>
      <c r="Q111" s="24"/>
      <c r="R111" s="24"/>
      <c r="S111" s="24"/>
      <c r="T111" s="24"/>
      <c r="U111" s="24"/>
      <c r="W111" s="44">
        <f t="shared" si="63"/>
        <v>0</v>
      </c>
      <c r="X111" s="44">
        <f t="shared" si="64"/>
        <v>0</v>
      </c>
    </row>
    <row r="112" spans="2:24" x14ac:dyDescent="0.25">
      <c r="B112" s="6" t="s">
        <v>64</v>
      </c>
      <c r="C112" s="6"/>
      <c r="D112" s="6"/>
      <c r="E112" s="6"/>
      <c r="F112" s="21">
        <v>0</v>
      </c>
      <c r="G112" s="24"/>
      <c r="H112" s="24"/>
      <c r="I112" s="24"/>
      <c r="J112" s="40"/>
      <c r="K112" s="24"/>
      <c r="L112" s="24"/>
      <c r="M112" s="24"/>
      <c r="N112" s="40"/>
      <c r="O112" s="24"/>
      <c r="P112" s="24"/>
      <c r="Q112" s="24"/>
      <c r="R112" s="24"/>
      <c r="S112" s="24">
        <f t="shared" ref="S112:S114" si="68">+G112+K112+O112</f>
        <v>0</v>
      </c>
      <c r="T112" s="24">
        <f t="shared" ref="T112:T114" si="69">+H112+L112+P112</f>
        <v>0</v>
      </c>
      <c r="U112" s="24">
        <f t="shared" ref="U112:U114" si="70">+I112+M112+Q112</f>
        <v>0</v>
      </c>
      <c r="W112" s="44">
        <f t="shared" si="63"/>
        <v>0</v>
      </c>
      <c r="X112" s="44">
        <f t="shared" si="64"/>
        <v>0</v>
      </c>
    </row>
    <row r="113" spans="2:24" ht="15.75" x14ac:dyDescent="0.25">
      <c r="B113" s="15" t="s">
        <v>65</v>
      </c>
      <c r="C113" s="6"/>
      <c r="D113" s="6"/>
      <c r="E113" s="6"/>
      <c r="F113" s="21"/>
      <c r="G113" s="24"/>
      <c r="H113" s="24"/>
      <c r="I113" s="24"/>
      <c r="J113" s="40"/>
      <c r="K113" s="24"/>
      <c r="L113" s="24"/>
      <c r="M113" s="24"/>
      <c r="N113" s="40"/>
      <c r="O113" s="24"/>
      <c r="P113" s="24"/>
      <c r="Q113" s="24"/>
      <c r="R113" s="24"/>
      <c r="S113" s="24">
        <f t="shared" si="68"/>
        <v>0</v>
      </c>
      <c r="T113" s="24">
        <f t="shared" si="69"/>
        <v>0</v>
      </c>
      <c r="U113" s="24">
        <f t="shared" si="70"/>
        <v>0</v>
      </c>
      <c r="W113" s="44">
        <f t="shared" si="63"/>
        <v>0</v>
      </c>
      <c r="X113" s="44">
        <f t="shared" si="64"/>
        <v>0</v>
      </c>
    </row>
    <row r="114" spans="2:24" ht="15.75" x14ac:dyDescent="0.25">
      <c r="B114" s="15" t="s">
        <v>455</v>
      </c>
      <c r="C114" s="6"/>
      <c r="D114" s="47" t="str">
        <f>INDEX(classify,$E114,'Function-Classif'!D$1)</f>
        <v>TPIS</v>
      </c>
      <c r="E114" s="6">
        <v>5</v>
      </c>
      <c r="F114" s="21">
        <v>546457652</v>
      </c>
      <c r="G114" s="47">
        <f>INDEX(classify,$E114,'Function-Classif'!G$1)*$F114</f>
        <v>50205023.0550237</v>
      </c>
      <c r="H114" s="47">
        <f>INDEX(classify,$E114,'Function-Classif'!H$1)*$F114</f>
        <v>256109943.72364441</v>
      </c>
      <c r="I114" s="47">
        <f>INDEX(classify,$E114,'Function-Classif'!I$1)*$F114</f>
        <v>0</v>
      </c>
      <c r="J114" s="47"/>
      <c r="K114" s="47">
        <f>INDEX(classify,$E114,'Function-Classif'!K$1)*$F114</f>
        <v>58748585.639676094</v>
      </c>
      <c r="L114" s="47">
        <f>INDEX(classify,$E114,'Function-Classif'!L$1)*$F114</f>
        <v>0</v>
      </c>
      <c r="M114" s="47">
        <f>INDEX(classify,$E114,'Function-Classif'!M$1)*$F114</f>
        <v>0</v>
      </c>
      <c r="N114" s="47"/>
      <c r="O114" s="47">
        <f>INDEX(classify,$E114,'Function-Classif'!O$1)*$F114</f>
        <v>133150802.12307404</v>
      </c>
      <c r="P114" s="47">
        <f>INDEX(classify,$E114,'Function-Classif'!P$1)*$F114</f>
        <v>0</v>
      </c>
      <c r="Q114" s="47">
        <f>INDEX(classify,$E114,'Function-Classif'!Q$1)*$F114</f>
        <v>48243297.45858179</v>
      </c>
      <c r="R114" s="24"/>
      <c r="S114" s="24">
        <f t="shared" si="68"/>
        <v>242104410.81777382</v>
      </c>
      <c r="T114" s="24">
        <f t="shared" si="69"/>
        <v>256109943.72364441</v>
      </c>
      <c r="U114" s="24">
        <f t="shared" si="70"/>
        <v>48243297.45858179</v>
      </c>
      <c r="W114" s="44">
        <f t="shared" si="63"/>
        <v>0</v>
      </c>
      <c r="X114" s="44">
        <f t="shared" si="64"/>
        <v>0</v>
      </c>
    </row>
    <row r="115" spans="2:24" ht="15.75" x14ac:dyDescent="0.25">
      <c r="B115" s="15"/>
      <c r="C115" s="6"/>
      <c r="D115" s="47"/>
      <c r="E115" s="6"/>
      <c r="F115" s="21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24"/>
      <c r="S115" s="24"/>
      <c r="T115" s="24"/>
      <c r="U115" s="24"/>
      <c r="W115" s="44">
        <f t="shared" si="63"/>
        <v>0</v>
      </c>
      <c r="X115" s="44">
        <f t="shared" si="64"/>
        <v>0</v>
      </c>
    </row>
    <row r="116" spans="2:24" ht="15.75" x14ac:dyDescent="0.25">
      <c r="B116" s="15"/>
      <c r="C116" s="6"/>
      <c r="D116" s="47"/>
      <c r="E116" s="6"/>
      <c r="F116" s="21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24"/>
      <c r="S116" s="24"/>
      <c r="T116" s="24"/>
      <c r="U116" s="24"/>
      <c r="W116" s="44">
        <f t="shared" si="63"/>
        <v>0</v>
      </c>
      <c r="X116" s="44">
        <f t="shared" si="64"/>
        <v>0</v>
      </c>
    </row>
    <row r="117" spans="2:24" ht="15.75" x14ac:dyDescent="0.25">
      <c r="B117" s="67"/>
      <c r="C117" s="30"/>
      <c r="D117" s="65"/>
      <c r="E117" s="30"/>
      <c r="F117" s="31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41"/>
      <c r="S117" s="41"/>
      <c r="T117" s="41"/>
      <c r="U117" s="41"/>
      <c r="W117" s="44">
        <f t="shared" si="63"/>
        <v>0</v>
      </c>
      <c r="X117" s="44">
        <f t="shared" si="64"/>
        <v>0</v>
      </c>
    </row>
    <row r="118" spans="2:24" ht="15.75" x14ac:dyDescent="0.25">
      <c r="B118" s="16" t="s">
        <v>66</v>
      </c>
      <c r="C118" s="6"/>
      <c r="D118" s="6"/>
      <c r="E118" s="6"/>
      <c r="F118" s="21">
        <f>SUM(F112:F117)</f>
        <v>546457652</v>
      </c>
      <c r="G118" s="21">
        <f>SUM(G112:G117)</f>
        <v>50205023.0550237</v>
      </c>
      <c r="H118" s="21">
        <f>SUM(H112:H117)</f>
        <v>256109943.72364441</v>
      </c>
      <c r="I118" s="21">
        <f>SUM(I112:I117)</f>
        <v>0</v>
      </c>
      <c r="J118" s="21"/>
      <c r="K118" s="21">
        <f>SUM(K112:K117)</f>
        <v>58748585.639676094</v>
      </c>
      <c r="L118" s="21">
        <f>SUM(L112:L117)</f>
        <v>0</v>
      </c>
      <c r="M118" s="21">
        <f>SUM(M112:M117)</f>
        <v>0</v>
      </c>
      <c r="N118" s="21"/>
      <c r="O118" s="21">
        <f>SUM(O112:O117)</f>
        <v>133150802.12307404</v>
      </c>
      <c r="P118" s="21">
        <f>SUM(P112:P117)</f>
        <v>0</v>
      </c>
      <c r="Q118" s="21">
        <f>SUM(Q112:Q117)</f>
        <v>48243297.45858179</v>
      </c>
      <c r="R118" s="21"/>
      <c r="S118" s="21">
        <f>SUM(S112:S117)</f>
        <v>242104410.81777382</v>
      </c>
      <c r="T118" s="21">
        <f>SUM(T112:T117)</f>
        <v>256109943.72364441</v>
      </c>
      <c r="U118" s="21">
        <f>SUM(U112:U117)</f>
        <v>48243297.45858179</v>
      </c>
      <c r="W118" s="44">
        <f t="shared" si="63"/>
        <v>0</v>
      </c>
      <c r="X118" s="44">
        <f t="shared" si="64"/>
        <v>0</v>
      </c>
    </row>
    <row r="119" spans="2:24" ht="15.75" x14ac:dyDescent="0.25">
      <c r="B119" s="17"/>
      <c r="C119" s="6"/>
      <c r="D119" s="6"/>
      <c r="E119" s="6"/>
      <c r="F119" s="21"/>
      <c r="G119" s="24"/>
      <c r="H119" s="24"/>
      <c r="I119" s="24"/>
      <c r="J119" s="40"/>
      <c r="K119" s="24"/>
      <c r="L119" s="24"/>
      <c r="M119" s="24"/>
      <c r="N119" s="40"/>
      <c r="O119" s="24"/>
      <c r="P119" s="24"/>
      <c r="Q119" s="24"/>
      <c r="R119" s="24"/>
      <c r="S119" s="24"/>
      <c r="T119" s="24"/>
      <c r="U119" s="24"/>
      <c r="W119" s="44">
        <f t="shared" si="63"/>
        <v>0</v>
      </c>
      <c r="X119" s="44">
        <f t="shared" si="64"/>
        <v>0</v>
      </c>
    </row>
    <row r="120" spans="2:24" ht="15.75" x14ac:dyDescent="0.25">
      <c r="B120" s="15" t="s">
        <v>67</v>
      </c>
      <c r="C120" s="6"/>
      <c r="D120" s="6"/>
      <c r="E120" s="6"/>
      <c r="F120" s="21"/>
      <c r="G120" s="24"/>
      <c r="H120" s="24"/>
      <c r="I120" s="24"/>
      <c r="J120" s="40"/>
      <c r="K120" s="24"/>
      <c r="L120" s="24"/>
      <c r="M120" s="24"/>
      <c r="N120" s="40"/>
      <c r="O120" s="24"/>
      <c r="P120" s="24"/>
      <c r="Q120" s="24"/>
      <c r="R120" s="24"/>
      <c r="S120" s="24"/>
      <c r="T120" s="24"/>
      <c r="U120" s="24"/>
      <c r="W120" s="44">
        <f t="shared" si="63"/>
        <v>0</v>
      </c>
      <c r="X120" s="44">
        <f t="shared" si="64"/>
        <v>0</v>
      </c>
    </row>
    <row r="121" spans="2:24" ht="15.75" x14ac:dyDescent="0.25">
      <c r="B121" s="15" t="s">
        <v>68</v>
      </c>
      <c r="C121" s="6"/>
      <c r="D121" s="47"/>
      <c r="E121" s="6"/>
      <c r="F121" s="21">
        <v>0</v>
      </c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24"/>
      <c r="S121" s="24"/>
      <c r="T121" s="24"/>
      <c r="U121" s="24"/>
      <c r="W121" s="44"/>
      <c r="X121" s="44">
        <f t="shared" si="64"/>
        <v>0</v>
      </c>
    </row>
    <row r="122" spans="2:24" ht="15.75" x14ac:dyDescent="0.25">
      <c r="B122" s="15" t="s">
        <v>69</v>
      </c>
      <c r="C122" s="6"/>
      <c r="D122" s="6"/>
      <c r="E122" s="6"/>
      <c r="F122" s="21">
        <v>0</v>
      </c>
      <c r="G122" s="24"/>
      <c r="H122" s="24"/>
      <c r="I122" s="24"/>
      <c r="J122" s="40"/>
      <c r="K122" s="24"/>
      <c r="L122" s="24"/>
      <c r="M122" s="24"/>
      <c r="N122" s="40"/>
      <c r="O122" s="24"/>
      <c r="P122" s="24"/>
      <c r="Q122" s="24"/>
      <c r="R122" s="24"/>
      <c r="S122" s="24">
        <f t="shared" ref="S122:S126" si="71">+G122+K122+O122</f>
        <v>0</v>
      </c>
      <c r="T122" s="24">
        <f t="shared" ref="T122:T126" si="72">+H122+L122+P122</f>
        <v>0</v>
      </c>
      <c r="U122" s="24">
        <f t="shared" ref="U122:U126" si="73">+I122+M122+Q122</f>
        <v>0</v>
      </c>
      <c r="W122" s="44">
        <f t="shared" si="63"/>
        <v>0</v>
      </c>
      <c r="X122" s="44">
        <f t="shared" si="64"/>
        <v>0</v>
      </c>
    </row>
    <row r="123" spans="2:24" ht="15.75" x14ac:dyDescent="0.25">
      <c r="B123" s="15" t="s">
        <v>70</v>
      </c>
      <c r="C123" s="6"/>
      <c r="D123" s="6"/>
      <c r="E123" s="6"/>
      <c r="F123" s="21">
        <v>0</v>
      </c>
      <c r="G123" s="24"/>
      <c r="H123" s="24"/>
      <c r="I123" s="24"/>
      <c r="J123" s="40"/>
      <c r="K123" s="24"/>
      <c r="L123" s="24"/>
      <c r="M123" s="24"/>
      <c r="N123" s="40"/>
      <c r="O123" s="24"/>
      <c r="P123" s="24"/>
      <c r="Q123" s="24"/>
      <c r="R123" s="24"/>
      <c r="S123" s="24">
        <f t="shared" si="71"/>
        <v>0</v>
      </c>
      <c r="T123" s="24">
        <f t="shared" si="72"/>
        <v>0</v>
      </c>
      <c r="U123" s="24">
        <f t="shared" si="73"/>
        <v>0</v>
      </c>
      <c r="W123" s="44">
        <f t="shared" si="63"/>
        <v>0</v>
      </c>
      <c r="X123" s="44">
        <f t="shared" si="64"/>
        <v>0</v>
      </c>
    </row>
    <row r="124" spans="2:24" ht="15.75" x14ac:dyDescent="0.25">
      <c r="B124" s="15" t="s">
        <v>71</v>
      </c>
      <c r="C124" s="6"/>
      <c r="D124" s="6"/>
      <c r="E124" s="6"/>
      <c r="F124" s="21">
        <v>0</v>
      </c>
      <c r="G124" s="24"/>
      <c r="H124" s="24"/>
      <c r="I124" s="24"/>
      <c r="J124" s="40"/>
      <c r="K124" s="24"/>
      <c r="L124" s="24"/>
      <c r="M124" s="24"/>
      <c r="N124" s="40"/>
      <c r="O124" s="24"/>
      <c r="P124" s="24"/>
      <c r="Q124" s="24"/>
      <c r="R124" s="24"/>
      <c r="S124" s="24">
        <f t="shared" si="71"/>
        <v>0</v>
      </c>
      <c r="T124" s="24">
        <f t="shared" si="72"/>
        <v>0</v>
      </c>
      <c r="U124" s="24">
        <f t="shared" si="73"/>
        <v>0</v>
      </c>
      <c r="W124" s="44">
        <f t="shared" si="63"/>
        <v>0</v>
      </c>
      <c r="X124" s="44">
        <f t="shared" si="64"/>
        <v>0</v>
      </c>
    </row>
    <row r="125" spans="2:24" ht="15.75" x14ac:dyDescent="0.25">
      <c r="B125" s="15" t="s">
        <v>72</v>
      </c>
      <c r="C125" s="6"/>
      <c r="D125" s="6"/>
      <c r="E125" s="6"/>
      <c r="F125" s="21">
        <v>0</v>
      </c>
      <c r="G125" s="24"/>
      <c r="H125" s="24"/>
      <c r="I125" s="24"/>
      <c r="J125" s="40"/>
      <c r="K125" s="24"/>
      <c r="L125" s="24"/>
      <c r="M125" s="24"/>
      <c r="N125" s="40"/>
      <c r="O125" s="24"/>
      <c r="P125" s="24"/>
      <c r="Q125" s="24"/>
      <c r="R125" s="24"/>
      <c r="S125" s="24">
        <f t="shared" si="71"/>
        <v>0</v>
      </c>
      <c r="T125" s="24">
        <f t="shared" si="72"/>
        <v>0</v>
      </c>
      <c r="U125" s="24">
        <f t="shared" si="73"/>
        <v>0</v>
      </c>
      <c r="W125" s="44">
        <f t="shared" si="63"/>
        <v>0</v>
      </c>
      <c r="X125" s="44">
        <f t="shared" si="64"/>
        <v>0</v>
      </c>
    </row>
    <row r="126" spans="2:24" ht="15.75" x14ac:dyDescent="0.25">
      <c r="B126" s="67" t="s">
        <v>73</v>
      </c>
      <c r="C126" s="30"/>
      <c r="D126" s="30"/>
      <c r="E126" s="30"/>
      <c r="F126" s="31">
        <v>0</v>
      </c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>
        <f t="shared" si="71"/>
        <v>0</v>
      </c>
      <c r="T126" s="41">
        <f t="shared" si="72"/>
        <v>0</v>
      </c>
      <c r="U126" s="41">
        <f t="shared" si="73"/>
        <v>0</v>
      </c>
      <c r="W126" s="44">
        <f t="shared" si="63"/>
        <v>0</v>
      </c>
      <c r="X126" s="44">
        <f t="shared" si="64"/>
        <v>0</v>
      </c>
    </row>
    <row r="127" spans="2:24" ht="15.75" x14ac:dyDescent="0.25">
      <c r="B127" s="16" t="s">
        <v>74</v>
      </c>
      <c r="C127" s="6"/>
      <c r="D127" s="6"/>
      <c r="E127" s="6"/>
      <c r="F127" s="21">
        <f>SUM(F121:F126)</f>
        <v>0</v>
      </c>
      <c r="G127" s="21">
        <f>SUM(G121:G126)</f>
        <v>0</v>
      </c>
      <c r="H127" s="21">
        <f>SUM(H121:H126)</f>
        <v>0</v>
      </c>
      <c r="I127" s="21">
        <f>SUM(I121:I126)</f>
        <v>0</v>
      </c>
      <c r="J127" s="21"/>
      <c r="K127" s="21">
        <f>SUM(K121:K126)</f>
        <v>0</v>
      </c>
      <c r="L127" s="21">
        <f>SUM(L121:L126)</f>
        <v>0</v>
      </c>
      <c r="M127" s="21">
        <f>SUM(M121:M126)</f>
        <v>0</v>
      </c>
      <c r="N127" s="21"/>
      <c r="O127" s="21">
        <f>SUM(O121:O126)</f>
        <v>0</v>
      </c>
      <c r="P127" s="21">
        <f>SUM(P121:P126)</f>
        <v>0</v>
      </c>
      <c r="Q127" s="21">
        <f>SUM(Q121:Q126)</f>
        <v>0</v>
      </c>
      <c r="R127" s="21"/>
      <c r="S127" s="21">
        <f>SUM(S121:S126)</f>
        <v>0</v>
      </c>
      <c r="T127" s="21">
        <f>SUM(T121:T126)</f>
        <v>0</v>
      </c>
      <c r="U127" s="21">
        <f>SUM(U121:U126)</f>
        <v>0</v>
      </c>
      <c r="W127" s="44">
        <f t="shared" si="63"/>
        <v>0</v>
      </c>
      <c r="X127" s="44">
        <f t="shared" si="64"/>
        <v>0</v>
      </c>
    </row>
    <row r="128" spans="2:24" x14ac:dyDescent="0.25">
      <c r="B128" s="6"/>
      <c r="C128" s="6"/>
      <c r="D128" s="6"/>
      <c r="E128" s="6"/>
      <c r="F128" s="21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W128" s="44">
        <f t="shared" si="63"/>
        <v>0</v>
      </c>
      <c r="X128" s="44">
        <f t="shared" si="64"/>
        <v>0</v>
      </c>
    </row>
    <row r="129" spans="1:24" x14ac:dyDescent="0.25">
      <c r="B129" s="9" t="s">
        <v>75</v>
      </c>
      <c r="C129" s="6"/>
      <c r="D129" s="6"/>
      <c r="E129" s="6"/>
      <c r="F129" s="21">
        <f>F118+F127</f>
        <v>546457652</v>
      </c>
      <c r="G129" s="21">
        <f>G118+G127</f>
        <v>50205023.0550237</v>
      </c>
      <c r="H129" s="21">
        <f>H118+H127</f>
        <v>256109943.72364441</v>
      </c>
      <c r="I129" s="21">
        <f>I118+I127</f>
        <v>0</v>
      </c>
      <c r="J129" s="21"/>
      <c r="K129" s="21">
        <f>K118+K127</f>
        <v>58748585.639676094</v>
      </c>
      <c r="L129" s="21">
        <f>L118+L127</f>
        <v>0</v>
      </c>
      <c r="M129" s="21">
        <f>M118+M127</f>
        <v>0</v>
      </c>
      <c r="N129" s="21"/>
      <c r="O129" s="21">
        <f>O118+O127</f>
        <v>133150802.12307404</v>
      </c>
      <c r="P129" s="21">
        <f>P118+P127</f>
        <v>0</v>
      </c>
      <c r="Q129" s="21">
        <f>Q118+Q127</f>
        <v>48243297.45858179</v>
      </c>
      <c r="R129" s="21"/>
      <c r="S129" s="21">
        <f>S118+S127</f>
        <v>242104410.81777382</v>
      </c>
      <c r="T129" s="21">
        <f>T118+T127</f>
        <v>256109943.72364441</v>
      </c>
      <c r="U129" s="21">
        <f>U118+U127</f>
        <v>48243297.45858179</v>
      </c>
      <c r="W129" s="44">
        <f t="shared" si="63"/>
        <v>0</v>
      </c>
      <c r="X129" s="44">
        <f t="shared" si="64"/>
        <v>0</v>
      </c>
    </row>
    <row r="130" spans="1:24" x14ac:dyDescent="0.25">
      <c r="B130" s="9"/>
      <c r="C130" s="6"/>
      <c r="D130" s="6"/>
      <c r="E130" s="6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W130" s="44">
        <f t="shared" si="63"/>
        <v>0</v>
      </c>
      <c r="X130" s="44">
        <f t="shared" si="64"/>
        <v>0</v>
      </c>
    </row>
    <row r="131" spans="1:24" x14ac:dyDescent="0.25">
      <c r="B131" s="6" t="s">
        <v>76</v>
      </c>
      <c r="C131" s="6"/>
      <c r="D131" s="47" t="str">
        <f>INDEX(classify,$E131,'Function-Classif'!D$1)</f>
        <v>DLINES</v>
      </c>
      <c r="E131" s="6">
        <v>6</v>
      </c>
      <c r="F131" s="21">
        <v>6724404</v>
      </c>
      <c r="G131" s="47">
        <f>INDEX(classify,$E131,'Function-Classif'!G$1)*$F131</f>
        <v>0</v>
      </c>
      <c r="H131" s="47">
        <f>INDEX(classify,$E131,'Function-Classif'!H$1)*$F131</f>
        <v>0</v>
      </c>
      <c r="I131" s="47">
        <f>INDEX(classify,$E131,'Function-Classif'!I$1)*$F131</f>
        <v>0</v>
      </c>
      <c r="J131" s="47"/>
      <c r="K131" s="47">
        <f>INDEX(classify,$E131,'Function-Classif'!K$1)*$F131</f>
        <v>0</v>
      </c>
      <c r="L131" s="47">
        <f>INDEX(classify,$E131,'Function-Classif'!L$1)*$F131</f>
        <v>0</v>
      </c>
      <c r="M131" s="47">
        <f>INDEX(classify,$E131,'Function-Classif'!M$1)*$F131</f>
        <v>0</v>
      </c>
      <c r="N131" s="47"/>
      <c r="O131" s="47">
        <f>INDEX(classify,$E131,'Function-Classif'!O$1)*$F131</f>
        <v>5868998.4609399671</v>
      </c>
      <c r="P131" s="47">
        <f>INDEX(classify,$E131,'Function-Classif'!P$1)*$F131</f>
        <v>0</v>
      </c>
      <c r="Q131" s="47">
        <f>INDEX(classify,$E131,'Function-Classif'!Q$1)*$F131</f>
        <v>855405.53906003362</v>
      </c>
      <c r="R131" s="24"/>
      <c r="S131" s="24">
        <f t="shared" ref="S131" si="74">+G131+K131+O131</f>
        <v>5868998.4609399671</v>
      </c>
      <c r="T131" s="24">
        <f t="shared" ref="T131" si="75">+H131+L131+P131</f>
        <v>0</v>
      </c>
      <c r="U131" s="24">
        <f t="shared" ref="U131" si="76">+I131+M131+Q131</f>
        <v>855405.53906003362</v>
      </c>
      <c r="W131" s="44">
        <f t="shared" si="63"/>
        <v>0</v>
      </c>
      <c r="X131" s="44">
        <f t="shared" si="64"/>
        <v>0</v>
      </c>
    </row>
    <row r="132" spans="1:24" x14ac:dyDescent="0.25">
      <c r="B132" s="30" t="s">
        <v>77</v>
      </c>
      <c r="C132" s="30"/>
      <c r="D132" s="30"/>
      <c r="E132" s="30"/>
      <c r="F132" s="3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W132" s="44">
        <f t="shared" si="63"/>
        <v>0</v>
      </c>
      <c r="X132" s="44">
        <f t="shared" si="64"/>
        <v>0</v>
      </c>
    </row>
    <row r="133" spans="1:24" x14ac:dyDescent="0.25">
      <c r="B133" s="9" t="s">
        <v>78</v>
      </c>
      <c r="C133" s="6"/>
      <c r="D133" s="6"/>
      <c r="E133" s="6"/>
      <c r="F133" s="21">
        <f>F100+F107+F109-F129-F131</f>
        <v>2380933928.7399998</v>
      </c>
      <c r="G133" s="21">
        <f>G100+G107+G109-G129-G131</f>
        <v>214210143.02614295</v>
      </c>
      <c r="H133" s="21">
        <f>H100+H107+H109-H129-H131</f>
        <v>1144112110.7455323</v>
      </c>
      <c r="I133" s="21">
        <f>I100+I107+I109-I129-I131</f>
        <v>0</v>
      </c>
      <c r="J133" s="21"/>
      <c r="K133" s="21">
        <f>K100+K107+K109-K129-K131</f>
        <v>251904274.60771173</v>
      </c>
      <c r="L133" s="21">
        <f>L100+L107+L109-L129-L131</f>
        <v>0</v>
      </c>
      <c r="M133" s="21">
        <f>M100+M107+M109-M129-M131</f>
        <v>0</v>
      </c>
      <c r="N133" s="21"/>
      <c r="O133" s="21">
        <f>O100+O107+O109-O129-O131</f>
        <v>561829258.05599833</v>
      </c>
      <c r="P133" s="21">
        <f>P100+P107+P109-P129-P131</f>
        <v>0</v>
      </c>
      <c r="Q133" s="21">
        <f>Q100+Q107+Q109-Q129-Q131</f>
        <v>208878142.3046141</v>
      </c>
      <c r="R133" s="21"/>
      <c r="S133" s="21">
        <f>S100+S107+S109-S129-S131</f>
        <v>1027943675.6898531</v>
      </c>
      <c r="T133" s="21">
        <f>T100+T107+T109-T129-T131</f>
        <v>1144112110.7455323</v>
      </c>
      <c r="U133" s="21">
        <f>U100+U107+U109-U129-U131</f>
        <v>208878142.3046141</v>
      </c>
      <c r="W133" s="44">
        <f t="shared" si="63"/>
        <v>0</v>
      </c>
      <c r="X133" s="44">
        <f t="shared" si="64"/>
        <v>0</v>
      </c>
    </row>
    <row r="134" spans="1:24" x14ac:dyDescent="0.25">
      <c r="F134" s="24"/>
      <c r="G134" s="24"/>
      <c r="H134" s="24"/>
      <c r="I134" s="24"/>
      <c r="J134" s="40"/>
      <c r="K134" s="24"/>
      <c r="L134" s="24"/>
      <c r="M134" s="24"/>
      <c r="N134" s="40"/>
      <c r="O134" s="24"/>
      <c r="P134" s="24"/>
      <c r="Q134" s="24"/>
      <c r="R134" s="24"/>
      <c r="S134" s="24"/>
      <c r="T134" s="24"/>
      <c r="U134" s="24"/>
      <c r="W134" s="44">
        <f t="shared" si="63"/>
        <v>0</v>
      </c>
      <c r="X134" s="44">
        <f t="shared" si="64"/>
        <v>0</v>
      </c>
    </row>
    <row r="135" spans="1:24" x14ac:dyDescent="0.25">
      <c r="A135" s="7" t="s">
        <v>80</v>
      </c>
      <c r="C135" s="6"/>
      <c r="D135" s="6"/>
      <c r="E135" s="6"/>
      <c r="F135" s="24"/>
      <c r="G135" s="24"/>
      <c r="H135" s="24"/>
      <c r="I135" s="24"/>
      <c r="J135" s="40"/>
      <c r="K135" s="24"/>
      <c r="L135" s="24"/>
      <c r="M135" s="24"/>
      <c r="N135" s="40"/>
      <c r="O135" s="24"/>
      <c r="P135" s="24"/>
      <c r="Q135" s="24"/>
      <c r="R135" s="24"/>
      <c r="S135" s="24"/>
      <c r="T135" s="24"/>
      <c r="U135" s="24"/>
      <c r="W135" s="44">
        <f t="shared" si="63"/>
        <v>0</v>
      </c>
      <c r="X135" s="44">
        <f t="shared" si="64"/>
        <v>0</v>
      </c>
    </row>
    <row r="136" spans="1:24" x14ac:dyDescent="0.25">
      <c r="B136" s="7"/>
      <c r="C136" s="6"/>
      <c r="D136" s="6"/>
      <c r="E136" s="6"/>
      <c r="F136" s="24"/>
      <c r="G136" s="24"/>
      <c r="H136" s="24"/>
      <c r="I136" s="24"/>
      <c r="J136" s="40"/>
      <c r="K136" s="24"/>
      <c r="L136" s="24"/>
      <c r="M136" s="24"/>
      <c r="N136" s="40"/>
      <c r="O136" s="24"/>
      <c r="P136" s="24"/>
      <c r="Q136" s="24"/>
      <c r="R136" s="24"/>
      <c r="S136" s="24"/>
      <c r="T136" s="24"/>
      <c r="U136" s="24"/>
      <c r="W136" s="44">
        <f t="shared" si="63"/>
        <v>0</v>
      </c>
      <c r="X136" s="44">
        <f t="shared" si="64"/>
        <v>0</v>
      </c>
    </row>
    <row r="137" spans="1:24" x14ac:dyDescent="0.25">
      <c r="B137" s="9" t="s">
        <v>81</v>
      </c>
      <c r="C137" s="6"/>
      <c r="D137" s="6"/>
      <c r="E137" s="6"/>
      <c r="F137" s="24"/>
      <c r="G137" s="24"/>
      <c r="H137" s="24"/>
      <c r="I137" s="24"/>
      <c r="J137" s="40"/>
      <c r="K137" s="24"/>
      <c r="L137" s="24"/>
      <c r="M137" s="24"/>
      <c r="N137" s="40"/>
      <c r="O137" s="24"/>
      <c r="P137" s="24"/>
      <c r="Q137" s="24"/>
      <c r="R137" s="24"/>
      <c r="S137" s="24"/>
      <c r="T137" s="24"/>
      <c r="U137" s="24"/>
      <c r="W137" s="44">
        <f t="shared" si="63"/>
        <v>0</v>
      </c>
      <c r="X137" s="44">
        <f t="shared" si="64"/>
        <v>0</v>
      </c>
    </row>
    <row r="138" spans="1:24" x14ac:dyDescent="0.25">
      <c r="B138" s="6">
        <v>500</v>
      </c>
      <c r="C138" s="6" t="s">
        <v>82</v>
      </c>
      <c r="D138" s="47" t="str">
        <f>INDEX(classify,$E138,'Function-Classif'!D$1)</f>
        <v>LBSUB1</v>
      </c>
      <c r="E138" s="6">
        <v>10</v>
      </c>
      <c r="F138" s="24">
        <v>4922985</v>
      </c>
      <c r="G138" s="47">
        <f>INDEX(classify,$E138,'Function-Classif'!G$1)*$F138</f>
        <v>682428.36308346037</v>
      </c>
      <c r="H138" s="47">
        <f>INDEX(classify,$E138,'Function-Classif'!H$1)*$F138</f>
        <v>4240556.6369165406</v>
      </c>
      <c r="I138" s="47">
        <f>INDEX(classify,$E138,'Function-Classif'!I$1)*$F138</f>
        <v>0</v>
      </c>
      <c r="J138" s="47"/>
      <c r="K138" s="47">
        <f>INDEX(classify,$E138,'Function-Classif'!K$1)*$F138</f>
        <v>0</v>
      </c>
      <c r="L138" s="47">
        <f>INDEX(classify,$E138,'Function-Classif'!L$1)*$F138</f>
        <v>0</v>
      </c>
      <c r="M138" s="47">
        <f>INDEX(classify,$E138,'Function-Classif'!M$1)*$F138</f>
        <v>0</v>
      </c>
      <c r="N138" s="47"/>
      <c r="O138" s="47">
        <f>INDEX(classify,$E138,'Function-Classif'!O$1)*$F138</f>
        <v>0</v>
      </c>
      <c r="P138" s="47">
        <f>INDEX(classify,$E138,'Function-Classif'!P$1)*$F138</f>
        <v>0</v>
      </c>
      <c r="Q138" s="47">
        <f>INDEX(classify,$E138,'Function-Classif'!Q$1)*$F138</f>
        <v>0</v>
      </c>
      <c r="R138" s="24"/>
      <c r="S138" s="24">
        <f t="shared" ref="S138:S144" si="77">+G138+K138+O138</f>
        <v>682428.36308346037</v>
      </c>
      <c r="T138" s="24">
        <f t="shared" ref="T138:T144" si="78">+H138+L138+P138</f>
        <v>4240556.6369165406</v>
      </c>
      <c r="U138" s="24">
        <f t="shared" ref="U138:U144" si="79">+I138+M138+Q138</f>
        <v>0</v>
      </c>
      <c r="W138" s="44">
        <f t="shared" si="63"/>
        <v>0</v>
      </c>
      <c r="X138" s="44">
        <f t="shared" si="64"/>
        <v>0</v>
      </c>
    </row>
    <row r="139" spans="1:24" x14ac:dyDescent="0.25">
      <c r="B139" s="18">
        <v>501</v>
      </c>
      <c r="C139" s="6" t="s">
        <v>83</v>
      </c>
      <c r="D139" s="6"/>
      <c r="E139" s="6" t="s">
        <v>246</v>
      </c>
      <c r="F139" s="24">
        <v>293912722</v>
      </c>
      <c r="G139" s="24"/>
      <c r="H139" s="24">
        <f>F139</f>
        <v>293912722</v>
      </c>
      <c r="I139" s="24"/>
      <c r="J139" s="40"/>
      <c r="K139" s="24"/>
      <c r="L139" s="24"/>
      <c r="M139" s="24"/>
      <c r="N139" s="40"/>
      <c r="O139" s="24"/>
      <c r="P139" s="24"/>
      <c r="Q139" s="24"/>
      <c r="R139" s="24"/>
      <c r="S139" s="24">
        <f t="shared" si="77"/>
        <v>0</v>
      </c>
      <c r="T139" s="24">
        <f t="shared" si="78"/>
        <v>293912722</v>
      </c>
      <c r="U139" s="24">
        <f t="shared" si="79"/>
        <v>0</v>
      </c>
      <c r="W139" s="44">
        <f t="shared" si="63"/>
        <v>0</v>
      </c>
      <c r="X139" s="44">
        <f t="shared" si="64"/>
        <v>0</v>
      </c>
    </row>
    <row r="140" spans="1:24" x14ac:dyDescent="0.25">
      <c r="B140" s="6">
        <v>502</v>
      </c>
      <c r="C140" s="6" t="s">
        <v>84</v>
      </c>
      <c r="D140" s="47" t="str">
        <f>INDEX(classify,$E140,'Function-Classif'!D$1)</f>
        <v>PROD</v>
      </c>
      <c r="E140" s="6">
        <v>2</v>
      </c>
      <c r="F140" s="24">
        <v>18526106</v>
      </c>
      <c r="G140" s="47">
        <f>INDEX(classify,$E140,'Function-Classif'!G$1)*$F140</f>
        <v>3036428.7733999998</v>
      </c>
      <c r="H140" s="47">
        <f>INDEX(classify,$E140,'Function-Classif'!H$1)*$F140</f>
        <v>15489677.226600001</v>
      </c>
      <c r="I140" s="47">
        <f>INDEX(classify,$E140,'Function-Classif'!I$1)*$F140</f>
        <v>0</v>
      </c>
      <c r="J140" s="47"/>
      <c r="K140" s="47">
        <f>INDEX(classify,$E140,'Function-Classif'!K$1)*$F140</f>
        <v>0</v>
      </c>
      <c r="L140" s="47">
        <f>INDEX(classify,$E140,'Function-Classif'!L$1)*$F140</f>
        <v>0</v>
      </c>
      <c r="M140" s="47">
        <f>INDEX(classify,$E140,'Function-Classif'!M$1)*$F140</f>
        <v>0</v>
      </c>
      <c r="N140" s="47"/>
      <c r="O140" s="47">
        <f>INDEX(classify,$E140,'Function-Classif'!O$1)*$F140</f>
        <v>0</v>
      </c>
      <c r="P140" s="47">
        <f>INDEX(classify,$E140,'Function-Classif'!P$1)*$F140</f>
        <v>0</v>
      </c>
      <c r="Q140" s="47">
        <f>INDEX(classify,$E140,'Function-Classif'!Q$1)*$F140</f>
        <v>0</v>
      </c>
      <c r="R140" s="24"/>
      <c r="S140" s="24">
        <f t="shared" ref="S140:S141" si="80">+G140+K140+O140</f>
        <v>3036428.7733999998</v>
      </c>
      <c r="T140" s="24">
        <f t="shared" ref="T140:T141" si="81">+H140+L140+P140</f>
        <v>15489677.226600001</v>
      </c>
      <c r="U140" s="24">
        <f t="shared" ref="U140:U141" si="82">+I140+M140+Q140</f>
        <v>0</v>
      </c>
      <c r="W140" s="44">
        <f t="shared" si="63"/>
        <v>0</v>
      </c>
      <c r="X140" s="44">
        <f t="shared" si="64"/>
        <v>0</v>
      </c>
    </row>
    <row r="141" spans="1:24" x14ac:dyDescent="0.25">
      <c r="B141" s="6">
        <v>505</v>
      </c>
      <c r="C141" s="6" t="s">
        <v>85</v>
      </c>
      <c r="D141" s="47" t="str">
        <f>INDEX(classify,$E141,'Function-Classif'!D$1)</f>
        <v>PROD</v>
      </c>
      <c r="E141" s="6">
        <v>2</v>
      </c>
      <c r="F141" s="24">
        <v>2617219</v>
      </c>
      <c r="G141" s="47">
        <f>INDEX(classify,$E141,'Function-Classif'!G$1)*$F141</f>
        <v>428962.19409999996</v>
      </c>
      <c r="H141" s="47">
        <f>INDEX(classify,$E141,'Function-Classif'!H$1)*$F141</f>
        <v>2188256.8059</v>
      </c>
      <c r="I141" s="47">
        <f>INDEX(classify,$E141,'Function-Classif'!I$1)*$F141</f>
        <v>0</v>
      </c>
      <c r="J141" s="47"/>
      <c r="K141" s="47">
        <f>INDEX(classify,$E141,'Function-Classif'!K$1)*$F141</f>
        <v>0</v>
      </c>
      <c r="L141" s="47">
        <f>INDEX(classify,$E141,'Function-Classif'!L$1)*$F141</f>
        <v>0</v>
      </c>
      <c r="M141" s="47">
        <f>INDEX(classify,$E141,'Function-Classif'!M$1)*$F141</f>
        <v>0</v>
      </c>
      <c r="N141" s="47"/>
      <c r="O141" s="47">
        <f>INDEX(classify,$E141,'Function-Classif'!O$1)*$F141</f>
        <v>0</v>
      </c>
      <c r="P141" s="47">
        <f>INDEX(classify,$E141,'Function-Classif'!P$1)*$F141</f>
        <v>0</v>
      </c>
      <c r="Q141" s="47">
        <f>INDEX(classify,$E141,'Function-Classif'!Q$1)*$F141</f>
        <v>0</v>
      </c>
      <c r="R141" s="24"/>
      <c r="S141" s="24">
        <f t="shared" si="80"/>
        <v>428962.19409999996</v>
      </c>
      <c r="T141" s="24">
        <f t="shared" si="81"/>
        <v>2188256.8059</v>
      </c>
      <c r="U141" s="24">
        <f t="shared" si="82"/>
        <v>0</v>
      </c>
      <c r="W141" s="44">
        <f t="shared" si="63"/>
        <v>0</v>
      </c>
      <c r="X141" s="44">
        <f t="shared" si="64"/>
        <v>0</v>
      </c>
    </row>
    <row r="142" spans="1:24" x14ac:dyDescent="0.25">
      <c r="B142" s="6">
        <v>506</v>
      </c>
      <c r="C142" s="6" t="s">
        <v>86</v>
      </c>
      <c r="D142" s="47" t="str">
        <f>INDEX(classify,$E142,'Function-Classif'!D$1)</f>
        <v>PROD</v>
      </c>
      <c r="E142" s="6">
        <v>2</v>
      </c>
      <c r="F142" s="24">
        <v>9946165</v>
      </c>
      <c r="G142" s="47">
        <f>INDEX(classify,$E142,'Function-Classif'!G$1)*$F142</f>
        <v>1630176.4434999998</v>
      </c>
      <c r="H142" s="47">
        <f>INDEX(classify,$E142,'Function-Classif'!H$1)*$F142</f>
        <v>8315988.5565000009</v>
      </c>
      <c r="I142" s="47">
        <f>INDEX(classify,$E142,'Function-Classif'!I$1)*$F142</f>
        <v>0</v>
      </c>
      <c r="J142" s="47"/>
      <c r="K142" s="47">
        <f>INDEX(classify,$E142,'Function-Classif'!K$1)*$F142</f>
        <v>0</v>
      </c>
      <c r="L142" s="47">
        <f>INDEX(classify,$E142,'Function-Classif'!L$1)*$F142</f>
        <v>0</v>
      </c>
      <c r="M142" s="47">
        <f>INDEX(classify,$E142,'Function-Classif'!M$1)*$F142</f>
        <v>0</v>
      </c>
      <c r="N142" s="47"/>
      <c r="O142" s="47">
        <f>INDEX(classify,$E142,'Function-Classif'!O$1)*$F142</f>
        <v>0</v>
      </c>
      <c r="P142" s="47">
        <f>INDEX(classify,$E142,'Function-Classif'!P$1)*$F142</f>
        <v>0</v>
      </c>
      <c r="Q142" s="47">
        <f>INDEX(classify,$E142,'Function-Classif'!Q$1)*$F142</f>
        <v>0</v>
      </c>
      <c r="R142" s="24"/>
      <c r="S142" s="24">
        <f t="shared" si="77"/>
        <v>1630176.4434999998</v>
      </c>
      <c r="T142" s="24">
        <f t="shared" si="78"/>
        <v>8315988.5565000009</v>
      </c>
      <c r="U142" s="24">
        <f t="shared" si="79"/>
        <v>0</v>
      </c>
      <c r="W142" s="44">
        <f t="shared" si="63"/>
        <v>0</v>
      </c>
      <c r="X142" s="44">
        <f t="shared" si="64"/>
        <v>0</v>
      </c>
    </row>
    <row r="143" spans="1:24" x14ac:dyDescent="0.25">
      <c r="B143" s="6">
        <v>507</v>
      </c>
      <c r="C143" s="6" t="s">
        <v>87</v>
      </c>
      <c r="D143" s="6"/>
      <c r="E143" s="6"/>
      <c r="F143" s="24">
        <v>0</v>
      </c>
      <c r="G143" s="24"/>
      <c r="H143" s="24"/>
      <c r="I143" s="24"/>
      <c r="J143" s="40"/>
      <c r="K143" s="24"/>
      <c r="L143" s="24"/>
      <c r="M143" s="24"/>
      <c r="N143" s="40"/>
      <c r="O143" s="24"/>
      <c r="P143" s="24"/>
      <c r="Q143" s="24"/>
      <c r="R143" s="24"/>
      <c r="S143" s="24">
        <f t="shared" si="77"/>
        <v>0</v>
      </c>
      <c r="T143" s="24">
        <f t="shared" si="78"/>
        <v>0</v>
      </c>
      <c r="U143" s="24">
        <f t="shared" si="79"/>
        <v>0</v>
      </c>
      <c r="W143" s="44">
        <f t="shared" si="63"/>
        <v>0</v>
      </c>
      <c r="X143" s="44">
        <f t="shared" si="64"/>
        <v>0</v>
      </c>
    </row>
    <row r="144" spans="1:24" x14ac:dyDescent="0.25">
      <c r="B144" s="30">
        <v>509</v>
      </c>
      <c r="C144" s="30" t="s">
        <v>88</v>
      </c>
      <c r="D144" s="30"/>
      <c r="E144" s="30"/>
      <c r="F144" s="41">
        <v>0</v>
      </c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>
        <f t="shared" si="77"/>
        <v>0</v>
      </c>
      <c r="T144" s="41">
        <f t="shared" si="78"/>
        <v>0</v>
      </c>
      <c r="U144" s="41">
        <f t="shared" si="79"/>
        <v>0</v>
      </c>
      <c r="W144" s="44">
        <f t="shared" si="63"/>
        <v>0</v>
      </c>
      <c r="X144" s="44">
        <f t="shared" si="64"/>
        <v>0</v>
      </c>
    </row>
    <row r="145" spans="2:24" x14ac:dyDescent="0.25">
      <c r="B145" s="6"/>
      <c r="C145" s="6" t="s">
        <v>89</v>
      </c>
      <c r="D145" s="6"/>
      <c r="E145" s="6"/>
      <c r="F145" s="24">
        <f>SUM(F138:F144)</f>
        <v>329925197</v>
      </c>
      <c r="G145" s="24">
        <f>SUM(G138:G144)</f>
        <v>5777995.7740834597</v>
      </c>
      <c r="H145" s="24">
        <f>SUM(H138:H144)</f>
        <v>324147201.2259165</v>
      </c>
      <c r="I145" s="24">
        <f>SUM(I138:I144)</f>
        <v>0</v>
      </c>
      <c r="J145" s="24"/>
      <c r="K145" s="24">
        <f>SUM(K138:K144)</f>
        <v>0</v>
      </c>
      <c r="L145" s="24">
        <f>SUM(L138:L144)</f>
        <v>0</v>
      </c>
      <c r="M145" s="24">
        <f>SUM(M138:M144)</f>
        <v>0</v>
      </c>
      <c r="N145" s="24"/>
      <c r="O145" s="24">
        <f>SUM(O138:O144)</f>
        <v>0</v>
      </c>
      <c r="P145" s="24">
        <f>SUM(P138:P144)</f>
        <v>0</v>
      </c>
      <c r="Q145" s="24">
        <f>SUM(Q138:Q144)</f>
        <v>0</v>
      </c>
      <c r="R145" s="24"/>
      <c r="S145" s="24">
        <f>SUM(S138:S144)</f>
        <v>5777995.7740834597</v>
      </c>
      <c r="T145" s="24">
        <f>SUM(T138:T144)</f>
        <v>324147201.2259165</v>
      </c>
      <c r="U145" s="24">
        <f>SUM(U138:U144)</f>
        <v>0</v>
      </c>
      <c r="W145" s="44">
        <f t="shared" si="63"/>
        <v>0</v>
      </c>
      <c r="X145" s="44">
        <f t="shared" si="64"/>
        <v>0</v>
      </c>
    </row>
    <row r="146" spans="2:24" x14ac:dyDescent="0.25">
      <c r="B146" s="6"/>
      <c r="C146" s="6"/>
      <c r="D146" s="6"/>
      <c r="E146" s="6"/>
      <c r="F146" s="24"/>
      <c r="G146" s="24"/>
      <c r="H146" s="24"/>
      <c r="I146" s="24"/>
      <c r="J146" s="40"/>
      <c r="K146" s="24"/>
      <c r="L146" s="24"/>
      <c r="M146" s="24"/>
      <c r="N146" s="40"/>
      <c r="O146" s="24"/>
      <c r="P146" s="24"/>
      <c r="Q146" s="24"/>
      <c r="R146" s="24"/>
      <c r="S146" s="24"/>
      <c r="T146" s="24"/>
      <c r="U146" s="24"/>
      <c r="W146" s="44">
        <f t="shared" si="63"/>
        <v>0</v>
      </c>
      <c r="X146" s="44">
        <f t="shared" si="64"/>
        <v>0</v>
      </c>
    </row>
    <row r="147" spans="2:24" x14ac:dyDescent="0.25">
      <c r="B147" s="9" t="s">
        <v>90</v>
      </c>
      <c r="C147" s="6"/>
      <c r="D147" s="6"/>
      <c r="E147" s="6"/>
      <c r="F147" s="24"/>
      <c r="G147" s="24"/>
      <c r="H147" s="24"/>
      <c r="I147" s="24"/>
      <c r="J147" s="40"/>
      <c r="K147" s="24"/>
      <c r="L147" s="24"/>
      <c r="M147" s="24"/>
      <c r="N147" s="40"/>
      <c r="O147" s="24"/>
      <c r="P147" s="24"/>
      <c r="Q147" s="24"/>
      <c r="R147" s="24"/>
      <c r="S147" s="24"/>
      <c r="T147" s="24"/>
      <c r="U147" s="24"/>
      <c r="W147" s="44">
        <f t="shared" si="63"/>
        <v>0</v>
      </c>
      <c r="X147" s="44">
        <f t="shared" si="64"/>
        <v>0</v>
      </c>
    </row>
    <row r="148" spans="2:24" x14ac:dyDescent="0.25">
      <c r="B148" s="6">
        <v>510</v>
      </c>
      <c r="C148" s="6" t="s">
        <v>91</v>
      </c>
      <c r="D148" s="47" t="str">
        <f>INDEX(classify,$E148,'Function-Classif'!D$1)</f>
        <v>LBSUB2</v>
      </c>
      <c r="E148" s="6">
        <v>11</v>
      </c>
      <c r="F148" s="24">
        <v>4351845</v>
      </c>
      <c r="G148" s="47">
        <f>INDEX(classify,$E148,'Function-Classif'!G$1)*$F148</f>
        <v>0</v>
      </c>
      <c r="H148" s="47">
        <f>INDEX(classify,$E148,'Function-Classif'!H$1)*$F148</f>
        <v>4351845</v>
      </c>
      <c r="I148" s="47">
        <f>INDEX(classify,$E148,'Function-Classif'!I$1)*$F148</f>
        <v>0</v>
      </c>
      <c r="J148" s="47"/>
      <c r="K148" s="47">
        <f>INDEX(classify,$E148,'Function-Classif'!K$1)*$F148</f>
        <v>0</v>
      </c>
      <c r="L148" s="47">
        <f>INDEX(classify,$E148,'Function-Classif'!L$1)*$F148</f>
        <v>0</v>
      </c>
      <c r="M148" s="47">
        <f>INDEX(classify,$E148,'Function-Classif'!M$1)*$F148</f>
        <v>0</v>
      </c>
      <c r="N148" s="47"/>
      <c r="O148" s="47">
        <f>INDEX(classify,$E148,'Function-Classif'!O$1)*$F148</f>
        <v>0</v>
      </c>
      <c r="P148" s="47">
        <f>INDEX(classify,$E148,'Function-Classif'!P$1)*$F148</f>
        <v>0</v>
      </c>
      <c r="Q148" s="47">
        <f>INDEX(classify,$E148,'Function-Classif'!Q$1)*$F148</f>
        <v>0</v>
      </c>
      <c r="R148" s="24"/>
      <c r="S148" s="24">
        <f t="shared" ref="S148:S152" si="83">+G148+K148+O148</f>
        <v>0</v>
      </c>
      <c r="T148" s="24">
        <f t="shared" ref="T148:T152" si="84">+H148+L148+P148</f>
        <v>4351845</v>
      </c>
      <c r="U148" s="24">
        <f t="shared" ref="U148:U152" si="85">+I148+M148+Q148</f>
        <v>0</v>
      </c>
      <c r="W148" s="44">
        <f t="shared" si="63"/>
        <v>0</v>
      </c>
      <c r="X148" s="44">
        <f t="shared" si="64"/>
        <v>0</v>
      </c>
    </row>
    <row r="149" spans="2:24" x14ac:dyDescent="0.25">
      <c r="B149" s="6">
        <v>511</v>
      </c>
      <c r="C149" s="6" t="s">
        <v>92</v>
      </c>
      <c r="D149" s="47" t="str">
        <f>INDEX(classify,$E149,'Function-Classif'!D$1)</f>
        <v>PROD</v>
      </c>
      <c r="E149" s="6">
        <v>2</v>
      </c>
      <c r="F149" s="24">
        <v>4128301</v>
      </c>
      <c r="G149" s="47">
        <f>INDEX(classify,$E149,'Function-Classif'!G$1)*$F149</f>
        <v>676628.53389999992</v>
      </c>
      <c r="H149" s="47">
        <f>INDEX(classify,$E149,'Function-Classif'!H$1)*$F149</f>
        <v>3451672.4661000003</v>
      </c>
      <c r="I149" s="47">
        <f>INDEX(classify,$E149,'Function-Classif'!I$1)*$F149</f>
        <v>0</v>
      </c>
      <c r="J149" s="47"/>
      <c r="K149" s="47">
        <f>INDEX(classify,$E149,'Function-Classif'!K$1)*$F149</f>
        <v>0</v>
      </c>
      <c r="L149" s="47">
        <f>INDEX(classify,$E149,'Function-Classif'!L$1)*$F149</f>
        <v>0</v>
      </c>
      <c r="M149" s="47">
        <f>INDEX(classify,$E149,'Function-Classif'!M$1)*$F149</f>
        <v>0</v>
      </c>
      <c r="N149" s="47"/>
      <c r="O149" s="47">
        <f>INDEX(classify,$E149,'Function-Classif'!O$1)*$F149</f>
        <v>0</v>
      </c>
      <c r="P149" s="47">
        <f>INDEX(classify,$E149,'Function-Classif'!P$1)*$F149</f>
        <v>0</v>
      </c>
      <c r="Q149" s="47">
        <f>INDEX(classify,$E149,'Function-Classif'!Q$1)*$F149</f>
        <v>0</v>
      </c>
      <c r="R149" s="24"/>
      <c r="S149" s="24">
        <f t="shared" si="83"/>
        <v>676628.53389999992</v>
      </c>
      <c r="T149" s="24">
        <f t="shared" si="84"/>
        <v>3451672.4661000003</v>
      </c>
      <c r="U149" s="24">
        <f t="shared" si="85"/>
        <v>0</v>
      </c>
      <c r="W149" s="44">
        <f t="shared" si="63"/>
        <v>0</v>
      </c>
      <c r="X149" s="44">
        <f t="shared" si="64"/>
        <v>0</v>
      </c>
    </row>
    <row r="150" spans="2:24" x14ac:dyDescent="0.25">
      <c r="B150" s="6">
        <v>512</v>
      </c>
      <c r="C150" s="6" t="s">
        <v>93</v>
      </c>
      <c r="D150" s="6"/>
      <c r="E150" s="6" t="s">
        <v>246</v>
      </c>
      <c r="F150" s="24">
        <v>34257481</v>
      </c>
      <c r="G150" s="24"/>
      <c r="H150" s="24">
        <f>F150</f>
        <v>34257481</v>
      </c>
      <c r="I150" s="24"/>
      <c r="J150" s="40"/>
      <c r="K150" s="24"/>
      <c r="L150" s="24"/>
      <c r="M150" s="24"/>
      <c r="N150" s="40"/>
      <c r="O150" s="24"/>
      <c r="P150" s="24"/>
      <c r="Q150" s="24"/>
      <c r="R150" s="24"/>
      <c r="S150" s="24">
        <f t="shared" si="83"/>
        <v>0</v>
      </c>
      <c r="T150" s="24">
        <f t="shared" si="84"/>
        <v>34257481</v>
      </c>
      <c r="U150" s="24">
        <f t="shared" si="85"/>
        <v>0</v>
      </c>
      <c r="W150" s="44">
        <f t="shared" ref="W150:W213" si="86">SUM(G150:Q150)-F150</f>
        <v>0</v>
      </c>
      <c r="X150" s="44">
        <f t="shared" ref="X150:X213" si="87">SUM(S150:U150)-F150</f>
        <v>0</v>
      </c>
    </row>
    <row r="151" spans="2:24" x14ac:dyDescent="0.25">
      <c r="B151" s="6">
        <v>513</v>
      </c>
      <c r="C151" s="6" t="s">
        <v>94</v>
      </c>
      <c r="D151" s="6"/>
      <c r="E151" s="6" t="s">
        <v>246</v>
      </c>
      <c r="F151" s="24">
        <v>15421014</v>
      </c>
      <c r="G151" s="24"/>
      <c r="H151" s="24">
        <f t="shared" ref="H151:H152" si="88">F151</f>
        <v>15421014</v>
      </c>
      <c r="I151" s="24"/>
      <c r="J151" s="40"/>
      <c r="K151" s="24"/>
      <c r="L151" s="24"/>
      <c r="M151" s="24"/>
      <c r="N151" s="40"/>
      <c r="O151" s="24"/>
      <c r="P151" s="24"/>
      <c r="Q151" s="24"/>
      <c r="R151" s="24"/>
      <c r="S151" s="24">
        <f t="shared" si="83"/>
        <v>0</v>
      </c>
      <c r="T151" s="24">
        <f t="shared" si="84"/>
        <v>15421014</v>
      </c>
      <c r="U151" s="24">
        <f t="shared" si="85"/>
        <v>0</v>
      </c>
      <c r="W151" s="44">
        <f t="shared" si="86"/>
        <v>0</v>
      </c>
      <c r="X151" s="44">
        <f t="shared" si="87"/>
        <v>0</v>
      </c>
    </row>
    <row r="152" spans="2:24" x14ac:dyDescent="0.25">
      <c r="B152" s="30">
        <v>514</v>
      </c>
      <c r="C152" s="30" t="s">
        <v>95</v>
      </c>
      <c r="D152" s="30"/>
      <c r="E152" s="30" t="s">
        <v>246</v>
      </c>
      <c r="F152" s="41">
        <v>1072820</v>
      </c>
      <c r="G152" s="41"/>
      <c r="H152" s="41">
        <f t="shared" si="88"/>
        <v>1072820</v>
      </c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>
        <f t="shared" si="83"/>
        <v>0</v>
      </c>
      <c r="T152" s="41">
        <f t="shared" si="84"/>
        <v>1072820</v>
      </c>
      <c r="U152" s="41">
        <f t="shared" si="85"/>
        <v>0</v>
      </c>
      <c r="W152" s="44">
        <f t="shared" si="86"/>
        <v>0</v>
      </c>
      <c r="X152" s="44">
        <f t="shared" si="87"/>
        <v>0</v>
      </c>
    </row>
    <row r="153" spans="2:24" x14ac:dyDescent="0.25">
      <c r="B153" s="6"/>
      <c r="C153" s="6" t="s">
        <v>96</v>
      </c>
      <c r="D153" s="6"/>
      <c r="E153" s="6"/>
      <c r="F153" s="24">
        <f>SUM(F148:F152)</f>
        <v>59231461</v>
      </c>
      <c r="G153" s="24">
        <f>SUM(G148:G152)</f>
        <v>676628.53389999992</v>
      </c>
      <c r="H153" s="24">
        <f>SUM(H148:H152)</f>
        <v>58554832.4661</v>
      </c>
      <c r="I153" s="24">
        <f>SUM(I148:I152)</f>
        <v>0</v>
      </c>
      <c r="J153" s="24"/>
      <c r="K153" s="24">
        <f>SUM(K148:K152)</f>
        <v>0</v>
      </c>
      <c r="L153" s="24">
        <f>SUM(L148:L152)</f>
        <v>0</v>
      </c>
      <c r="M153" s="24">
        <f>SUM(M148:M152)</f>
        <v>0</v>
      </c>
      <c r="N153" s="24"/>
      <c r="O153" s="24">
        <f>SUM(O148:O152)</f>
        <v>0</v>
      </c>
      <c r="P153" s="24">
        <f>SUM(P148:P152)</f>
        <v>0</v>
      </c>
      <c r="Q153" s="24">
        <f>SUM(Q148:Q152)</f>
        <v>0</v>
      </c>
      <c r="R153" s="24"/>
      <c r="S153" s="24">
        <f>SUM(S148:S152)</f>
        <v>676628.53389999992</v>
      </c>
      <c r="T153" s="24">
        <f>SUM(T148:T152)</f>
        <v>58554832.4661</v>
      </c>
      <c r="U153" s="24">
        <f>SUM(U148:U152)</f>
        <v>0</v>
      </c>
      <c r="W153" s="44">
        <f t="shared" si="86"/>
        <v>0</v>
      </c>
      <c r="X153" s="44">
        <f t="shared" si="87"/>
        <v>0</v>
      </c>
    </row>
    <row r="154" spans="2:24" x14ac:dyDescent="0.25">
      <c r="B154" s="30"/>
      <c r="C154" s="30"/>
      <c r="D154" s="30"/>
      <c r="E154" s="30"/>
      <c r="F154" s="3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W154" s="44">
        <f t="shared" si="86"/>
        <v>0</v>
      </c>
      <c r="X154" s="44">
        <f t="shared" si="87"/>
        <v>0</v>
      </c>
    </row>
    <row r="155" spans="2:24" x14ac:dyDescent="0.25">
      <c r="B155" s="9" t="s">
        <v>97</v>
      </c>
      <c r="D155" s="6"/>
      <c r="E155" s="6"/>
      <c r="F155" s="24">
        <f>F145+F153</f>
        <v>389156658</v>
      </c>
      <c r="G155" s="24">
        <f>G145+G153</f>
        <v>6454624.3079834599</v>
      </c>
      <c r="H155" s="24">
        <f>H145+H153</f>
        <v>382702033.69201648</v>
      </c>
      <c r="I155" s="24">
        <f>I145+I153</f>
        <v>0</v>
      </c>
      <c r="J155" s="24"/>
      <c r="K155" s="24">
        <f>K145+K153</f>
        <v>0</v>
      </c>
      <c r="L155" s="24">
        <f>L145+L153</f>
        <v>0</v>
      </c>
      <c r="M155" s="24">
        <f>M145+M153</f>
        <v>0</v>
      </c>
      <c r="N155" s="24"/>
      <c r="O155" s="24">
        <f>O145+O153</f>
        <v>0</v>
      </c>
      <c r="P155" s="24">
        <f>P145+P153</f>
        <v>0</v>
      </c>
      <c r="Q155" s="24">
        <f>Q145+Q153</f>
        <v>0</v>
      </c>
      <c r="R155" s="24"/>
      <c r="S155" s="24">
        <f>S145+S153</f>
        <v>6454624.3079834599</v>
      </c>
      <c r="T155" s="24">
        <f>T145+T153</f>
        <v>382702033.69201648</v>
      </c>
      <c r="U155" s="24">
        <f>U145+U153</f>
        <v>0</v>
      </c>
      <c r="W155" s="44">
        <f t="shared" si="86"/>
        <v>0</v>
      </c>
      <c r="X155" s="44">
        <f t="shared" si="87"/>
        <v>0</v>
      </c>
    </row>
    <row r="156" spans="2:24" x14ac:dyDescent="0.25">
      <c r="B156" s="6"/>
      <c r="C156" s="6"/>
      <c r="D156" s="6"/>
      <c r="E156" s="6"/>
      <c r="F156" s="24"/>
      <c r="G156" s="24"/>
      <c r="H156" s="24"/>
      <c r="I156" s="24"/>
      <c r="J156" s="40"/>
      <c r="K156" s="24"/>
      <c r="L156" s="24"/>
      <c r="M156" s="24"/>
      <c r="N156" s="40"/>
      <c r="O156" s="24"/>
      <c r="P156" s="24"/>
      <c r="Q156" s="24"/>
      <c r="R156" s="24"/>
      <c r="S156" s="24"/>
      <c r="T156" s="24"/>
      <c r="U156" s="24"/>
      <c r="W156" s="44">
        <f t="shared" si="86"/>
        <v>0</v>
      </c>
      <c r="X156" s="44">
        <f t="shared" si="87"/>
        <v>0</v>
      </c>
    </row>
    <row r="157" spans="2:24" x14ac:dyDescent="0.25">
      <c r="B157" s="9" t="s">
        <v>98</v>
      </c>
      <c r="C157" s="6"/>
      <c r="D157" s="6"/>
      <c r="E157" s="6"/>
      <c r="F157" s="24"/>
      <c r="G157" s="24"/>
      <c r="H157" s="24"/>
      <c r="I157" s="24"/>
      <c r="J157" s="40"/>
      <c r="K157" s="24"/>
      <c r="L157" s="24"/>
      <c r="M157" s="24"/>
      <c r="N157" s="40"/>
      <c r="O157" s="24"/>
      <c r="P157" s="24"/>
      <c r="Q157" s="24"/>
      <c r="R157" s="24"/>
      <c r="S157" s="24"/>
      <c r="T157" s="24"/>
      <c r="U157" s="24"/>
      <c r="W157" s="44">
        <f t="shared" si="86"/>
        <v>0</v>
      </c>
      <c r="X157" s="44">
        <f t="shared" si="87"/>
        <v>0</v>
      </c>
    </row>
    <row r="158" spans="2:24" x14ac:dyDescent="0.25">
      <c r="B158" s="146">
        <v>535</v>
      </c>
      <c r="C158" s="43" t="s">
        <v>82</v>
      </c>
      <c r="D158" s="47" t="str">
        <f>INDEX(classify,$E158,'Function-Classif'!D$1)</f>
        <v>PROD</v>
      </c>
      <c r="E158" s="6">
        <v>2</v>
      </c>
      <c r="F158" s="24">
        <v>121406</v>
      </c>
      <c r="G158" s="47">
        <f>INDEX(classify,$E158,'Function-Classif'!G$1)*$F158</f>
        <v>19898.4434</v>
      </c>
      <c r="H158" s="47">
        <f>INDEX(classify,$E158,'Function-Classif'!H$1)*$F158</f>
        <v>101507.55660000001</v>
      </c>
      <c r="I158" s="47">
        <f>INDEX(classify,$E158,'Function-Classif'!I$1)*$F158</f>
        <v>0</v>
      </c>
      <c r="J158" s="47"/>
      <c r="K158" s="47">
        <f>INDEX(classify,$E158,'Function-Classif'!K$1)*$F158</f>
        <v>0</v>
      </c>
      <c r="L158" s="47">
        <f>INDEX(classify,$E158,'Function-Classif'!L$1)*$F158</f>
        <v>0</v>
      </c>
      <c r="M158" s="47">
        <f>INDEX(classify,$E158,'Function-Classif'!M$1)*$F158</f>
        <v>0</v>
      </c>
      <c r="N158" s="47"/>
      <c r="O158" s="47">
        <f>INDEX(classify,$E158,'Function-Classif'!O$1)*$F158</f>
        <v>0</v>
      </c>
      <c r="P158" s="47">
        <f>INDEX(classify,$E158,'Function-Classif'!P$1)*$F158</f>
        <v>0</v>
      </c>
      <c r="Q158" s="47">
        <f>INDEX(classify,$E158,'Function-Classif'!Q$1)*$F158</f>
        <v>0</v>
      </c>
      <c r="R158" s="24"/>
      <c r="S158" s="24">
        <f t="shared" ref="S158:S161" si="89">+G158+K158+O158</f>
        <v>19898.4434</v>
      </c>
      <c r="T158" s="24">
        <f t="shared" ref="T158:T161" si="90">+H158+L158+P158</f>
        <v>101507.55660000001</v>
      </c>
      <c r="U158" s="24">
        <f t="shared" ref="U158:U161" si="91">+I158+M158+Q158</f>
        <v>0</v>
      </c>
      <c r="W158" s="44">
        <f t="shared" si="86"/>
        <v>0</v>
      </c>
      <c r="X158" s="44">
        <f t="shared" si="87"/>
        <v>0</v>
      </c>
    </row>
    <row r="159" spans="2:24" x14ac:dyDescent="0.25">
      <c r="B159" s="147">
        <v>536</v>
      </c>
      <c r="C159" s="43" t="s">
        <v>99</v>
      </c>
      <c r="D159" s="47" t="str">
        <f>INDEX(classify,$E159,'Function-Classif'!D$1)</f>
        <v>PROD</v>
      </c>
      <c r="E159" s="6">
        <v>2</v>
      </c>
      <c r="F159" s="24">
        <v>40614</v>
      </c>
      <c r="G159" s="47">
        <f>INDEX(classify,$E159,'Function-Classif'!G$1)*$F159</f>
        <v>6656.6345999999994</v>
      </c>
      <c r="H159" s="47">
        <f>INDEX(classify,$E159,'Function-Classif'!H$1)*$F159</f>
        <v>33957.365400000002</v>
      </c>
      <c r="I159" s="47">
        <f>INDEX(classify,$E159,'Function-Classif'!I$1)*$F159</f>
        <v>0</v>
      </c>
      <c r="J159" s="47"/>
      <c r="K159" s="47">
        <f>INDEX(classify,$E159,'Function-Classif'!K$1)*$F159</f>
        <v>0</v>
      </c>
      <c r="L159" s="47">
        <f>INDEX(classify,$E159,'Function-Classif'!L$1)*$F159</f>
        <v>0</v>
      </c>
      <c r="M159" s="47">
        <f>INDEX(classify,$E159,'Function-Classif'!M$1)*$F159</f>
        <v>0</v>
      </c>
      <c r="N159" s="47"/>
      <c r="O159" s="47">
        <f>INDEX(classify,$E159,'Function-Classif'!O$1)*$F159</f>
        <v>0</v>
      </c>
      <c r="P159" s="47">
        <f>INDEX(classify,$E159,'Function-Classif'!P$1)*$F159</f>
        <v>0</v>
      </c>
      <c r="Q159" s="47">
        <f>INDEX(classify,$E159,'Function-Classif'!Q$1)*$F159</f>
        <v>0</v>
      </c>
      <c r="R159" s="24"/>
      <c r="S159" s="24">
        <f t="shared" si="89"/>
        <v>6656.6345999999994</v>
      </c>
      <c r="T159" s="24">
        <f t="shared" si="90"/>
        <v>33957.365400000002</v>
      </c>
      <c r="U159" s="24">
        <f t="shared" si="91"/>
        <v>0</v>
      </c>
      <c r="W159" s="44">
        <f t="shared" si="86"/>
        <v>0</v>
      </c>
      <c r="X159" s="44">
        <f t="shared" si="87"/>
        <v>0</v>
      </c>
    </row>
    <row r="160" spans="2:24" x14ac:dyDescent="0.25">
      <c r="B160" s="43">
        <v>537</v>
      </c>
      <c r="C160" s="43" t="s">
        <v>100</v>
      </c>
      <c r="D160" s="47" t="str">
        <f>INDEX(classify,$E160,'Function-Classif'!D$1)</f>
        <v>PROD</v>
      </c>
      <c r="E160" s="6">
        <v>2</v>
      </c>
      <c r="F160" s="24">
        <v>0</v>
      </c>
      <c r="G160" s="47">
        <f>INDEX(classify,$E160,'Function-Classif'!G$1)*$F160</f>
        <v>0</v>
      </c>
      <c r="H160" s="47">
        <f>INDEX(classify,$E160,'Function-Classif'!H$1)*$F160</f>
        <v>0</v>
      </c>
      <c r="I160" s="47">
        <f>INDEX(classify,$E160,'Function-Classif'!I$1)*$F160</f>
        <v>0</v>
      </c>
      <c r="J160" s="47"/>
      <c r="K160" s="47">
        <f>INDEX(classify,$E160,'Function-Classif'!K$1)*$F160</f>
        <v>0</v>
      </c>
      <c r="L160" s="47">
        <f>INDEX(classify,$E160,'Function-Classif'!L$1)*$F160</f>
        <v>0</v>
      </c>
      <c r="M160" s="47">
        <f>INDEX(classify,$E160,'Function-Classif'!M$1)*$F160</f>
        <v>0</v>
      </c>
      <c r="N160" s="47"/>
      <c r="O160" s="47">
        <f>INDEX(classify,$E160,'Function-Classif'!O$1)*$F160</f>
        <v>0</v>
      </c>
      <c r="P160" s="47">
        <f>INDEX(classify,$E160,'Function-Classif'!P$1)*$F160</f>
        <v>0</v>
      </c>
      <c r="Q160" s="47">
        <f>INDEX(classify,$E160,'Function-Classif'!Q$1)*$F160</f>
        <v>0</v>
      </c>
      <c r="R160" s="24"/>
      <c r="S160" s="24">
        <f t="shared" si="89"/>
        <v>0</v>
      </c>
      <c r="T160" s="24">
        <f t="shared" si="90"/>
        <v>0</v>
      </c>
      <c r="U160" s="24">
        <f t="shared" si="91"/>
        <v>0</v>
      </c>
      <c r="W160" s="44">
        <f t="shared" si="86"/>
        <v>0</v>
      </c>
      <c r="X160" s="44">
        <f t="shared" si="87"/>
        <v>0</v>
      </c>
    </row>
    <row r="161" spans="2:24" x14ac:dyDescent="0.25">
      <c r="B161" s="148">
        <v>538</v>
      </c>
      <c r="C161" s="43" t="s">
        <v>85</v>
      </c>
      <c r="D161" s="47" t="str">
        <f>INDEX(classify,$E161,'Function-Classif'!D$1)</f>
        <v>PROD</v>
      </c>
      <c r="E161" s="6">
        <v>2</v>
      </c>
      <c r="F161" s="24">
        <v>180161</v>
      </c>
      <c r="G161" s="47">
        <f>INDEX(classify,$E161,'Function-Classif'!G$1)*$F161</f>
        <v>29528.387899999998</v>
      </c>
      <c r="H161" s="47">
        <f>INDEX(classify,$E161,'Function-Classif'!H$1)*$F161</f>
        <v>150632.6121</v>
      </c>
      <c r="I161" s="47">
        <f>INDEX(classify,$E161,'Function-Classif'!I$1)*$F161</f>
        <v>0</v>
      </c>
      <c r="J161" s="47"/>
      <c r="K161" s="47">
        <f>INDEX(classify,$E161,'Function-Classif'!K$1)*$F161</f>
        <v>0</v>
      </c>
      <c r="L161" s="47">
        <f>INDEX(classify,$E161,'Function-Classif'!L$1)*$F161</f>
        <v>0</v>
      </c>
      <c r="M161" s="47">
        <f>INDEX(classify,$E161,'Function-Classif'!M$1)*$F161</f>
        <v>0</v>
      </c>
      <c r="N161" s="47"/>
      <c r="O161" s="47">
        <f>INDEX(classify,$E161,'Function-Classif'!O$1)*$F161</f>
        <v>0</v>
      </c>
      <c r="P161" s="47">
        <f>INDEX(classify,$E161,'Function-Classif'!P$1)*$F161</f>
        <v>0</v>
      </c>
      <c r="Q161" s="47">
        <f>INDEX(classify,$E161,'Function-Classif'!Q$1)*$F161</f>
        <v>0</v>
      </c>
      <c r="R161" s="24"/>
      <c r="S161" s="24">
        <f t="shared" si="89"/>
        <v>29528.387899999998</v>
      </c>
      <c r="T161" s="24">
        <f t="shared" si="90"/>
        <v>150632.6121</v>
      </c>
      <c r="U161" s="24">
        <f t="shared" si="91"/>
        <v>0</v>
      </c>
      <c r="W161" s="44">
        <f t="shared" si="86"/>
        <v>0</v>
      </c>
      <c r="X161" s="44">
        <f t="shared" si="87"/>
        <v>0</v>
      </c>
    </row>
    <row r="162" spans="2:24" x14ac:dyDescent="0.25">
      <c r="B162" s="43">
        <v>539</v>
      </c>
      <c r="C162" s="43" t="s">
        <v>101</v>
      </c>
      <c r="D162" s="47" t="str">
        <f>INDEX(classify,$E162,'Function-Classif'!D$1)</f>
        <v>PROD</v>
      </c>
      <c r="E162" s="6">
        <v>2</v>
      </c>
      <c r="F162" s="24">
        <v>348792</v>
      </c>
      <c r="G162" s="47">
        <f>INDEX(classify,$E162,'Function-Classif'!G$1)*$F162</f>
        <v>57167.008799999996</v>
      </c>
      <c r="H162" s="47">
        <f>INDEX(classify,$E162,'Function-Classif'!H$1)*$F162</f>
        <v>291624.99120000005</v>
      </c>
      <c r="I162" s="47">
        <f>INDEX(classify,$E162,'Function-Classif'!I$1)*$F162</f>
        <v>0</v>
      </c>
      <c r="J162" s="47"/>
      <c r="K162" s="47">
        <f>INDEX(classify,$E162,'Function-Classif'!K$1)*$F162</f>
        <v>0</v>
      </c>
      <c r="L162" s="47">
        <f>INDEX(classify,$E162,'Function-Classif'!L$1)*$F162</f>
        <v>0</v>
      </c>
      <c r="M162" s="47">
        <f>INDEX(classify,$E162,'Function-Classif'!M$1)*$F162</f>
        <v>0</v>
      </c>
      <c r="N162" s="47"/>
      <c r="O162" s="47">
        <f>INDEX(classify,$E162,'Function-Classif'!O$1)*$F162</f>
        <v>0</v>
      </c>
      <c r="P162" s="47">
        <f>INDEX(classify,$E162,'Function-Classif'!P$1)*$F162</f>
        <v>0</v>
      </c>
      <c r="Q162" s="47">
        <f>INDEX(classify,$E162,'Function-Classif'!Q$1)*$F162</f>
        <v>0</v>
      </c>
      <c r="R162" s="24"/>
      <c r="S162" s="24">
        <f t="shared" ref="S162" si="92">+G162+K162+O162</f>
        <v>57167.008799999996</v>
      </c>
      <c r="T162" s="24">
        <f t="shared" ref="T162" si="93">+H162+L162+P162</f>
        <v>291624.99120000005</v>
      </c>
      <c r="U162" s="24">
        <f t="shared" ref="U162" si="94">+I162+M162+Q162</f>
        <v>0</v>
      </c>
      <c r="W162" s="44">
        <f t="shared" si="86"/>
        <v>0</v>
      </c>
      <c r="X162" s="44">
        <f t="shared" si="87"/>
        <v>0</v>
      </c>
    </row>
    <row r="163" spans="2:24" x14ac:dyDescent="0.25">
      <c r="B163" s="149">
        <v>540</v>
      </c>
      <c r="C163" s="150" t="s">
        <v>87</v>
      </c>
      <c r="D163" s="47" t="str">
        <f>INDEX(classify,$E163,'Function-Classif'!D$1)</f>
        <v>PROD</v>
      </c>
      <c r="E163" s="30">
        <v>2</v>
      </c>
      <c r="F163" s="41">
        <v>545400</v>
      </c>
      <c r="G163" s="47">
        <f>INDEX(classify,$E163,'Function-Classif'!G$1)*$F163</f>
        <v>89391.06</v>
      </c>
      <c r="H163" s="47">
        <f>INDEX(classify,$E163,'Function-Classif'!H$1)*$F163</f>
        <v>456008.94000000006</v>
      </c>
      <c r="I163" s="47">
        <f>INDEX(classify,$E163,'Function-Classif'!I$1)*$F163</f>
        <v>0</v>
      </c>
      <c r="J163" s="47"/>
      <c r="K163" s="47">
        <f>INDEX(classify,$E163,'Function-Classif'!K$1)*$F163</f>
        <v>0</v>
      </c>
      <c r="L163" s="47">
        <f>INDEX(classify,$E163,'Function-Classif'!L$1)*$F163</f>
        <v>0</v>
      </c>
      <c r="M163" s="47">
        <f>INDEX(classify,$E163,'Function-Classif'!M$1)*$F163</f>
        <v>0</v>
      </c>
      <c r="N163" s="47"/>
      <c r="O163" s="47">
        <f>INDEX(classify,$E163,'Function-Classif'!O$1)*$F163</f>
        <v>0</v>
      </c>
      <c r="P163" s="47">
        <f>INDEX(classify,$E163,'Function-Classif'!P$1)*$F163</f>
        <v>0</v>
      </c>
      <c r="Q163" s="47">
        <f>INDEX(classify,$E163,'Function-Classif'!Q$1)*$F163</f>
        <v>0</v>
      </c>
      <c r="R163" s="24"/>
      <c r="S163" s="24">
        <f t="shared" ref="S163" si="95">+G163+K163+O163</f>
        <v>89391.06</v>
      </c>
      <c r="T163" s="24">
        <f t="shared" ref="T163" si="96">+H163+L163+P163</f>
        <v>456008.94000000006</v>
      </c>
      <c r="U163" s="24">
        <f t="shared" ref="U163" si="97">+I163+M163+Q163</f>
        <v>0</v>
      </c>
      <c r="W163" s="44">
        <f t="shared" si="86"/>
        <v>0</v>
      </c>
      <c r="X163" s="44">
        <f t="shared" si="87"/>
        <v>0</v>
      </c>
    </row>
    <row r="164" spans="2:24" x14ac:dyDescent="0.25">
      <c r="B164" s="6"/>
      <c r="C164" s="6" t="s">
        <v>102</v>
      </c>
      <c r="D164" s="6"/>
      <c r="E164" s="6"/>
      <c r="F164" s="24">
        <f>SUM(F158:F163)</f>
        <v>1236373</v>
      </c>
      <c r="G164" s="24">
        <f>SUM(G158:G163)</f>
        <v>202641.53469999999</v>
      </c>
      <c r="H164" s="24">
        <f>SUM(H158:H163)</f>
        <v>1033731.4653000002</v>
      </c>
      <c r="I164" s="24">
        <f>SUM(I158:I163)</f>
        <v>0</v>
      </c>
      <c r="J164" s="24"/>
      <c r="K164" s="24">
        <f>SUM(K158:K163)</f>
        <v>0</v>
      </c>
      <c r="L164" s="24">
        <f>SUM(L158:L163)</f>
        <v>0</v>
      </c>
      <c r="M164" s="24">
        <f>SUM(M158:M163)</f>
        <v>0</v>
      </c>
      <c r="N164" s="24"/>
      <c r="O164" s="24">
        <f>SUM(O158:O163)</f>
        <v>0</v>
      </c>
      <c r="P164" s="24">
        <f>SUM(P158:P163)</f>
        <v>0</v>
      </c>
      <c r="Q164" s="24">
        <f>SUM(Q158:Q163)</f>
        <v>0</v>
      </c>
      <c r="R164" s="24"/>
      <c r="S164" s="24">
        <f>SUM(S158:S163)</f>
        <v>202641.53469999999</v>
      </c>
      <c r="T164" s="24">
        <f>SUM(T158:T163)</f>
        <v>1033731.4653000002</v>
      </c>
      <c r="U164" s="24">
        <f>SUM(U158:U163)</f>
        <v>0</v>
      </c>
      <c r="W164" s="44">
        <f t="shared" si="86"/>
        <v>0</v>
      </c>
      <c r="X164" s="44">
        <f t="shared" si="87"/>
        <v>0</v>
      </c>
    </row>
    <row r="165" spans="2:24" x14ac:dyDescent="0.25">
      <c r="B165" s="6"/>
      <c r="C165" s="6"/>
      <c r="D165" s="6"/>
      <c r="E165" s="6"/>
      <c r="F165" s="24"/>
      <c r="G165" s="24"/>
      <c r="H165" s="24"/>
      <c r="I165" s="24"/>
      <c r="J165" s="40"/>
      <c r="K165" s="24"/>
      <c r="L165" s="24"/>
      <c r="M165" s="24"/>
      <c r="N165" s="40"/>
      <c r="O165" s="24"/>
      <c r="P165" s="24"/>
      <c r="Q165" s="24"/>
      <c r="R165" s="24"/>
      <c r="S165" s="24"/>
      <c r="T165" s="24"/>
      <c r="U165" s="24"/>
      <c r="W165" s="44">
        <f t="shared" si="86"/>
        <v>0</v>
      </c>
      <c r="X165" s="44">
        <f t="shared" si="87"/>
        <v>0</v>
      </c>
    </row>
    <row r="166" spans="2:24" x14ac:dyDescent="0.25">
      <c r="B166" s="9" t="s">
        <v>103</v>
      </c>
      <c r="C166" s="6"/>
      <c r="D166" s="6"/>
      <c r="E166" s="6"/>
      <c r="F166" s="24"/>
      <c r="G166" s="24"/>
      <c r="H166" s="24"/>
      <c r="I166" s="24"/>
      <c r="J166" s="40"/>
      <c r="K166" s="24"/>
      <c r="L166" s="24"/>
      <c r="M166" s="24"/>
      <c r="N166" s="40"/>
      <c r="O166" s="24"/>
      <c r="P166" s="24"/>
      <c r="Q166" s="24"/>
      <c r="R166" s="24"/>
      <c r="S166" s="24"/>
      <c r="T166" s="24"/>
      <c r="U166" s="24"/>
      <c r="W166" s="44">
        <f t="shared" si="86"/>
        <v>0</v>
      </c>
      <c r="X166" s="44">
        <f t="shared" si="87"/>
        <v>0</v>
      </c>
    </row>
    <row r="167" spans="2:24" x14ac:dyDescent="0.25">
      <c r="B167" s="19">
        <v>541</v>
      </c>
      <c r="C167" s="6" t="s">
        <v>91</v>
      </c>
      <c r="D167" s="47"/>
      <c r="E167" s="6"/>
      <c r="F167" s="24">
        <v>0</v>
      </c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24"/>
      <c r="S167" s="24"/>
      <c r="T167" s="24"/>
      <c r="U167" s="24"/>
      <c r="W167" s="44">
        <f t="shared" si="86"/>
        <v>0</v>
      </c>
      <c r="X167" s="44">
        <f t="shared" si="87"/>
        <v>0</v>
      </c>
    </row>
    <row r="168" spans="2:24" x14ac:dyDescent="0.25">
      <c r="B168" s="19">
        <v>542</v>
      </c>
      <c r="C168" s="6" t="s">
        <v>92</v>
      </c>
      <c r="D168" s="47" t="str">
        <f>INDEX(classify,$E168,'Function-Classif'!D$1)</f>
        <v>PROD</v>
      </c>
      <c r="E168" s="6">
        <v>2</v>
      </c>
      <c r="F168" s="24">
        <v>244992</v>
      </c>
      <c r="G168" s="47">
        <f>INDEX(classify,$E168,'Function-Classif'!G$1)*$F168</f>
        <v>40154.188799999996</v>
      </c>
      <c r="H168" s="47">
        <f>INDEX(classify,$E168,'Function-Classif'!H$1)*$F168</f>
        <v>204837.81120000003</v>
      </c>
      <c r="I168" s="47">
        <f>INDEX(classify,$E168,'Function-Classif'!I$1)*$F168</f>
        <v>0</v>
      </c>
      <c r="J168" s="47"/>
      <c r="K168" s="47">
        <f>INDEX(classify,$E168,'Function-Classif'!K$1)*$F168</f>
        <v>0</v>
      </c>
      <c r="L168" s="47">
        <f>INDEX(classify,$E168,'Function-Classif'!L$1)*$F168</f>
        <v>0</v>
      </c>
      <c r="M168" s="47">
        <f>INDEX(classify,$E168,'Function-Classif'!M$1)*$F168</f>
        <v>0</v>
      </c>
      <c r="N168" s="47"/>
      <c r="O168" s="47">
        <f>INDEX(classify,$E168,'Function-Classif'!O$1)*$F168</f>
        <v>0</v>
      </c>
      <c r="P168" s="47">
        <f>INDEX(classify,$E168,'Function-Classif'!P$1)*$F168</f>
        <v>0</v>
      </c>
      <c r="Q168" s="47">
        <f>INDEX(classify,$E168,'Function-Classif'!Q$1)*$F168</f>
        <v>0</v>
      </c>
      <c r="R168" s="24"/>
      <c r="S168" s="24">
        <f t="shared" ref="S168:S171" si="98">+G168+K168+O168</f>
        <v>40154.188799999996</v>
      </c>
      <c r="T168" s="24">
        <f t="shared" ref="T168:T171" si="99">+H168+L168+P168</f>
        <v>204837.81120000003</v>
      </c>
      <c r="U168" s="24">
        <f t="shared" ref="U168:U171" si="100">+I168+M168+Q168</f>
        <v>0</v>
      </c>
      <c r="W168" s="44">
        <f t="shared" si="86"/>
        <v>0</v>
      </c>
      <c r="X168" s="44">
        <f t="shared" si="87"/>
        <v>0</v>
      </c>
    </row>
    <row r="169" spans="2:24" x14ac:dyDescent="0.25">
      <c r="B169" s="19">
        <v>543</v>
      </c>
      <c r="C169" s="6" t="s">
        <v>104</v>
      </c>
      <c r="D169" s="47" t="str">
        <f>INDEX(classify,$E169,'Function-Classif'!D$1)</f>
        <v>PROD</v>
      </c>
      <c r="E169" s="6">
        <v>2</v>
      </c>
      <c r="F169" s="24">
        <v>190785</v>
      </c>
      <c r="G169" s="47">
        <f>INDEX(classify,$E169,'Function-Classif'!G$1)*$F169</f>
        <v>31269.661499999998</v>
      </c>
      <c r="H169" s="47">
        <f>INDEX(classify,$E169,'Function-Classif'!H$1)*$F169</f>
        <v>159515.33850000001</v>
      </c>
      <c r="I169" s="47">
        <f>INDEX(classify,$E169,'Function-Classif'!I$1)*$F169</f>
        <v>0</v>
      </c>
      <c r="J169" s="47"/>
      <c r="K169" s="47">
        <f>INDEX(classify,$E169,'Function-Classif'!K$1)*$F169</f>
        <v>0</v>
      </c>
      <c r="L169" s="47">
        <f>INDEX(classify,$E169,'Function-Classif'!L$1)*$F169</f>
        <v>0</v>
      </c>
      <c r="M169" s="47">
        <f>INDEX(classify,$E169,'Function-Classif'!M$1)*$F169</f>
        <v>0</v>
      </c>
      <c r="N169" s="47"/>
      <c r="O169" s="47">
        <f>INDEX(classify,$E169,'Function-Classif'!O$1)*$F169</f>
        <v>0</v>
      </c>
      <c r="P169" s="47">
        <f>INDEX(classify,$E169,'Function-Classif'!P$1)*$F169</f>
        <v>0</v>
      </c>
      <c r="Q169" s="47">
        <f>INDEX(classify,$E169,'Function-Classif'!Q$1)*$F169</f>
        <v>0</v>
      </c>
      <c r="R169" s="24"/>
      <c r="S169" s="24">
        <f t="shared" si="98"/>
        <v>31269.661499999998</v>
      </c>
      <c r="T169" s="24">
        <f t="shared" si="99"/>
        <v>159515.33850000001</v>
      </c>
      <c r="U169" s="24">
        <f t="shared" si="100"/>
        <v>0</v>
      </c>
      <c r="W169" s="44">
        <f t="shared" si="86"/>
        <v>0</v>
      </c>
      <c r="X169" s="44">
        <f t="shared" si="87"/>
        <v>0</v>
      </c>
    </row>
    <row r="170" spans="2:24" x14ac:dyDescent="0.25">
      <c r="B170" s="6">
        <v>544</v>
      </c>
      <c r="C170" s="6" t="s">
        <v>94</v>
      </c>
      <c r="D170" s="6"/>
      <c r="E170" s="6" t="s">
        <v>262</v>
      </c>
      <c r="F170" s="24">
        <v>371119</v>
      </c>
      <c r="G170" s="24"/>
      <c r="H170" s="24">
        <f>F170</f>
        <v>371119</v>
      </c>
      <c r="I170" s="24"/>
      <c r="J170" s="40"/>
      <c r="K170" s="24"/>
      <c r="L170" s="24"/>
      <c r="M170" s="24"/>
      <c r="N170" s="40"/>
      <c r="O170" s="24"/>
      <c r="P170" s="24"/>
      <c r="Q170" s="24"/>
      <c r="R170" s="24"/>
      <c r="S170" s="24">
        <f t="shared" si="98"/>
        <v>0</v>
      </c>
      <c r="T170" s="24">
        <f t="shared" si="99"/>
        <v>371119</v>
      </c>
      <c r="U170" s="24">
        <f t="shared" si="100"/>
        <v>0</v>
      </c>
      <c r="W170" s="44">
        <f t="shared" si="86"/>
        <v>0</v>
      </c>
      <c r="X170" s="44">
        <f t="shared" si="87"/>
        <v>0</v>
      </c>
    </row>
    <row r="171" spans="2:24" x14ac:dyDescent="0.25">
      <c r="B171" s="30">
        <v>545</v>
      </c>
      <c r="C171" s="30" t="s">
        <v>105</v>
      </c>
      <c r="D171" s="30"/>
      <c r="E171" s="30" t="s">
        <v>246</v>
      </c>
      <c r="F171" s="41">
        <v>58972</v>
      </c>
      <c r="G171" s="41"/>
      <c r="H171" s="41">
        <f>F171</f>
        <v>58972</v>
      </c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>
        <f t="shared" si="98"/>
        <v>0</v>
      </c>
      <c r="T171" s="41">
        <f t="shared" si="99"/>
        <v>58972</v>
      </c>
      <c r="U171" s="41">
        <f t="shared" si="100"/>
        <v>0</v>
      </c>
      <c r="W171" s="44">
        <f t="shared" si="86"/>
        <v>0</v>
      </c>
      <c r="X171" s="44">
        <f t="shared" si="87"/>
        <v>0</v>
      </c>
    </row>
    <row r="172" spans="2:24" x14ac:dyDescent="0.25">
      <c r="B172" s="6"/>
      <c r="C172" s="6" t="s">
        <v>106</v>
      </c>
      <c r="D172" s="6"/>
      <c r="E172" s="6"/>
      <c r="F172" s="24">
        <f>SUM(F167:F171)</f>
        <v>865868</v>
      </c>
      <c r="G172" s="24">
        <f>SUM(G167:G171)</f>
        <v>71423.850299999991</v>
      </c>
      <c r="H172" s="24">
        <f>SUM(H167:H171)</f>
        <v>794444.14970000007</v>
      </c>
      <c r="I172" s="24">
        <f>SUM(I167:I171)</f>
        <v>0</v>
      </c>
      <c r="J172" s="24"/>
      <c r="K172" s="24">
        <f>SUM(K167:K171)</f>
        <v>0</v>
      </c>
      <c r="L172" s="24">
        <f>SUM(L167:L171)</f>
        <v>0</v>
      </c>
      <c r="M172" s="24">
        <f>SUM(M167:M171)</f>
        <v>0</v>
      </c>
      <c r="N172" s="24"/>
      <c r="O172" s="24">
        <f>SUM(O167:O171)</f>
        <v>0</v>
      </c>
      <c r="P172" s="24">
        <f>SUM(P167:P171)</f>
        <v>0</v>
      </c>
      <c r="Q172" s="24">
        <f>SUM(Q167:Q171)</f>
        <v>0</v>
      </c>
      <c r="R172" s="24"/>
      <c r="S172" s="24">
        <f>SUM(S167:S171)</f>
        <v>71423.850299999991</v>
      </c>
      <c r="T172" s="24">
        <f>SUM(T167:T171)</f>
        <v>794444.14970000007</v>
      </c>
      <c r="U172" s="24">
        <f>SUM(U167:U171)</f>
        <v>0</v>
      </c>
      <c r="W172" s="44">
        <f t="shared" si="86"/>
        <v>0</v>
      </c>
      <c r="X172" s="44">
        <f t="shared" si="87"/>
        <v>0</v>
      </c>
    </row>
    <row r="173" spans="2:24" x14ac:dyDescent="0.25">
      <c r="B173" s="30"/>
      <c r="C173" s="30"/>
      <c r="D173" s="30"/>
      <c r="E173" s="30"/>
      <c r="F173" s="3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W173" s="44">
        <f t="shared" si="86"/>
        <v>0</v>
      </c>
      <c r="X173" s="44">
        <f t="shared" si="87"/>
        <v>0</v>
      </c>
    </row>
    <row r="174" spans="2:24" x14ac:dyDescent="0.25">
      <c r="B174" s="6"/>
      <c r="C174" s="6" t="s">
        <v>107</v>
      </c>
      <c r="D174" s="6"/>
      <c r="E174" s="6"/>
      <c r="F174" s="24">
        <f>F172+F164</f>
        <v>2102241</v>
      </c>
      <c r="G174" s="24">
        <f>G172+G164</f>
        <v>274065.38500000001</v>
      </c>
      <c r="H174" s="24">
        <f>H172+H164</f>
        <v>1828175.6150000002</v>
      </c>
      <c r="I174" s="24">
        <f>I172+I164</f>
        <v>0</v>
      </c>
      <c r="J174" s="24"/>
      <c r="K174" s="24">
        <f>K172+K164</f>
        <v>0</v>
      </c>
      <c r="L174" s="24">
        <f>L172+L164</f>
        <v>0</v>
      </c>
      <c r="M174" s="24">
        <f>M172+M164</f>
        <v>0</v>
      </c>
      <c r="N174" s="24"/>
      <c r="O174" s="24">
        <f>O172+O164</f>
        <v>0</v>
      </c>
      <c r="P174" s="24">
        <f>P172+P164</f>
        <v>0</v>
      </c>
      <c r="Q174" s="24">
        <f>Q172+Q164</f>
        <v>0</v>
      </c>
      <c r="R174" s="24"/>
      <c r="S174" s="24">
        <f>S172+S164</f>
        <v>274065.38500000001</v>
      </c>
      <c r="T174" s="24">
        <f>T172+T164</f>
        <v>1828175.6150000002</v>
      </c>
      <c r="U174" s="24">
        <f>U172+U164</f>
        <v>0</v>
      </c>
      <c r="W174" s="44">
        <f t="shared" si="86"/>
        <v>0</v>
      </c>
      <c r="X174" s="44">
        <f t="shared" si="87"/>
        <v>0</v>
      </c>
    </row>
    <row r="175" spans="2:24" x14ac:dyDescent="0.25">
      <c r="B175" s="6"/>
      <c r="C175" s="6"/>
      <c r="D175" s="6"/>
      <c r="E175" s="6"/>
      <c r="F175" s="24"/>
      <c r="G175" s="24"/>
      <c r="H175" s="24"/>
      <c r="I175" s="24"/>
      <c r="J175" s="40"/>
      <c r="K175" s="24"/>
      <c r="L175" s="24"/>
      <c r="M175" s="24"/>
      <c r="N175" s="40"/>
      <c r="O175" s="24"/>
      <c r="P175" s="24"/>
      <c r="Q175" s="24"/>
      <c r="R175" s="24"/>
      <c r="S175" s="24"/>
      <c r="T175" s="24"/>
      <c r="U175" s="24"/>
      <c r="W175" s="44">
        <f t="shared" si="86"/>
        <v>0</v>
      </c>
      <c r="X175" s="44">
        <f t="shared" si="87"/>
        <v>0</v>
      </c>
    </row>
    <row r="176" spans="2:24" x14ac:dyDescent="0.25">
      <c r="B176" s="9" t="s">
        <v>108</v>
      </c>
      <c r="C176" s="6"/>
      <c r="D176" s="6"/>
      <c r="E176" s="6"/>
      <c r="F176" s="24"/>
      <c r="G176" s="24"/>
      <c r="H176" s="24"/>
      <c r="I176" s="24"/>
      <c r="J176" s="40"/>
      <c r="K176" s="24"/>
      <c r="L176" s="24"/>
      <c r="M176" s="24"/>
      <c r="N176" s="40"/>
      <c r="O176" s="24"/>
      <c r="P176" s="24"/>
      <c r="Q176" s="24"/>
      <c r="R176" s="24"/>
      <c r="S176" s="24"/>
      <c r="T176" s="24"/>
      <c r="U176" s="24"/>
      <c r="W176" s="44">
        <f t="shared" si="86"/>
        <v>0</v>
      </c>
      <c r="X176" s="44">
        <f t="shared" si="87"/>
        <v>0</v>
      </c>
    </row>
    <row r="177" spans="2:24" x14ac:dyDescent="0.25">
      <c r="B177" s="6">
        <v>546</v>
      </c>
      <c r="C177" s="6" t="s">
        <v>82</v>
      </c>
      <c r="D177" s="47" t="str">
        <f>INDEX(classify,$E177,'Function-Classif'!D$1)</f>
        <v>LBSUB5</v>
      </c>
      <c r="E177" s="6">
        <v>13</v>
      </c>
      <c r="F177" s="24">
        <v>604185</v>
      </c>
      <c r="G177" s="47">
        <f>INDEX(classify,$E177,'Function-Classif'!G$1)*$F177</f>
        <v>99025.921499999997</v>
      </c>
      <c r="H177" s="47">
        <f>INDEX(classify,$E177,'Function-Classif'!H$1)*$F177</f>
        <v>505159.07850000006</v>
      </c>
      <c r="I177" s="47">
        <f>INDEX(classify,$E177,'Function-Classif'!I$1)*$F177</f>
        <v>0</v>
      </c>
      <c r="J177" s="47"/>
      <c r="K177" s="47">
        <f>INDEX(classify,$E177,'Function-Classif'!K$1)*$F177</f>
        <v>0</v>
      </c>
      <c r="L177" s="47">
        <f>INDEX(classify,$E177,'Function-Classif'!L$1)*$F177</f>
        <v>0</v>
      </c>
      <c r="M177" s="47">
        <f>INDEX(classify,$E177,'Function-Classif'!M$1)*$F177</f>
        <v>0</v>
      </c>
      <c r="N177" s="47"/>
      <c r="O177" s="47">
        <f>INDEX(classify,$E177,'Function-Classif'!O$1)*$F177</f>
        <v>0</v>
      </c>
      <c r="P177" s="47">
        <f>INDEX(classify,$E177,'Function-Classif'!P$1)*$F177</f>
        <v>0</v>
      </c>
      <c r="Q177" s="47">
        <f>INDEX(classify,$E177,'Function-Classif'!Q$1)*$F177</f>
        <v>0</v>
      </c>
      <c r="R177" s="24"/>
      <c r="S177" s="24">
        <f t="shared" ref="S177:S181" si="101">+G177+K177+O177</f>
        <v>99025.921499999997</v>
      </c>
      <c r="T177" s="24">
        <f t="shared" ref="T177:T181" si="102">+H177+L177+P177</f>
        <v>505159.07850000006</v>
      </c>
      <c r="U177" s="24">
        <f t="shared" ref="U177:U181" si="103">+I177+M177+Q177</f>
        <v>0</v>
      </c>
      <c r="W177" s="44">
        <f t="shared" si="86"/>
        <v>0</v>
      </c>
      <c r="X177" s="44">
        <f t="shared" si="87"/>
        <v>0</v>
      </c>
    </row>
    <row r="178" spans="2:24" x14ac:dyDescent="0.25">
      <c r="B178" s="6">
        <v>547</v>
      </c>
      <c r="C178" s="6" t="s">
        <v>83</v>
      </c>
      <c r="D178" s="6"/>
      <c r="E178" s="6" t="s">
        <v>246</v>
      </c>
      <c r="F178" s="24">
        <v>57317664</v>
      </c>
      <c r="G178" s="57"/>
      <c r="H178" s="24">
        <f>F178</f>
        <v>57317664</v>
      </c>
      <c r="I178" s="24"/>
      <c r="J178" s="40"/>
      <c r="K178" s="24"/>
      <c r="L178" s="24"/>
      <c r="M178" s="24"/>
      <c r="N178" s="40"/>
      <c r="O178" s="24"/>
      <c r="P178" s="24"/>
      <c r="Q178" s="24"/>
      <c r="R178" s="24"/>
      <c r="S178" s="24">
        <f t="shared" si="101"/>
        <v>0</v>
      </c>
      <c r="T178" s="24">
        <f t="shared" si="102"/>
        <v>57317664</v>
      </c>
      <c r="U178" s="24">
        <f t="shared" si="103"/>
        <v>0</v>
      </c>
      <c r="W178" s="44">
        <f t="shared" si="86"/>
        <v>0</v>
      </c>
      <c r="X178" s="44">
        <f t="shared" si="87"/>
        <v>0</v>
      </c>
    </row>
    <row r="179" spans="2:24" x14ac:dyDescent="0.25">
      <c r="B179" s="6">
        <v>548</v>
      </c>
      <c r="C179" s="6" t="s">
        <v>109</v>
      </c>
      <c r="D179" s="47" t="str">
        <f>INDEX(classify,$E179,'Function-Classif'!D$1)</f>
        <v>PROD</v>
      </c>
      <c r="E179" s="6">
        <v>2</v>
      </c>
      <c r="F179" s="24">
        <v>280735</v>
      </c>
      <c r="G179" s="47">
        <f>INDEX(classify,$E179,'Function-Classif'!G$1)*$F179</f>
        <v>46012.466499999995</v>
      </c>
      <c r="H179" s="47">
        <f>INDEX(classify,$E179,'Function-Classif'!H$1)*$F179</f>
        <v>234722.53350000002</v>
      </c>
      <c r="I179" s="47">
        <f>INDEX(classify,$E179,'Function-Classif'!I$1)*$F179</f>
        <v>0</v>
      </c>
      <c r="J179" s="47"/>
      <c r="K179" s="47">
        <f>INDEX(classify,$E179,'Function-Classif'!K$1)*$F179</f>
        <v>0</v>
      </c>
      <c r="L179" s="47">
        <f>INDEX(classify,$E179,'Function-Classif'!L$1)*$F179</f>
        <v>0</v>
      </c>
      <c r="M179" s="47">
        <f>INDEX(classify,$E179,'Function-Classif'!M$1)*$F179</f>
        <v>0</v>
      </c>
      <c r="N179" s="47"/>
      <c r="O179" s="47">
        <f>INDEX(classify,$E179,'Function-Classif'!O$1)*$F179</f>
        <v>0</v>
      </c>
      <c r="P179" s="47">
        <f>INDEX(classify,$E179,'Function-Classif'!P$1)*$F179</f>
        <v>0</v>
      </c>
      <c r="Q179" s="47">
        <f>INDEX(classify,$E179,'Function-Classif'!Q$1)*$F179</f>
        <v>0</v>
      </c>
      <c r="R179" s="24"/>
      <c r="S179" s="24">
        <f t="shared" si="101"/>
        <v>46012.466499999995</v>
      </c>
      <c r="T179" s="24">
        <f t="shared" si="102"/>
        <v>234722.53350000002</v>
      </c>
      <c r="U179" s="24">
        <f t="shared" si="103"/>
        <v>0</v>
      </c>
      <c r="W179" s="44">
        <f t="shared" si="86"/>
        <v>0</v>
      </c>
      <c r="X179" s="44">
        <f t="shared" si="87"/>
        <v>0</v>
      </c>
    </row>
    <row r="180" spans="2:24" x14ac:dyDescent="0.25">
      <c r="B180" s="6">
        <v>549</v>
      </c>
      <c r="C180" s="6" t="s">
        <v>110</v>
      </c>
      <c r="D180" s="47" t="str">
        <f>INDEX(classify,$E180,'Function-Classif'!D$1)</f>
        <v>PROD</v>
      </c>
      <c r="E180" s="6">
        <v>2</v>
      </c>
      <c r="F180" s="24">
        <v>1105538</v>
      </c>
      <c r="G180" s="47">
        <f>INDEX(classify,$E180,'Function-Classif'!G$1)*$F180</f>
        <v>181197.67819999999</v>
      </c>
      <c r="H180" s="47">
        <f>INDEX(classify,$E180,'Function-Classif'!H$1)*$F180</f>
        <v>924340.32180000003</v>
      </c>
      <c r="I180" s="47">
        <f>INDEX(classify,$E180,'Function-Classif'!I$1)*$F180</f>
        <v>0</v>
      </c>
      <c r="J180" s="47"/>
      <c r="K180" s="47">
        <f>INDEX(classify,$E180,'Function-Classif'!K$1)*$F180</f>
        <v>0</v>
      </c>
      <c r="L180" s="47">
        <f>INDEX(classify,$E180,'Function-Classif'!L$1)*$F180</f>
        <v>0</v>
      </c>
      <c r="M180" s="47">
        <f>INDEX(classify,$E180,'Function-Classif'!M$1)*$F180</f>
        <v>0</v>
      </c>
      <c r="N180" s="47"/>
      <c r="O180" s="47">
        <f>INDEX(classify,$E180,'Function-Classif'!O$1)*$F180</f>
        <v>0</v>
      </c>
      <c r="P180" s="47">
        <f>INDEX(classify,$E180,'Function-Classif'!P$1)*$F180</f>
        <v>0</v>
      </c>
      <c r="Q180" s="47">
        <f>INDEX(classify,$E180,'Function-Classif'!Q$1)*$F180</f>
        <v>0</v>
      </c>
      <c r="R180" s="24"/>
      <c r="S180" s="24">
        <f t="shared" si="101"/>
        <v>181197.67819999999</v>
      </c>
      <c r="T180" s="24">
        <f t="shared" si="102"/>
        <v>924340.32180000003</v>
      </c>
      <c r="U180" s="24">
        <f t="shared" si="103"/>
        <v>0</v>
      </c>
      <c r="W180" s="44">
        <f t="shared" si="86"/>
        <v>0</v>
      </c>
      <c r="X180" s="44">
        <f t="shared" si="87"/>
        <v>0</v>
      </c>
    </row>
    <row r="181" spans="2:24" x14ac:dyDescent="0.25">
      <c r="B181" s="30">
        <v>550</v>
      </c>
      <c r="C181" s="30" t="s">
        <v>87</v>
      </c>
      <c r="D181" s="65" t="str">
        <f>INDEX(classify,$E181,'Function-Classif'!D$1)</f>
        <v>PROD</v>
      </c>
      <c r="E181" s="30">
        <v>2</v>
      </c>
      <c r="F181" s="41">
        <v>5706</v>
      </c>
      <c r="G181" s="65">
        <f>INDEX(classify,$E181,'Function-Classif'!G$1)*$F181</f>
        <v>935.21339999999998</v>
      </c>
      <c r="H181" s="65">
        <f>INDEX(classify,$E181,'Function-Classif'!H$1)*$F181</f>
        <v>4770.7866000000004</v>
      </c>
      <c r="I181" s="65">
        <f>INDEX(classify,$E181,'Function-Classif'!I$1)*$F181</f>
        <v>0</v>
      </c>
      <c r="J181" s="65"/>
      <c r="K181" s="65">
        <f>INDEX(classify,$E181,'Function-Classif'!K$1)*$F181</f>
        <v>0</v>
      </c>
      <c r="L181" s="65">
        <f>INDEX(classify,$E181,'Function-Classif'!L$1)*$F181</f>
        <v>0</v>
      </c>
      <c r="M181" s="65">
        <f>INDEX(classify,$E181,'Function-Classif'!M$1)*$F181</f>
        <v>0</v>
      </c>
      <c r="N181" s="65"/>
      <c r="O181" s="65">
        <f>INDEX(classify,$E181,'Function-Classif'!O$1)*$F181</f>
        <v>0</v>
      </c>
      <c r="P181" s="65">
        <f>INDEX(classify,$E181,'Function-Classif'!P$1)*$F181</f>
        <v>0</v>
      </c>
      <c r="Q181" s="65">
        <f>INDEX(classify,$E181,'Function-Classif'!Q$1)*$F181</f>
        <v>0</v>
      </c>
      <c r="R181" s="41"/>
      <c r="S181" s="41">
        <f t="shared" si="101"/>
        <v>935.21339999999998</v>
      </c>
      <c r="T181" s="41">
        <f t="shared" si="102"/>
        <v>4770.7866000000004</v>
      </c>
      <c r="U181" s="41">
        <f t="shared" si="103"/>
        <v>0</v>
      </c>
      <c r="W181" s="44">
        <f t="shared" si="86"/>
        <v>0</v>
      </c>
      <c r="X181" s="44">
        <f t="shared" si="87"/>
        <v>0</v>
      </c>
    </row>
    <row r="182" spans="2:24" x14ac:dyDescent="0.25">
      <c r="B182" s="6"/>
      <c r="C182" s="6" t="s">
        <v>111</v>
      </c>
      <c r="D182" s="6"/>
      <c r="E182" s="6"/>
      <c r="F182" s="24">
        <f>SUM(F177:F181)</f>
        <v>59313828</v>
      </c>
      <c r="G182" s="24">
        <f>SUM(G177:G181)</f>
        <v>327171.27960000001</v>
      </c>
      <c r="H182" s="24">
        <f>SUM(H177:H181)</f>
        <v>58986656.720400006</v>
      </c>
      <c r="I182" s="24">
        <f>SUM(I177:I181)</f>
        <v>0</v>
      </c>
      <c r="J182" s="24"/>
      <c r="K182" s="24">
        <f>SUM(K177:K181)</f>
        <v>0</v>
      </c>
      <c r="L182" s="24">
        <f>SUM(L177:L181)</f>
        <v>0</v>
      </c>
      <c r="M182" s="24">
        <f>SUM(M177:M181)</f>
        <v>0</v>
      </c>
      <c r="N182" s="24"/>
      <c r="O182" s="24">
        <f>SUM(O177:O181)</f>
        <v>0</v>
      </c>
      <c r="P182" s="24">
        <f>SUM(P177:P181)</f>
        <v>0</v>
      </c>
      <c r="Q182" s="24">
        <f>SUM(Q177:Q181)</f>
        <v>0</v>
      </c>
      <c r="R182" s="24"/>
      <c r="S182" s="24">
        <f>SUM(S177:S181)</f>
        <v>327171.27960000001</v>
      </c>
      <c r="T182" s="24">
        <f>SUM(T177:T181)</f>
        <v>58986656.720400006</v>
      </c>
      <c r="U182" s="24">
        <f>SUM(U177:U181)</f>
        <v>0</v>
      </c>
      <c r="W182" s="44">
        <f t="shared" si="86"/>
        <v>0</v>
      </c>
      <c r="X182" s="44">
        <f t="shared" si="87"/>
        <v>0</v>
      </c>
    </row>
    <row r="183" spans="2:24" x14ac:dyDescent="0.25">
      <c r="B183" s="6"/>
      <c r="C183" s="6"/>
      <c r="D183" s="6"/>
      <c r="E183" s="6"/>
      <c r="F183" s="24"/>
      <c r="G183" s="24"/>
      <c r="H183" s="24"/>
      <c r="I183" s="24"/>
      <c r="J183" s="40"/>
      <c r="K183" s="24"/>
      <c r="L183" s="24"/>
      <c r="M183" s="24"/>
      <c r="N183" s="40"/>
      <c r="O183" s="24"/>
      <c r="P183" s="24"/>
      <c r="Q183" s="24"/>
      <c r="R183" s="24"/>
      <c r="S183" s="24"/>
      <c r="T183" s="24"/>
      <c r="U183" s="24"/>
      <c r="W183" s="44">
        <f t="shared" si="86"/>
        <v>0</v>
      </c>
      <c r="X183" s="44">
        <f t="shared" si="87"/>
        <v>0</v>
      </c>
    </row>
    <row r="184" spans="2:24" x14ac:dyDescent="0.25">
      <c r="B184" s="9" t="s">
        <v>112</v>
      </c>
      <c r="C184" s="6"/>
      <c r="D184" s="6"/>
      <c r="E184" s="6"/>
      <c r="F184" s="24"/>
      <c r="G184" s="24"/>
      <c r="H184" s="24"/>
      <c r="I184" s="24"/>
      <c r="J184" s="40"/>
      <c r="K184" s="24"/>
      <c r="L184" s="24"/>
      <c r="M184" s="24"/>
      <c r="N184" s="40"/>
      <c r="O184" s="24"/>
      <c r="P184" s="24"/>
      <c r="Q184" s="24"/>
      <c r="R184" s="24"/>
      <c r="S184" s="24"/>
      <c r="T184" s="24"/>
      <c r="U184" s="24"/>
      <c r="W184" s="44">
        <f t="shared" si="86"/>
        <v>0</v>
      </c>
      <c r="X184" s="44">
        <f t="shared" si="87"/>
        <v>0</v>
      </c>
    </row>
    <row r="185" spans="2:24" x14ac:dyDescent="0.25">
      <c r="B185" s="6">
        <v>551</v>
      </c>
      <c r="C185" s="6" t="s">
        <v>91</v>
      </c>
      <c r="D185" s="47" t="str">
        <f>INDEX(classify,$E185,'Function-Classif'!D$1)</f>
        <v>PROD</v>
      </c>
      <c r="E185" s="6">
        <v>2</v>
      </c>
      <c r="F185" s="24">
        <v>256698</v>
      </c>
      <c r="G185" s="47">
        <f>INDEX(classify,$E185,'Function-Classif'!G$1)*$F185</f>
        <v>42072.802199999998</v>
      </c>
      <c r="H185" s="47">
        <f>INDEX(classify,$E185,'Function-Classif'!H$1)*$F185</f>
        <v>214625.19780000002</v>
      </c>
      <c r="I185" s="47">
        <f>INDEX(classify,$E185,'Function-Classif'!I$1)*$F185</f>
        <v>0</v>
      </c>
      <c r="J185" s="47"/>
      <c r="K185" s="47">
        <f>INDEX(classify,$E185,'Function-Classif'!K$1)*$F185</f>
        <v>0</v>
      </c>
      <c r="L185" s="47">
        <f>INDEX(classify,$E185,'Function-Classif'!L$1)*$F185</f>
        <v>0</v>
      </c>
      <c r="M185" s="47">
        <f>INDEX(classify,$E185,'Function-Classif'!M$1)*$F185</f>
        <v>0</v>
      </c>
      <c r="N185" s="47"/>
      <c r="O185" s="47">
        <f>INDEX(classify,$E185,'Function-Classif'!O$1)*$F185</f>
        <v>0</v>
      </c>
      <c r="P185" s="47">
        <f>INDEX(classify,$E185,'Function-Classif'!P$1)*$F185</f>
        <v>0</v>
      </c>
      <c r="Q185" s="47">
        <f>INDEX(classify,$E185,'Function-Classif'!Q$1)*$F185</f>
        <v>0</v>
      </c>
      <c r="R185" s="24"/>
      <c r="S185" s="24">
        <f t="shared" ref="S185:S188" si="104">+G185+K185+O185</f>
        <v>42072.802199999998</v>
      </c>
      <c r="T185" s="24">
        <f t="shared" ref="T185:T188" si="105">+H185+L185+P185</f>
        <v>214625.19780000002</v>
      </c>
      <c r="U185" s="24">
        <f t="shared" ref="U185:U188" si="106">+I185+M185+Q185</f>
        <v>0</v>
      </c>
      <c r="W185" s="44">
        <f t="shared" si="86"/>
        <v>0</v>
      </c>
      <c r="X185" s="44">
        <f t="shared" si="87"/>
        <v>0</v>
      </c>
    </row>
    <row r="186" spans="2:24" x14ac:dyDescent="0.25">
      <c r="B186" s="6">
        <v>552</v>
      </c>
      <c r="C186" s="6" t="s">
        <v>92</v>
      </c>
      <c r="D186" s="47" t="str">
        <f>INDEX(classify,$E186,'Function-Classif'!D$1)</f>
        <v>PROD</v>
      </c>
      <c r="E186" s="6">
        <v>2</v>
      </c>
      <c r="F186" s="24">
        <v>560673</v>
      </c>
      <c r="G186" s="47">
        <f>INDEX(classify,$E186,'Function-Classif'!G$1)*$F186</f>
        <v>91894.304699999993</v>
      </c>
      <c r="H186" s="47">
        <f>INDEX(classify,$E186,'Function-Classif'!H$1)*$F186</f>
        <v>468778.69530000002</v>
      </c>
      <c r="I186" s="47">
        <f>INDEX(classify,$E186,'Function-Classif'!I$1)*$F186</f>
        <v>0</v>
      </c>
      <c r="J186" s="47"/>
      <c r="K186" s="47">
        <f>INDEX(classify,$E186,'Function-Classif'!K$1)*$F186</f>
        <v>0</v>
      </c>
      <c r="L186" s="47">
        <f>INDEX(classify,$E186,'Function-Classif'!L$1)*$F186</f>
        <v>0</v>
      </c>
      <c r="M186" s="47">
        <f>INDEX(classify,$E186,'Function-Classif'!M$1)*$F186</f>
        <v>0</v>
      </c>
      <c r="N186" s="47"/>
      <c r="O186" s="47">
        <f>INDEX(classify,$E186,'Function-Classif'!O$1)*$F186</f>
        <v>0</v>
      </c>
      <c r="P186" s="47">
        <f>INDEX(classify,$E186,'Function-Classif'!P$1)*$F186</f>
        <v>0</v>
      </c>
      <c r="Q186" s="47">
        <f>INDEX(classify,$E186,'Function-Classif'!Q$1)*$F186</f>
        <v>0</v>
      </c>
      <c r="R186" s="24"/>
      <c r="S186" s="24">
        <f t="shared" si="104"/>
        <v>91894.304699999993</v>
      </c>
      <c r="T186" s="24">
        <f t="shared" si="105"/>
        <v>468778.69530000002</v>
      </c>
      <c r="U186" s="24">
        <f t="shared" si="106"/>
        <v>0</v>
      </c>
      <c r="W186" s="44">
        <f t="shared" si="86"/>
        <v>0</v>
      </c>
      <c r="X186" s="44">
        <f t="shared" si="87"/>
        <v>0</v>
      </c>
    </row>
    <row r="187" spans="2:24" x14ac:dyDescent="0.25">
      <c r="B187" s="6">
        <v>553</v>
      </c>
      <c r="C187" s="6" t="s">
        <v>113</v>
      </c>
      <c r="D187" s="47" t="str">
        <f>INDEX(classify,$E187,'Function-Classif'!D$1)</f>
        <v>PROD</v>
      </c>
      <c r="E187" s="6">
        <v>2</v>
      </c>
      <c r="F187" s="24">
        <v>2652503</v>
      </c>
      <c r="G187" s="47">
        <f>INDEX(classify,$E187,'Function-Classif'!G$1)*$F187</f>
        <v>434745.24169999996</v>
      </c>
      <c r="H187" s="47">
        <f>INDEX(classify,$E187,'Function-Classif'!H$1)*$F187</f>
        <v>2217757.7583000003</v>
      </c>
      <c r="I187" s="47">
        <f>INDEX(classify,$E187,'Function-Classif'!I$1)*$F187</f>
        <v>0</v>
      </c>
      <c r="J187" s="47"/>
      <c r="K187" s="47">
        <f>INDEX(classify,$E187,'Function-Classif'!K$1)*$F187</f>
        <v>0</v>
      </c>
      <c r="L187" s="47">
        <f>INDEX(classify,$E187,'Function-Classif'!L$1)*$F187</f>
        <v>0</v>
      </c>
      <c r="M187" s="47">
        <f>INDEX(classify,$E187,'Function-Classif'!M$1)*$F187</f>
        <v>0</v>
      </c>
      <c r="N187" s="47"/>
      <c r="O187" s="47">
        <f>INDEX(classify,$E187,'Function-Classif'!O$1)*$F187</f>
        <v>0</v>
      </c>
      <c r="P187" s="47">
        <f>INDEX(classify,$E187,'Function-Classif'!P$1)*$F187</f>
        <v>0</v>
      </c>
      <c r="Q187" s="47">
        <f>INDEX(classify,$E187,'Function-Classif'!Q$1)*$F187</f>
        <v>0</v>
      </c>
      <c r="R187" s="24"/>
      <c r="S187" s="24">
        <f t="shared" si="104"/>
        <v>434745.24169999996</v>
      </c>
      <c r="T187" s="24">
        <f t="shared" si="105"/>
        <v>2217757.7583000003</v>
      </c>
      <c r="U187" s="24">
        <f t="shared" si="106"/>
        <v>0</v>
      </c>
      <c r="W187" s="44">
        <f t="shared" si="86"/>
        <v>0</v>
      </c>
      <c r="X187" s="44">
        <f t="shared" si="87"/>
        <v>0</v>
      </c>
    </row>
    <row r="188" spans="2:24" x14ac:dyDescent="0.25">
      <c r="B188" s="30">
        <v>554</v>
      </c>
      <c r="C188" s="30" t="s">
        <v>114</v>
      </c>
      <c r="D188" s="65" t="str">
        <f>INDEX(classify,$E188,'Function-Classif'!D$1)</f>
        <v>PROD</v>
      </c>
      <c r="E188" s="30">
        <v>2</v>
      </c>
      <c r="F188" s="41">
        <v>1112788</v>
      </c>
      <c r="G188" s="65">
        <f>INDEX(classify,$E188,'Function-Classif'!G$1)*$F188</f>
        <v>182385.95319999999</v>
      </c>
      <c r="H188" s="65">
        <f>INDEX(classify,$E188,'Function-Classif'!H$1)*$F188</f>
        <v>930402.04680000013</v>
      </c>
      <c r="I188" s="65">
        <f>INDEX(classify,$E188,'Function-Classif'!I$1)*$F188</f>
        <v>0</v>
      </c>
      <c r="J188" s="65"/>
      <c r="K188" s="65">
        <f>INDEX(classify,$E188,'Function-Classif'!K$1)*$F188</f>
        <v>0</v>
      </c>
      <c r="L188" s="65">
        <f>INDEX(classify,$E188,'Function-Classif'!L$1)*$F188</f>
        <v>0</v>
      </c>
      <c r="M188" s="65">
        <f>INDEX(classify,$E188,'Function-Classif'!M$1)*$F188</f>
        <v>0</v>
      </c>
      <c r="N188" s="65"/>
      <c r="O188" s="65">
        <f>INDEX(classify,$E188,'Function-Classif'!O$1)*$F188</f>
        <v>0</v>
      </c>
      <c r="P188" s="65">
        <f>INDEX(classify,$E188,'Function-Classif'!P$1)*$F188</f>
        <v>0</v>
      </c>
      <c r="Q188" s="65">
        <f>INDEX(classify,$E188,'Function-Classif'!Q$1)*$F188</f>
        <v>0</v>
      </c>
      <c r="R188" s="41"/>
      <c r="S188" s="41">
        <f t="shared" si="104"/>
        <v>182385.95319999999</v>
      </c>
      <c r="T188" s="41">
        <f t="shared" si="105"/>
        <v>930402.04680000013</v>
      </c>
      <c r="U188" s="41">
        <f t="shared" si="106"/>
        <v>0</v>
      </c>
      <c r="W188" s="44">
        <f t="shared" si="86"/>
        <v>0</v>
      </c>
      <c r="X188" s="44">
        <f t="shared" si="87"/>
        <v>0</v>
      </c>
    </row>
    <row r="189" spans="2:24" x14ac:dyDescent="0.25">
      <c r="B189" s="6"/>
      <c r="C189" s="6" t="s">
        <v>115</v>
      </c>
      <c r="D189" s="6"/>
      <c r="E189" s="6"/>
      <c r="F189" s="24">
        <f>SUM(F185:F188)</f>
        <v>4582662</v>
      </c>
      <c r="G189" s="24">
        <f>SUM(G185:G188)</f>
        <v>751098.3017999999</v>
      </c>
      <c r="H189" s="24">
        <f>SUM(H185:H188)</f>
        <v>3831563.6982000005</v>
      </c>
      <c r="I189" s="24">
        <f>SUM(I185:I188)</f>
        <v>0</v>
      </c>
      <c r="J189" s="24"/>
      <c r="K189" s="24">
        <f>SUM(K185:K188)</f>
        <v>0</v>
      </c>
      <c r="L189" s="24">
        <f>SUM(L185:L188)</f>
        <v>0</v>
      </c>
      <c r="M189" s="24">
        <f>SUM(M185:M188)</f>
        <v>0</v>
      </c>
      <c r="N189" s="24"/>
      <c r="O189" s="24">
        <f>SUM(O185:O188)</f>
        <v>0</v>
      </c>
      <c r="P189" s="24">
        <f>SUM(P185:P188)</f>
        <v>0</v>
      </c>
      <c r="Q189" s="24">
        <f>SUM(Q185:Q188)</f>
        <v>0</v>
      </c>
      <c r="R189" s="24"/>
      <c r="S189" s="24">
        <f>SUM(S185:S188)</f>
        <v>751098.3017999999</v>
      </c>
      <c r="T189" s="24">
        <f>SUM(T185:T188)</f>
        <v>3831563.6982000005</v>
      </c>
      <c r="U189" s="24">
        <f>SUM(U185:U188)</f>
        <v>0</v>
      </c>
      <c r="W189" s="44">
        <f t="shared" si="86"/>
        <v>0</v>
      </c>
      <c r="X189" s="44">
        <f t="shared" si="87"/>
        <v>0</v>
      </c>
    </row>
    <row r="190" spans="2:24" x14ac:dyDescent="0.25">
      <c r="B190" s="30"/>
      <c r="C190" s="30"/>
      <c r="D190" s="30"/>
      <c r="E190" s="30"/>
      <c r="F190" s="3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W190" s="44">
        <f t="shared" si="86"/>
        <v>0</v>
      </c>
      <c r="X190" s="44">
        <f t="shared" si="87"/>
        <v>0</v>
      </c>
    </row>
    <row r="191" spans="2:24" x14ac:dyDescent="0.25">
      <c r="B191" s="6"/>
      <c r="C191" s="6" t="s">
        <v>116</v>
      </c>
      <c r="D191" s="6"/>
      <c r="E191" s="6"/>
      <c r="F191" s="24">
        <f>F189+F182</f>
        <v>63896490</v>
      </c>
      <c r="G191" s="24">
        <f>G189+G182</f>
        <v>1078269.5814</v>
      </c>
      <c r="H191" s="24">
        <f>H189+H182</f>
        <v>62818220.418600008</v>
      </c>
      <c r="I191" s="24">
        <f>I189+I182</f>
        <v>0</v>
      </c>
      <c r="J191" s="24"/>
      <c r="K191" s="24">
        <f>K189+K182</f>
        <v>0</v>
      </c>
      <c r="L191" s="24">
        <f>L189+L182</f>
        <v>0</v>
      </c>
      <c r="M191" s="24">
        <f>M189+M182</f>
        <v>0</v>
      </c>
      <c r="N191" s="24"/>
      <c r="O191" s="24">
        <f>O189+O182</f>
        <v>0</v>
      </c>
      <c r="P191" s="24">
        <f>P189+P182</f>
        <v>0</v>
      </c>
      <c r="Q191" s="24">
        <f>Q189+Q182</f>
        <v>0</v>
      </c>
      <c r="R191" s="24"/>
      <c r="S191" s="24">
        <f>S189+S182</f>
        <v>1078269.5814</v>
      </c>
      <c r="T191" s="24">
        <f>T189+T182</f>
        <v>62818220.418600008</v>
      </c>
      <c r="U191" s="24">
        <f>U189+U182</f>
        <v>0</v>
      </c>
      <c r="W191" s="44">
        <f t="shared" si="86"/>
        <v>0</v>
      </c>
      <c r="X191" s="44">
        <f t="shared" si="87"/>
        <v>0</v>
      </c>
    </row>
    <row r="192" spans="2:24" x14ac:dyDescent="0.25">
      <c r="B192" s="30"/>
      <c r="C192" s="30"/>
      <c r="D192" s="30"/>
      <c r="E192" s="30"/>
      <c r="F192" s="3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W192" s="44">
        <f t="shared" si="86"/>
        <v>0</v>
      </c>
      <c r="X192" s="44">
        <f t="shared" si="87"/>
        <v>0</v>
      </c>
    </row>
    <row r="193" spans="2:24" x14ac:dyDescent="0.25">
      <c r="B193" s="6"/>
      <c r="C193" s="6" t="s">
        <v>117</v>
      </c>
      <c r="D193" s="6"/>
      <c r="E193" s="6"/>
      <c r="F193" s="24">
        <f>F191+F174+F155</f>
        <v>455155389</v>
      </c>
      <c r="G193" s="24">
        <f>G191+G174+G155</f>
        <v>7806959.2743834602</v>
      </c>
      <c r="H193" s="24">
        <f>H191+H174+H155</f>
        <v>447348429.72561651</v>
      </c>
      <c r="I193" s="24">
        <f>I191+I174+I155</f>
        <v>0</v>
      </c>
      <c r="J193" s="24"/>
      <c r="K193" s="24">
        <f>K191+K174+K155</f>
        <v>0</v>
      </c>
      <c r="L193" s="24">
        <f>L191+L174+L155</f>
        <v>0</v>
      </c>
      <c r="M193" s="24">
        <f>M191+M174+M155</f>
        <v>0</v>
      </c>
      <c r="N193" s="24"/>
      <c r="O193" s="24">
        <f>O191+O174+O155</f>
        <v>0</v>
      </c>
      <c r="P193" s="24">
        <f>P191+P174+P155</f>
        <v>0</v>
      </c>
      <c r="Q193" s="24">
        <f>Q191+Q174+Q155</f>
        <v>0</v>
      </c>
      <c r="R193" s="24"/>
      <c r="S193" s="24">
        <f>S191+S174+S155</f>
        <v>7806959.2743834602</v>
      </c>
      <c r="T193" s="24">
        <f>T191+T174+T155</f>
        <v>447348429.72561651</v>
      </c>
      <c r="U193" s="24">
        <f>U191+U174+U155</f>
        <v>0</v>
      </c>
      <c r="W193" s="44">
        <f t="shared" si="86"/>
        <v>0</v>
      </c>
      <c r="X193" s="44">
        <f t="shared" si="87"/>
        <v>0</v>
      </c>
    </row>
    <row r="194" spans="2:24" x14ac:dyDescent="0.25">
      <c r="B194" s="6"/>
      <c r="C194" s="6"/>
      <c r="D194" s="6"/>
      <c r="E194" s="6"/>
      <c r="F194" s="24"/>
      <c r="G194" s="24"/>
      <c r="H194" s="24"/>
      <c r="I194" s="24"/>
      <c r="J194" s="40"/>
      <c r="K194" s="24"/>
      <c r="L194" s="24"/>
      <c r="M194" s="24"/>
      <c r="N194" s="40"/>
      <c r="O194" s="24"/>
      <c r="P194" s="24"/>
      <c r="Q194" s="24"/>
      <c r="R194" s="24"/>
      <c r="S194" s="24"/>
      <c r="T194" s="24"/>
      <c r="U194" s="24"/>
      <c r="W194" s="44">
        <f t="shared" si="86"/>
        <v>0</v>
      </c>
      <c r="X194" s="44">
        <f t="shared" si="87"/>
        <v>0</v>
      </c>
    </row>
    <row r="195" spans="2:24" x14ac:dyDescent="0.25">
      <c r="B195" s="9" t="s">
        <v>118</v>
      </c>
      <c r="C195" s="6"/>
      <c r="D195" s="6"/>
      <c r="E195" s="6"/>
      <c r="F195" s="24"/>
      <c r="G195" s="24"/>
      <c r="H195" s="24"/>
      <c r="I195" s="24"/>
      <c r="J195" s="40"/>
      <c r="K195" s="24"/>
      <c r="L195" s="24"/>
      <c r="M195" s="24"/>
      <c r="N195" s="40"/>
      <c r="O195" s="24"/>
      <c r="P195" s="24"/>
      <c r="Q195" s="24"/>
      <c r="R195" s="24"/>
      <c r="S195" s="24"/>
      <c r="T195" s="24"/>
      <c r="U195" s="24"/>
      <c r="W195" s="44">
        <f t="shared" si="86"/>
        <v>0</v>
      </c>
      <c r="X195" s="44">
        <f t="shared" si="87"/>
        <v>0</v>
      </c>
    </row>
    <row r="196" spans="2:24" x14ac:dyDescent="0.25">
      <c r="B196" s="56">
        <v>555</v>
      </c>
      <c r="C196" s="56" t="s">
        <v>119</v>
      </c>
      <c r="D196" s="47" t="str">
        <f>INDEX(classify,$E196,'Function-Classif'!D$1)</f>
        <v>OMPP</v>
      </c>
      <c r="E196" s="6">
        <v>20</v>
      </c>
      <c r="F196" s="24">
        <v>53937678</v>
      </c>
      <c r="G196" s="47">
        <f>INDEX(classify,$E196,'Function-Classif'!G$1)*$F196</f>
        <v>16216787.924744591</v>
      </c>
      <c r="H196" s="47">
        <f>INDEX(classify,$E196,'Function-Classif'!H$1)*$F196</f>
        <v>37720890.075255409</v>
      </c>
      <c r="I196" s="47">
        <f>INDEX(classify,$E196,'Function-Classif'!I$1)*$F196</f>
        <v>0</v>
      </c>
      <c r="J196" s="47"/>
      <c r="K196" s="47">
        <f>INDEX(classify,$E196,'Function-Classif'!K$1)*$F196</f>
        <v>0</v>
      </c>
      <c r="L196" s="47">
        <f>INDEX(classify,$E196,'Function-Classif'!L$1)*$F196</f>
        <v>0</v>
      </c>
      <c r="M196" s="47">
        <f>INDEX(classify,$E196,'Function-Classif'!M$1)*$F196</f>
        <v>0</v>
      </c>
      <c r="N196" s="47"/>
      <c r="O196" s="47">
        <f>INDEX(classify,$E196,'Function-Classif'!O$1)*$F196</f>
        <v>0</v>
      </c>
      <c r="P196" s="47">
        <f>INDEX(classify,$E196,'Function-Classif'!P$1)*$F196</f>
        <v>0</v>
      </c>
      <c r="Q196" s="47">
        <f>INDEX(classify,$E196,'Function-Classif'!Q$1)*$F196</f>
        <v>0</v>
      </c>
      <c r="R196" s="24"/>
      <c r="S196" s="24">
        <f t="shared" ref="S196:S201" si="107">+G196+K196+O196</f>
        <v>16216787.924744591</v>
      </c>
      <c r="T196" s="24">
        <f t="shared" ref="T196:T201" si="108">+H196+L196+P196</f>
        <v>37720890.075255409</v>
      </c>
      <c r="U196" s="24">
        <f t="shared" ref="U196:U201" si="109">+I196+M196+Q196</f>
        <v>0</v>
      </c>
      <c r="W196" s="44">
        <f t="shared" si="86"/>
        <v>0</v>
      </c>
      <c r="X196" s="44">
        <f t="shared" si="87"/>
        <v>0</v>
      </c>
    </row>
    <row r="197" spans="2:24" x14ac:dyDescent="0.25">
      <c r="B197" s="6">
        <v>555</v>
      </c>
      <c r="C197" s="6" t="s">
        <v>120</v>
      </c>
      <c r="D197" s="6"/>
      <c r="E197" s="6"/>
      <c r="F197" s="24"/>
      <c r="G197" s="24"/>
      <c r="H197" s="24"/>
      <c r="I197" s="24"/>
      <c r="J197" s="40"/>
      <c r="K197" s="24"/>
      <c r="L197" s="24"/>
      <c r="M197" s="24"/>
      <c r="N197" s="40"/>
      <c r="O197" s="24"/>
      <c r="P197" s="24"/>
      <c r="Q197" s="24"/>
      <c r="R197" s="24"/>
      <c r="S197" s="24">
        <f t="shared" si="107"/>
        <v>0</v>
      </c>
      <c r="T197" s="24">
        <f t="shared" si="108"/>
        <v>0</v>
      </c>
      <c r="U197" s="24">
        <f t="shared" si="109"/>
        <v>0</v>
      </c>
      <c r="W197" s="44">
        <f t="shared" si="86"/>
        <v>0</v>
      </c>
      <c r="X197" s="44">
        <f t="shared" si="87"/>
        <v>0</v>
      </c>
    </row>
    <row r="198" spans="2:24" x14ac:dyDescent="0.25">
      <c r="B198" s="6">
        <v>555</v>
      </c>
      <c r="C198" s="6" t="s">
        <v>121</v>
      </c>
      <c r="D198" s="6"/>
      <c r="E198" s="6"/>
      <c r="F198" s="24"/>
      <c r="G198" s="24"/>
      <c r="H198" s="24"/>
      <c r="I198" s="24"/>
      <c r="J198" s="40"/>
      <c r="K198" s="24"/>
      <c r="L198" s="24"/>
      <c r="M198" s="24"/>
      <c r="N198" s="40"/>
      <c r="O198" s="24"/>
      <c r="P198" s="24"/>
      <c r="Q198" s="24"/>
      <c r="R198" s="24"/>
      <c r="S198" s="24">
        <f t="shared" si="107"/>
        <v>0</v>
      </c>
      <c r="T198" s="24">
        <f t="shared" si="108"/>
        <v>0</v>
      </c>
      <c r="U198" s="24">
        <f t="shared" si="109"/>
        <v>0</v>
      </c>
      <c r="W198" s="44">
        <f t="shared" si="86"/>
        <v>0</v>
      </c>
      <c r="X198" s="44">
        <f t="shared" si="87"/>
        <v>0</v>
      </c>
    </row>
    <row r="199" spans="2:24" x14ac:dyDescent="0.25">
      <c r="B199" s="6">
        <v>555</v>
      </c>
      <c r="C199" s="6" t="s">
        <v>122</v>
      </c>
      <c r="D199" s="6"/>
      <c r="E199" s="6"/>
      <c r="F199" s="24"/>
      <c r="G199" s="24"/>
      <c r="H199" s="24"/>
      <c r="I199" s="24"/>
      <c r="J199" s="40"/>
      <c r="K199" s="24"/>
      <c r="L199" s="24"/>
      <c r="M199" s="24"/>
      <c r="N199" s="40"/>
      <c r="O199" s="24"/>
      <c r="P199" s="24"/>
      <c r="Q199" s="24"/>
      <c r="R199" s="24"/>
      <c r="S199" s="24">
        <f t="shared" si="107"/>
        <v>0</v>
      </c>
      <c r="T199" s="24">
        <f t="shared" si="108"/>
        <v>0</v>
      </c>
      <c r="U199" s="24">
        <f t="shared" si="109"/>
        <v>0</v>
      </c>
      <c r="W199" s="44">
        <f t="shared" si="86"/>
        <v>0</v>
      </c>
      <c r="X199" s="44">
        <f t="shared" si="87"/>
        <v>0</v>
      </c>
    </row>
    <row r="200" spans="2:24" x14ac:dyDescent="0.25">
      <c r="B200" s="6">
        <v>556</v>
      </c>
      <c r="C200" s="43" t="s">
        <v>123</v>
      </c>
      <c r="D200" s="47" t="str">
        <f>INDEX(classify,$E200,'Function-Classif'!D$1)</f>
        <v>PROD</v>
      </c>
      <c r="E200" s="6">
        <v>2</v>
      </c>
      <c r="F200" s="24">
        <v>1248388</v>
      </c>
      <c r="G200" s="47">
        <f>INDEX(classify,$E200,'Function-Classif'!G$1)*$F200</f>
        <v>204610.79319999999</v>
      </c>
      <c r="H200" s="47">
        <f>INDEX(classify,$E200,'Function-Classif'!H$1)*$F200</f>
        <v>1043777.2068</v>
      </c>
      <c r="I200" s="47">
        <f>INDEX(classify,$E200,'Function-Classif'!I$1)*$F200</f>
        <v>0</v>
      </c>
      <c r="J200" s="47"/>
      <c r="K200" s="47">
        <f>INDEX(classify,$E200,'Function-Classif'!K$1)*$F200</f>
        <v>0</v>
      </c>
      <c r="L200" s="47">
        <f>INDEX(classify,$E200,'Function-Classif'!L$1)*$F200</f>
        <v>0</v>
      </c>
      <c r="M200" s="47">
        <f>INDEX(classify,$E200,'Function-Classif'!M$1)*$F200</f>
        <v>0</v>
      </c>
      <c r="N200" s="47"/>
      <c r="O200" s="47">
        <f>INDEX(classify,$E200,'Function-Classif'!O$1)*$F200</f>
        <v>0</v>
      </c>
      <c r="P200" s="47">
        <f>INDEX(classify,$E200,'Function-Classif'!P$1)*$F200</f>
        <v>0</v>
      </c>
      <c r="Q200" s="47">
        <f>INDEX(classify,$E200,'Function-Classif'!Q$1)*$F200</f>
        <v>0</v>
      </c>
      <c r="R200" s="24"/>
      <c r="S200" s="24">
        <f t="shared" si="107"/>
        <v>204610.79319999999</v>
      </c>
      <c r="T200" s="24">
        <f t="shared" si="108"/>
        <v>1043777.2068</v>
      </c>
      <c r="U200" s="24">
        <f t="shared" si="109"/>
        <v>0</v>
      </c>
      <c r="W200" s="44">
        <f t="shared" si="86"/>
        <v>0</v>
      </c>
      <c r="X200" s="44">
        <f t="shared" si="87"/>
        <v>0</v>
      </c>
    </row>
    <row r="201" spans="2:24" x14ac:dyDescent="0.25">
      <c r="B201" s="30">
        <v>557</v>
      </c>
      <c r="C201" s="30" t="s">
        <v>124</v>
      </c>
      <c r="D201" s="65" t="str">
        <f>INDEX(classify,$E201,'Function-Classif'!D$1)</f>
        <v>PROD</v>
      </c>
      <c r="E201" s="30">
        <v>2</v>
      </c>
      <c r="F201" s="41">
        <v>3807</v>
      </c>
      <c r="G201" s="65">
        <f>INDEX(classify,$E201,'Function-Classif'!G$1)*$F201</f>
        <v>623.96729999999991</v>
      </c>
      <c r="H201" s="65">
        <f>INDEX(classify,$E201,'Function-Classif'!H$1)*$F201</f>
        <v>3183.0327000000002</v>
      </c>
      <c r="I201" s="65">
        <f>INDEX(classify,$E201,'Function-Classif'!I$1)*$F201</f>
        <v>0</v>
      </c>
      <c r="J201" s="65"/>
      <c r="K201" s="65">
        <f>INDEX(classify,$E201,'Function-Classif'!K$1)*$F201</f>
        <v>0</v>
      </c>
      <c r="L201" s="65">
        <f>INDEX(classify,$E201,'Function-Classif'!L$1)*$F201</f>
        <v>0</v>
      </c>
      <c r="M201" s="65">
        <f>INDEX(classify,$E201,'Function-Classif'!M$1)*$F201</f>
        <v>0</v>
      </c>
      <c r="N201" s="65"/>
      <c r="O201" s="65">
        <f>INDEX(classify,$E201,'Function-Classif'!O$1)*$F201</f>
        <v>0</v>
      </c>
      <c r="P201" s="65">
        <f>INDEX(classify,$E201,'Function-Classif'!P$1)*$F201</f>
        <v>0</v>
      </c>
      <c r="Q201" s="65">
        <f>INDEX(classify,$E201,'Function-Classif'!Q$1)*$F201</f>
        <v>0</v>
      </c>
      <c r="R201" s="41"/>
      <c r="S201" s="41">
        <f t="shared" si="107"/>
        <v>623.96729999999991</v>
      </c>
      <c r="T201" s="41">
        <f t="shared" si="108"/>
        <v>3183.0327000000002</v>
      </c>
      <c r="U201" s="41">
        <f t="shared" si="109"/>
        <v>0</v>
      </c>
      <c r="W201" s="44">
        <f t="shared" si="86"/>
        <v>0</v>
      </c>
      <c r="X201" s="44">
        <f t="shared" si="87"/>
        <v>0</v>
      </c>
    </row>
    <row r="202" spans="2:24" x14ac:dyDescent="0.25">
      <c r="B202" s="6"/>
      <c r="C202" s="6" t="s">
        <v>125</v>
      </c>
      <c r="D202" s="6"/>
      <c r="E202" s="6"/>
      <c r="F202" s="24">
        <f>SUM(F196:F201)</f>
        <v>55189873</v>
      </c>
      <c r="G202" s="24">
        <f>SUM(G196:G201)</f>
        <v>16422022.68524459</v>
      </c>
      <c r="H202" s="24">
        <f>SUM(H196:H201)</f>
        <v>38767850.31475541</v>
      </c>
      <c r="I202" s="24">
        <f>SUM(I196:I201)</f>
        <v>0</v>
      </c>
      <c r="J202" s="24"/>
      <c r="K202" s="24">
        <f>SUM(K196:K201)</f>
        <v>0</v>
      </c>
      <c r="L202" s="24">
        <f>SUM(L196:L201)</f>
        <v>0</v>
      </c>
      <c r="M202" s="24">
        <f>SUM(M196:M201)</f>
        <v>0</v>
      </c>
      <c r="N202" s="24"/>
      <c r="O202" s="24">
        <f>SUM(O196:O201)</f>
        <v>0</v>
      </c>
      <c r="P202" s="24">
        <f>SUM(P196:P201)</f>
        <v>0</v>
      </c>
      <c r="Q202" s="24">
        <f>SUM(Q196:Q201)</f>
        <v>0</v>
      </c>
      <c r="R202" s="24"/>
      <c r="S202" s="24">
        <f>SUM(S196:S201)</f>
        <v>16422022.68524459</v>
      </c>
      <c r="T202" s="24">
        <f>SUM(T196:T201)</f>
        <v>38767850.31475541</v>
      </c>
      <c r="U202" s="24">
        <f>SUM(U196:U201)</f>
        <v>0</v>
      </c>
      <c r="W202" s="44">
        <f t="shared" si="86"/>
        <v>0</v>
      </c>
      <c r="X202" s="44">
        <f t="shared" si="87"/>
        <v>0</v>
      </c>
    </row>
    <row r="203" spans="2:24" x14ac:dyDescent="0.25">
      <c r="B203" s="30"/>
      <c r="C203" s="30"/>
      <c r="D203" s="30"/>
      <c r="E203" s="30"/>
      <c r="F203" s="3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W203" s="44">
        <f t="shared" si="86"/>
        <v>0</v>
      </c>
      <c r="X203" s="44">
        <f t="shared" si="87"/>
        <v>0</v>
      </c>
    </row>
    <row r="204" spans="2:24" x14ac:dyDescent="0.25">
      <c r="B204" s="6"/>
      <c r="C204" s="6" t="s">
        <v>126</v>
      </c>
      <c r="D204" s="6"/>
      <c r="E204" s="6"/>
      <c r="F204" s="24">
        <f>F193+F202</f>
        <v>510345262</v>
      </c>
      <c r="G204" s="24">
        <f>G193+G202</f>
        <v>24228981.959628049</v>
      </c>
      <c r="H204" s="24">
        <f>H193+H202</f>
        <v>486116280.04037189</v>
      </c>
      <c r="I204" s="24">
        <f>I193+I202</f>
        <v>0</v>
      </c>
      <c r="J204" s="24"/>
      <c r="K204" s="24">
        <f>K193+K202</f>
        <v>0</v>
      </c>
      <c r="L204" s="24">
        <f>L193+L202</f>
        <v>0</v>
      </c>
      <c r="M204" s="24">
        <f>M193+M202</f>
        <v>0</v>
      </c>
      <c r="N204" s="24"/>
      <c r="O204" s="24">
        <f>O193+O202</f>
        <v>0</v>
      </c>
      <c r="P204" s="24">
        <f>P193+P202</f>
        <v>0</v>
      </c>
      <c r="Q204" s="24">
        <f>Q193+Q202</f>
        <v>0</v>
      </c>
      <c r="R204" s="24"/>
      <c r="S204" s="24">
        <f>S193+S202</f>
        <v>24228981.959628049</v>
      </c>
      <c r="T204" s="24">
        <f>T193+T202</f>
        <v>486116280.04037189</v>
      </c>
      <c r="U204" s="24">
        <f>U193+U202</f>
        <v>0</v>
      </c>
      <c r="W204" s="44">
        <f t="shared" si="86"/>
        <v>0</v>
      </c>
      <c r="X204" s="44">
        <f t="shared" si="87"/>
        <v>0</v>
      </c>
    </row>
    <row r="205" spans="2:24" x14ac:dyDescent="0.25">
      <c r="B205" s="6"/>
      <c r="C205" s="6"/>
      <c r="D205" s="6"/>
      <c r="E205" s="6"/>
      <c r="F205" s="24"/>
      <c r="G205" s="24"/>
      <c r="H205" s="24"/>
      <c r="I205" s="24"/>
      <c r="J205" s="40"/>
      <c r="K205" s="24"/>
      <c r="L205" s="24"/>
      <c r="M205" s="24"/>
      <c r="N205" s="40"/>
      <c r="O205" s="24"/>
      <c r="P205" s="24"/>
      <c r="Q205" s="24"/>
      <c r="R205" s="24"/>
      <c r="S205" s="24"/>
      <c r="T205" s="24"/>
      <c r="U205" s="24"/>
      <c r="W205" s="44">
        <f t="shared" si="86"/>
        <v>0</v>
      </c>
      <c r="X205" s="44">
        <f t="shared" si="87"/>
        <v>0</v>
      </c>
    </row>
    <row r="206" spans="2:24" x14ac:dyDescent="0.25">
      <c r="B206" s="9" t="s">
        <v>127</v>
      </c>
      <c r="C206" s="6"/>
      <c r="D206" s="6"/>
      <c r="E206" s="6"/>
      <c r="F206" s="24"/>
      <c r="G206" s="24"/>
      <c r="H206" s="24"/>
      <c r="I206" s="24"/>
      <c r="J206" s="40"/>
      <c r="K206" s="24"/>
      <c r="L206" s="24"/>
      <c r="M206" s="24"/>
      <c r="N206" s="40"/>
      <c r="O206" s="24"/>
      <c r="P206" s="24"/>
      <c r="Q206" s="24"/>
      <c r="R206" s="24"/>
      <c r="S206" s="24"/>
      <c r="T206" s="24"/>
      <c r="U206" s="24"/>
      <c r="W206" s="44">
        <f t="shared" si="86"/>
        <v>0</v>
      </c>
      <c r="X206" s="44">
        <f t="shared" si="87"/>
        <v>0</v>
      </c>
    </row>
    <row r="207" spans="2:24" x14ac:dyDescent="0.25">
      <c r="B207" s="6">
        <v>560</v>
      </c>
      <c r="C207" s="6" t="s">
        <v>128</v>
      </c>
      <c r="D207" s="6"/>
      <c r="E207" s="6" t="s">
        <v>246</v>
      </c>
      <c r="F207" s="24">
        <v>1013327</v>
      </c>
      <c r="G207" s="24"/>
      <c r="H207" s="24"/>
      <c r="I207" s="24"/>
      <c r="J207" s="40"/>
      <c r="K207" s="24">
        <f>F207</f>
        <v>1013327</v>
      </c>
      <c r="L207" s="24"/>
      <c r="M207" s="24"/>
      <c r="N207" s="40"/>
      <c r="O207" s="24"/>
      <c r="P207" s="24"/>
      <c r="Q207" s="24"/>
      <c r="R207" s="24"/>
      <c r="S207" s="24">
        <f t="shared" ref="S207:S220" si="110">+G207+K207+O207</f>
        <v>1013327</v>
      </c>
      <c r="T207" s="24">
        <f t="shared" ref="T207:T220" si="111">+H207+L207+P207</f>
        <v>0</v>
      </c>
      <c r="U207" s="24">
        <f t="shared" ref="U207:U220" si="112">+I207+M207+Q207</f>
        <v>0</v>
      </c>
      <c r="W207" s="44">
        <f t="shared" si="86"/>
        <v>0</v>
      </c>
      <c r="X207" s="44">
        <f t="shared" si="87"/>
        <v>0</v>
      </c>
    </row>
    <row r="208" spans="2:24" x14ac:dyDescent="0.25">
      <c r="B208" s="6">
        <v>561</v>
      </c>
      <c r="C208" s="6" t="s">
        <v>129</v>
      </c>
      <c r="D208" s="6"/>
      <c r="E208" s="6" t="s">
        <v>246</v>
      </c>
      <c r="F208" s="24">
        <v>2208583</v>
      </c>
      <c r="G208" s="24"/>
      <c r="H208" s="24"/>
      <c r="I208" s="24"/>
      <c r="J208" s="40"/>
      <c r="K208" s="24">
        <f t="shared" ref="K208:K219" si="113">F208</f>
        <v>2208583</v>
      </c>
      <c r="L208" s="24"/>
      <c r="M208" s="24"/>
      <c r="N208" s="40"/>
      <c r="O208" s="24"/>
      <c r="P208" s="24"/>
      <c r="Q208" s="24"/>
      <c r="R208" s="24"/>
      <c r="S208" s="24">
        <f t="shared" si="110"/>
        <v>2208583</v>
      </c>
      <c r="T208" s="24">
        <f t="shared" si="111"/>
        <v>0</v>
      </c>
      <c r="U208" s="24">
        <f t="shared" si="112"/>
        <v>0</v>
      </c>
      <c r="W208" s="44">
        <f t="shared" si="86"/>
        <v>0</v>
      </c>
      <c r="X208" s="44">
        <f t="shared" si="87"/>
        <v>0</v>
      </c>
    </row>
    <row r="209" spans="2:24" x14ac:dyDescent="0.25">
      <c r="B209" s="6">
        <v>562</v>
      </c>
      <c r="C209" s="6" t="s">
        <v>130</v>
      </c>
      <c r="D209" s="6"/>
      <c r="E209" s="6" t="s">
        <v>246</v>
      </c>
      <c r="F209" s="24">
        <v>928949</v>
      </c>
      <c r="G209" s="24"/>
      <c r="H209" s="24"/>
      <c r="I209" s="24"/>
      <c r="J209" s="40"/>
      <c r="K209" s="24">
        <f t="shared" si="113"/>
        <v>928949</v>
      </c>
      <c r="L209" s="24"/>
      <c r="M209" s="24"/>
      <c r="N209" s="40"/>
      <c r="O209" s="24"/>
      <c r="P209" s="24"/>
      <c r="Q209" s="24"/>
      <c r="R209" s="24"/>
      <c r="S209" s="24">
        <f t="shared" si="110"/>
        <v>928949</v>
      </c>
      <c r="T209" s="24">
        <f t="shared" si="111"/>
        <v>0</v>
      </c>
      <c r="U209" s="24">
        <f t="shared" si="112"/>
        <v>0</v>
      </c>
      <c r="W209" s="44">
        <f t="shared" si="86"/>
        <v>0</v>
      </c>
      <c r="X209" s="44">
        <f t="shared" si="87"/>
        <v>0</v>
      </c>
    </row>
    <row r="210" spans="2:24" x14ac:dyDescent="0.25">
      <c r="B210" s="6">
        <v>563</v>
      </c>
      <c r="C210" s="6" t="s">
        <v>131</v>
      </c>
      <c r="D210" s="6"/>
      <c r="E210" s="6" t="s">
        <v>246</v>
      </c>
      <c r="F210" s="24">
        <v>244298</v>
      </c>
      <c r="G210" s="24"/>
      <c r="H210" s="24"/>
      <c r="I210" s="24"/>
      <c r="J210" s="40"/>
      <c r="K210" s="24">
        <f t="shared" si="113"/>
        <v>244298</v>
      </c>
      <c r="L210" s="24"/>
      <c r="M210" s="24"/>
      <c r="N210" s="40"/>
      <c r="O210" s="24"/>
      <c r="P210" s="24"/>
      <c r="Q210" s="24"/>
      <c r="R210" s="24"/>
      <c r="S210" s="24">
        <f t="shared" si="110"/>
        <v>244298</v>
      </c>
      <c r="T210" s="24">
        <f t="shared" si="111"/>
        <v>0</v>
      </c>
      <c r="U210" s="24">
        <f t="shared" si="112"/>
        <v>0</v>
      </c>
      <c r="W210" s="44">
        <f t="shared" si="86"/>
        <v>0</v>
      </c>
      <c r="X210" s="44">
        <f t="shared" si="87"/>
        <v>0</v>
      </c>
    </row>
    <row r="211" spans="2:24" x14ac:dyDescent="0.25">
      <c r="B211" s="6">
        <v>565</v>
      </c>
      <c r="C211" s="6" t="s">
        <v>132</v>
      </c>
      <c r="D211" s="6"/>
      <c r="E211" s="6" t="s">
        <v>246</v>
      </c>
      <c r="F211" s="24">
        <v>36638</v>
      </c>
      <c r="G211" s="24"/>
      <c r="H211" s="24"/>
      <c r="I211" s="24"/>
      <c r="J211" s="40"/>
      <c r="K211" s="24">
        <f t="shared" si="113"/>
        <v>36638</v>
      </c>
      <c r="L211" s="24"/>
      <c r="M211" s="24"/>
      <c r="N211" s="40"/>
      <c r="O211" s="24"/>
      <c r="P211" s="24"/>
      <c r="Q211" s="24"/>
      <c r="R211" s="24"/>
      <c r="S211" s="24">
        <f t="shared" si="110"/>
        <v>36638</v>
      </c>
      <c r="T211" s="24">
        <f t="shared" si="111"/>
        <v>0</v>
      </c>
      <c r="U211" s="24">
        <f t="shared" si="112"/>
        <v>0</v>
      </c>
      <c r="W211" s="44">
        <f t="shared" si="86"/>
        <v>0</v>
      </c>
      <c r="X211" s="44">
        <f t="shared" si="87"/>
        <v>0</v>
      </c>
    </row>
    <row r="212" spans="2:24" x14ac:dyDescent="0.25">
      <c r="B212" s="6">
        <v>566</v>
      </c>
      <c r="C212" s="6" t="s">
        <v>133</v>
      </c>
      <c r="D212" s="6"/>
      <c r="E212" s="6" t="s">
        <v>246</v>
      </c>
      <c r="F212" s="24">
        <v>6948940</v>
      </c>
      <c r="G212" s="24"/>
      <c r="H212" s="24"/>
      <c r="I212" s="24"/>
      <c r="J212" s="40"/>
      <c r="K212" s="24">
        <f t="shared" si="113"/>
        <v>6948940</v>
      </c>
      <c r="L212" s="24"/>
      <c r="M212" s="24"/>
      <c r="N212" s="40"/>
      <c r="O212" s="24"/>
      <c r="P212" s="24"/>
      <c r="Q212" s="24"/>
      <c r="R212" s="24"/>
      <c r="S212" s="24">
        <f t="shared" si="110"/>
        <v>6948940</v>
      </c>
      <c r="T212" s="24">
        <f t="shared" si="111"/>
        <v>0</v>
      </c>
      <c r="U212" s="24">
        <f t="shared" si="112"/>
        <v>0</v>
      </c>
      <c r="W212" s="44">
        <f t="shared" si="86"/>
        <v>0</v>
      </c>
      <c r="X212" s="44">
        <f t="shared" si="87"/>
        <v>0</v>
      </c>
    </row>
    <row r="213" spans="2:24" x14ac:dyDescent="0.25">
      <c r="B213" s="6">
        <v>567</v>
      </c>
      <c r="C213" s="6" t="s">
        <v>87</v>
      </c>
      <c r="D213" s="6"/>
      <c r="E213" s="6" t="s">
        <v>246</v>
      </c>
      <c r="F213" s="24">
        <v>67500</v>
      </c>
      <c r="G213" s="24"/>
      <c r="H213" s="24"/>
      <c r="I213" s="24"/>
      <c r="J213" s="40"/>
      <c r="K213" s="24">
        <f t="shared" si="113"/>
        <v>67500</v>
      </c>
      <c r="L213" s="24"/>
      <c r="M213" s="24"/>
      <c r="N213" s="40"/>
      <c r="O213" s="24"/>
      <c r="P213" s="24"/>
      <c r="Q213" s="24"/>
      <c r="R213" s="24"/>
      <c r="S213" s="24">
        <f t="shared" si="110"/>
        <v>67500</v>
      </c>
      <c r="T213" s="24">
        <f t="shared" si="111"/>
        <v>0</v>
      </c>
      <c r="U213" s="24">
        <f t="shared" si="112"/>
        <v>0</v>
      </c>
      <c r="W213" s="44">
        <f t="shared" si="86"/>
        <v>0</v>
      </c>
      <c r="X213" s="44">
        <f t="shared" si="87"/>
        <v>0</v>
      </c>
    </row>
    <row r="214" spans="2:24" x14ac:dyDescent="0.25">
      <c r="B214" s="6">
        <v>568</v>
      </c>
      <c r="C214" s="6" t="s">
        <v>134</v>
      </c>
      <c r="D214" s="6"/>
      <c r="E214" s="6"/>
      <c r="F214" s="24">
        <v>0</v>
      </c>
      <c r="G214" s="24"/>
      <c r="H214" s="24"/>
      <c r="I214" s="24"/>
      <c r="J214" s="40"/>
      <c r="K214" s="24"/>
      <c r="L214" s="24"/>
      <c r="M214" s="24"/>
      <c r="N214" s="40"/>
      <c r="O214" s="24"/>
      <c r="P214" s="24"/>
      <c r="Q214" s="24"/>
      <c r="R214" s="24"/>
      <c r="S214" s="24">
        <f t="shared" si="110"/>
        <v>0</v>
      </c>
      <c r="T214" s="24">
        <f t="shared" si="111"/>
        <v>0</v>
      </c>
      <c r="U214" s="24">
        <f t="shared" si="112"/>
        <v>0</v>
      </c>
      <c r="W214" s="44">
        <f t="shared" ref="W214:W277" si="114">SUM(G214:Q214)-F214</f>
        <v>0</v>
      </c>
      <c r="X214" s="44">
        <f t="shared" ref="X214:X277" si="115">SUM(S214:U214)-F214</f>
        <v>0</v>
      </c>
    </row>
    <row r="215" spans="2:24" x14ac:dyDescent="0.25">
      <c r="B215" s="6">
        <v>569</v>
      </c>
      <c r="C215" s="6" t="s">
        <v>135</v>
      </c>
      <c r="D215" s="6"/>
      <c r="E215" s="6"/>
      <c r="F215" s="24">
        <v>0</v>
      </c>
      <c r="G215" s="24"/>
      <c r="H215" s="24"/>
      <c r="I215" s="24"/>
      <c r="J215" s="40"/>
      <c r="K215" s="24"/>
      <c r="L215" s="24"/>
      <c r="M215" s="24"/>
      <c r="N215" s="40"/>
      <c r="O215" s="24"/>
      <c r="P215" s="24"/>
      <c r="Q215" s="24"/>
      <c r="R215" s="24"/>
      <c r="S215" s="24">
        <f t="shared" si="110"/>
        <v>0</v>
      </c>
      <c r="T215" s="24">
        <f t="shared" si="111"/>
        <v>0</v>
      </c>
      <c r="U215" s="24">
        <f t="shared" si="112"/>
        <v>0</v>
      </c>
      <c r="W215" s="44">
        <f t="shared" si="114"/>
        <v>0</v>
      </c>
      <c r="X215" s="44">
        <f t="shared" si="115"/>
        <v>0</v>
      </c>
    </row>
    <row r="216" spans="2:24" x14ac:dyDescent="0.25">
      <c r="B216" s="6">
        <v>570</v>
      </c>
      <c r="C216" s="6" t="s">
        <v>136</v>
      </c>
      <c r="D216" s="6"/>
      <c r="E216" s="6" t="s">
        <v>246</v>
      </c>
      <c r="F216" s="24">
        <v>1490332</v>
      </c>
      <c r="G216" s="24"/>
      <c r="H216" s="24"/>
      <c r="I216" s="24"/>
      <c r="J216" s="40"/>
      <c r="K216" s="24">
        <f t="shared" si="113"/>
        <v>1490332</v>
      </c>
      <c r="L216" s="24"/>
      <c r="M216" s="24"/>
      <c r="N216" s="40"/>
      <c r="O216" s="24"/>
      <c r="P216" s="24"/>
      <c r="Q216" s="24"/>
      <c r="R216" s="24"/>
      <c r="S216" s="24">
        <f t="shared" si="110"/>
        <v>1490332</v>
      </c>
      <c r="T216" s="24">
        <f t="shared" si="111"/>
        <v>0</v>
      </c>
      <c r="U216" s="24">
        <f t="shared" si="112"/>
        <v>0</v>
      </c>
      <c r="W216" s="44">
        <f t="shared" si="114"/>
        <v>0</v>
      </c>
      <c r="X216" s="44">
        <f t="shared" si="115"/>
        <v>0</v>
      </c>
    </row>
    <row r="217" spans="2:24" x14ac:dyDescent="0.25">
      <c r="B217" s="6">
        <v>571</v>
      </c>
      <c r="C217" s="6" t="s">
        <v>137</v>
      </c>
      <c r="D217" s="6"/>
      <c r="E217" s="6" t="s">
        <v>246</v>
      </c>
      <c r="F217" s="24">
        <v>3342881</v>
      </c>
      <c r="G217" s="24"/>
      <c r="H217" s="24"/>
      <c r="I217" s="24"/>
      <c r="J217" s="40"/>
      <c r="K217" s="24">
        <f t="shared" si="113"/>
        <v>3342881</v>
      </c>
      <c r="L217" s="24"/>
      <c r="M217" s="24"/>
      <c r="N217" s="40"/>
      <c r="O217" s="24"/>
      <c r="P217" s="24"/>
      <c r="Q217" s="24"/>
      <c r="R217" s="24"/>
      <c r="S217" s="24">
        <f t="shared" si="110"/>
        <v>3342881</v>
      </c>
      <c r="T217" s="24">
        <f t="shared" si="111"/>
        <v>0</v>
      </c>
      <c r="U217" s="24">
        <f t="shared" si="112"/>
        <v>0</v>
      </c>
      <c r="W217" s="44">
        <f t="shared" si="114"/>
        <v>0</v>
      </c>
      <c r="X217" s="44">
        <f t="shared" si="115"/>
        <v>0</v>
      </c>
    </row>
    <row r="218" spans="2:24" x14ac:dyDescent="0.25">
      <c r="B218" s="6">
        <v>572</v>
      </c>
      <c r="C218" s="6" t="s">
        <v>138</v>
      </c>
      <c r="D218" s="6"/>
      <c r="E218" s="6"/>
      <c r="F218" s="24">
        <v>0</v>
      </c>
      <c r="G218" s="24"/>
      <c r="H218" s="24"/>
      <c r="I218" s="24"/>
      <c r="J218" s="40"/>
      <c r="K218" s="24"/>
      <c r="L218" s="24"/>
      <c r="M218" s="24"/>
      <c r="N218" s="40"/>
      <c r="O218" s="24"/>
      <c r="P218" s="24"/>
      <c r="Q218" s="24"/>
      <c r="R218" s="24"/>
      <c r="S218" s="24">
        <f t="shared" si="110"/>
        <v>0</v>
      </c>
      <c r="T218" s="24">
        <f t="shared" si="111"/>
        <v>0</v>
      </c>
      <c r="U218" s="24">
        <f t="shared" si="112"/>
        <v>0</v>
      </c>
      <c r="W218" s="44">
        <f t="shared" si="114"/>
        <v>0</v>
      </c>
      <c r="X218" s="44">
        <f t="shared" si="115"/>
        <v>0</v>
      </c>
    </row>
    <row r="219" spans="2:24" x14ac:dyDescent="0.25">
      <c r="B219" s="6">
        <v>573</v>
      </c>
      <c r="C219" s="6" t="s">
        <v>139</v>
      </c>
      <c r="D219" s="6"/>
      <c r="E219" s="6" t="s">
        <v>246</v>
      </c>
      <c r="F219" s="24">
        <v>228063</v>
      </c>
      <c r="G219" s="24"/>
      <c r="H219" s="24"/>
      <c r="I219" s="24"/>
      <c r="J219" s="40"/>
      <c r="K219" s="24">
        <f t="shared" si="113"/>
        <v>228063</v>
      </c>
      <c r="L219" s="24"/>
      <c r="M219" s="24"/>
      <c r="N219" s="40"/>
      <c r="O219" s="24"/>
      <c r="P219" s="24"/>
      <c r="Q219" s="24"/>
      <c r="R219" s="24"/>
      <c r="S219" s="24">
        <f t="shared" si="110"/>
        <v>228063</v>
      </c>
      <c r="T219" s="24">
        <f t="shared" si="111"/>
        <v>0</v>
      </c>
      <c r="U219" s="24">
        <f t="shared" si="112"/>
        <v>0</v>
      </c>
      <c r="W219" s="44">
        <f t="shared" si="114"/>
        <v>0</v>
      </c>
      <c r="X219" s="44">
        <f t="shared" si="115"/>
        <v>0</v>
      </c>
    </row>
    <row r="220" spans="2:24" x14ac:dyDescent="0.25">
      <c r="B220" s="30">
        <v>575</v>
      </c>
      <c r="C220" s="30" t="s">
        <v>140</v>
      </c>
      <c r="D220" s="30"/>
      <c r="E220" s="30"/>
      <c r="F220" s="41">
        <v>0</v>
      </c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>
        <f t="shared" si="110"/>
        <v>0</v>
      </c>
      <c r="T220" s="41">
        <f t="shared" si="111"/>
        <v>0</v>
      </c>
      <c r="U220" s="41">
        <f t="shared" si="112"/>
        <v>0</v>
      </c>
      <c r="W220" s="44">
        <f t="shared" si="114"/>
        <v>0</v>
      </c>
      <c r="X220" s="44">
        <f t="shared" si="115"/>
        <v>0</v>
      </c>
    </row>
    <row r="221" spans="2:24" x14ac:dyDescent="0.25">
      <c r="B221" s="6" t="s">
        <v>141</v>
      </c>
      <c r="C221" s="6"/>
      <c r="D221" s="6"/>
      <c r="E221" s="6"/>
      <c r="F221" s="24">
        <f>SUM(F207:F220)</f>
        <v>16509511</v>
      </c>
      <c r="G221" s="24">
        <f>SUM(G207:G220)</f>
        <v>0</v>
      </c>
      <c r="H221" s="24">
        <f>SUM(H207:H220)</f>
        <v>0</v>
      </c>
      <c r="I221" s="24">
        <f>SUM(I207:I220)</f>
        <v>0</v>
      </c>
      <c r="J221" s="24"/>
      <c r="K221" s="24">
        <f>SUM(K207:K220)</f>
        <v>16509511</v>
      </c>
      <c r="L221" s="24">
        <f>SUM(L207:L220)</f>
        <v>0</v>
      </c>
      <c r="M221" s="24">
        <f>SUM(M207:M220)</f>
        <v>0</v>
      </c>
      <c r="N221" s="24"/>
      <c r="O221" s="24">
        <f>SUM(O207:O220)</f>
        <v>0</v>
      </c>
      <c r="P221" s="24">
        <f>SUM(P207:P220)</f>
        <v>0</v>
      </c>
      <c r="Q221" s="24">
        <f>SUM(Q207:Q220)</f>
        <v>0</v>
      </c>
      <c r="R221" s="24"/>
      <c r="S221" s="24">
        <f>SUM(S207:S220)</f>
        <v>16509511</v>
      </c>
      <c r="T221" s="24">
        <f>SUM(T207:T220)</f>
        <v>0</v>
      </c>
      <c r="U221" s="24">
        <f>SUM(U207:U220)</f>
        <v>0</v>
      </c>
      <c r="W221" s="44">
        <f t="shared" si="114"/>
        <v>0</v>
      </c>
      <c r="X221" s="44">
        <f t="shared" si="115"/>
        <v>0</v>
      </c>
    </row>
    <row r="222" spans="2:24" x14ac:dyDescent="0.25">
      <c r="B222" s="6"/>
      <c r="C222" s="6"/>
      <c r="D222" s="6"/>
      <c r="E222" s="6"/>
      <c r="F222" s="24"/>
      <c r="G222" s="24"/>
      <c r="H222" s="24"/>
      <c r="I222" s="24"/>
      <c r="J222" s="40"/>
      <c r="K222" s="24"/>
      <c r="L222" s="24"/>
      <c r="M222" s="24"/>
      <c r="N222" s="40"/>
      <c r="O222" s="24"/>
      <c r="P222" s="24"/>
      <c r="Q222" s="24"/>
      <c r="R222" s="24"/>
      <c r="S222" s="24"/>
      <c r="T222" s="24"/>
      <c r="U222" s="24"/>
      <c r="W222" s="44">
        <f t="shared" si="114"/>
        <v>0</v>
      </c>
      <c r="X222" s="44">
        <f t="shared" si="115"/>
        <v>0</v>
      </c>
    </row>
    <row r="223" spans="2:24" x14ac:dyDescent="0.25">
      <c r="B223" s="9" t="s">
        <v>142</v>
      </c>
      <c r="C223" s="6"/>
      <c r="D223" s="6"/>
      <c r="E223" s="6"/>
      <c r="F223" s="24"/>
      <c r="G223" s="24"/>
      <c r="H223" s="24"/>
      <c r="I223" s="24"/>
      <c r="J223" s="40"/>
      <c r="K223" s="24"/>
      <c r="L223" s="24"/>
      <c r="M223" s="24"/>
      <c r="N223" s="40"/>
      <c r="O223" s="24"/>
      <c r="P223" s="24"/>
      <c r="Q223" s="24"/>
      <c r="R223" s="24"/>
      <c r="S223" s="24"/>
      <c r="T223" s="24"/>
      <c r="U223" s="24"/>
      <c r="W223" s="44">
        <f t="shared" si="114"/>
        <v>0</v>
      </c>
      <c r="X223" s="44">
        <f t="shared" si="115"/>
        <v>0</v>
      </c>
    </row>
    <row r="224" spans="2:24" x14ac:dyDescent="0.25">
      <c r="B224" s="6">
        <v>580</v>
      </c>
      <c r="C224" s="6" t="s">
        <v>143</v>
      </c>
      <c r="D224" s="47" t="str">
        <f>INDEX(classify,$E224,'Function-Classif'!D$1)</f>
        <v>LBDO</v>
      </c>
      <c r="E224" s="6">
        <v>14</v>
      </c>
      <c r="F224" s="24">
        <v>1814624</v>
      </c>
      <c r="G224" s="47">
        <f>INDEX(classify,$E224,'Function-Classif'!G$1)*$F224</f>
        <v>0</v>
      </c>
      <c r="H224" s="47">
        <f>INDEX(classify,$E224,'Function-Classif'!H$1)*$F224</f>
        <v>0</v>
      </c>
      <c r="I224" s="47">
        <f>INDEX(classify,$E224,'Function-Classif'!I$1)*$F224</f>
        <v>0</v>
      </c>
      <c r="J224" s="47"/>
      <c r="K224" s="47">
        <f>INDEX(classify,$E224,'Function-Classif'!K$1)*$F224</f>
        <v>0</v>
      </c>
      <c r="L224" s="47">
        <f>INDEX(classify,$E224,'Function-Classif'!L$1)*$F224</f>
        <v>0</v>
      </c>
      <c r="M224" s="47">
        <f>INDEX(classify,$E224,'Function-Classif'!M$1)*$F224</f>
        <v>0</v>
      </c>
      <c r="N224" s="47"/>
      <c r="O224" s="47">
        <f>INDEX(classify,$E224,'Function-Classif'!O$1)*$F224</f>
        <v>880033.38105873007</v>
      </c>
      <c r="P224" s="47">
        <f>INDEX(classify,$E224,'Function-Classif'!P$1)*$F224</f>
        <v>0</v>
      </c>
      <c r="Q224" s="47">
        <f>INDEX(classify,$E224,'Function-Classif'!Q$1)*$F224</f>
        <v>934590.61894127016</v>
      </c>
      <c r="R224" s="24"/>
      <c r="S224" s="24">
        <f t="shared" ref="S224:S234" si="116">+G224+K224+O224</f>
        <v>880033.38105873007</v>
      </c>
      <c r="T224" s="24">
        <f t="shared" ref="T224:T234" si="117">+H224+L224+P224</f>
        <v>0</v>
      </c>
      <c r="U224" s="24">
        <f t="shared" ref="U224:U234" si="118">+I224+M224+Q224</f>
        <v>934590.61894127016</v>
      </c>
      <c r="W224" s="44">
        <f t="shared" si="114"/>
        <v>0</v>
      </c>
      <c r="X224" s="44">
        <f t="shared" si="115"/>
        <v>0</v>
      </c>
    </row>
    <row r="225" spans="2:24" x14ac:dyDescent="0.25">
      <c r="B225" s="6">
        <v>581</v>
      </c>
      <c r="C225" s="6" t="s">
        <v>129</v>
      </c>
      <c r="D225" s="6" t="s">
        <v>263</v>
      </c>
      <c r="E225" s="6"/>
      <c r="F225" s="24">
        <v>741674</v>
      </c>
      <c r="G225" s="24">
        <f>G35/$F35*$F225</f>
        <v>0</v>
      </c>
      <c r="H225" s="24">
        <f>H35/$F35*$F225</f>
        <v>0</v>
      </c>
      <c r="I225" s="24">
        <f>I35/$F35*$F225</f>
        <v>0</v>
      </c>
      <c r="J225" s="24"/>
      <c r="K225" s="24">
        <f>K35/$F35*$F225</f>
        <v>0</v>
      </c>
      <c r="L225" s="24">
        <f>L35/$F35*$F225</f>
        <v>0</v>
      </c>
      <c r="M225" s="24">
        <f>M35/$F35*$F225</f>
        <v>0</v>
      </c>
      <c r="N225" s="24"/>
      <c r="O225" s="24">
        <f>O35/$F35*$F225</f>
        <v>741674</v>
      </c>
      <c r="P225" s="24">
        <f>P35/$F35*$F225</f>
        <v>0</v>
      </c>
      <c r="Q225" s="24">
        <f>Q35/$F35*$F225</f>
        <v>0</v>
      </c>
      <c r="R225" s="24"/>
      <c r="S225" s="24">
        <f t="shared" si="116"/>
        <v>741674</v>
      </c>
      <c r="T225" s="24">
        <f t="shared" si="117"/>
        <v>0</v>
      </c>
      <c r="U225" s="24">
        <f t="shared" si="118"/>
        <v>0</v>
      </c>
      <c r="W225" s="44">
        <f t="shared" si="114"/>
        <v>0</v>
      </c>
      <c r="X225" s="44">
        <f t="shared" si="115"/>
        <v>0</v>
      </c>
    </row>
    <row r="226" spans="2:24" x14ac:dyDescent="0.25">
      <c r="B226" s="6">
        <v>582</v>
      </c>
      <c r="C226" s="6" t="s">
        <v>130</v>
      </c>
      <c r="D226" s="6" t="s">
        <v>263</v>
      </c>
      <c r="E226" s="6"/>
      <c r="F226" s="24">
        <v>1941657</v>
      </c>
      <c r="G226" s="24">
        <f>G35/$F35*$F226</f>
        <v>0</v>
      </c>
      <c r="H226" s="24">
        <f>H35/$F35*$F226</f>
        <v>0</v>
      </c>
      <c r="I226" s="24">
        <f>I35/$F35*$F226</f>
        <v>0</v>
      </c>
      <c r="J226" s="24"/>
      <c r="K226" s="24">
        <f>K35/$F35*$F226</f>
        <v>0</v>
      </c>
      <c r="L226" s="24">
        <f>L35/$F35*$F226</f>
        <v>0</v>
      </c>
      <c r="M226" s="24">
        <f>M35/$F35*$F226</f>
        <v>0</v>
      </c>
      <c r="N226" s="24"/>
      <c r="O226" s="24">
        <f>O35/$F35*$F226</f>
        <v>1941657</v>
      </c>
      <c r="P226" s="24">
        <f>P35/$F35*$F226</f>
        <v>0</v>
      </c>
      <c r="Q226" s="24">
        <f>Q35/$F35*$F226</f>
        <v>0</v>
      </c>
      <c r="R226" s="24"/>
      <c r="S226" s="24">
        <f t="shared" si="116"/>
        <v>1941657</v>
      </c>
      <c r="T226" s="24">
        <f t="shared" si="117"/>
        <v>0</v>
      </c>
      <c r="U226" s="24">
        <f t="shared" si="118"/>
        <v>0</v>
      </c>
      <c r="W226" s="44">
        <f t="shared" si="114"/>
        <v>0</v>
      </c>
      <c r="X226" s="44">
        <f t="shared" si="115"/>
        <v>0</v>
      </c>
    </row>
    <row r="227" spans="2:24" x14ac:dyDescent="0.25">
      <c r="B227" s="6">
        <v>583</v>
      </c>
      <c r="C227" s="6" t="s">
        <v>131</v>
      </c>
      <c r="D227" s="6" t="s">
        <v>264</v>
      </c>
      <c r="E227" s="6"/>
      <c r="F227" s="24">
        <v>5880672</v>
      </c>
      <c r="G227" s="24">
        <f>(G38+G39+G41+G42)/($F37+$F40)*$F227</f>
        <v>0</v>
      </c>
      <c r="H227" s="24">
        <f t="shared" ref="H227:Q227" si="119">(H38+H39+H41+H42)/($F37+$F40)*$F227</f>
        <v>0</v>
      </c>
      <c r="I227" s="24">
        <f t="shared" si="119"/>
        <v>0</v>
      </c>
      <c r="J227" s="24"/>
      <c r="K227" s="24">
        <f t="shared" si="119"/>
        <v>0</v>
      </c>
      <c r="L227" s="24">
        <f t="shared" si="119"/>
        <v>0</v>
      </c>
      <c r="M227" s="24">
        <f t="shared" si="119"/>
        <v>0</v>
      </c>
      <c r="N227" s="24"/>
      <c r="O227" s="24">
        <f t="shared" si="119"/>
        <v>4947129.552992193</v>
      </c>
      <c r="P227" s="24">
        <f t="shared" si="119"/>
        <v>0</v>
      </c>
      <c r="Q227" s="24">
        <f t="shared" si="119"/>
        <v>933542.44700780755</v>
      </c>
      <c r="R227" s="24"/>
      <c r="S227" s="24">
        <f t="shared" si="116"/>
        <v>4947129.552992193</v>
      </c>
      <c r="T227" s="24">
        <f t="shared" si="117"/>
        <v>0</v>
      </c>
      <c r="U227" s="24">
        <f t="shared" si="118"/>
        <v>933542.44700780755</v>
      </c>
      <c r="W227" s="44">
        <f t="shared" si="114"/>
        <v>0</v>
      </c>
      <c r="X227" s="44">
        <f t="shared" si="115"/>
        <v>0</v>
      </c>
    </row>
    <row r="228" spans="2:24" x14ac:dyDescent="0.25">
      <c r="B228" s="6">
        <v>584</v>
      </c>
      <c r="C228" s="6" t="s">
        <v>144</v>
      </c>
      <c r="D228" s="47" t="str">
        <f>INDEX(classify,$E228,'Function-Classif'!D$1)</f>
        <v>P367</v>
      </c>
      <c r="E228" s="6">
        <v>21</v>
      </c>
      <c r="F228" s="24">
        <v>535725</v>
      </c>
      <c r="G228" s="47">
        <f>INDEX(classify,$E228,'Function-Classif'!G$1)*$F228</f>
        <v>0</v>
      </c>
      <c r="H228" s="47">
        <f>INDEX(classify,$E228,'Function-Classif'!H$1)*$F228</f>
        <v>0</v>
      </c>
      <c r="I228" s="47">
        <f>INDEX(classify,$E228,'Function-Classif'!I$1)*$F228</f>
        <v>0</v>
      </c>
      <c r="J228" s="47"/>
      <c r="K228" s="47">
        <f>INDEX(classify,$E228,'Function-Classif'!K$1)*$F228</f>
        <v>0</v>
      </c>
      <c r="L228" s="47">
        <f>INDEX(classify,$E228,'Function-Classif'!L$1)*$F228</f>
        <v>0</v>
      </c>
      <c r="M228" s="47">
        <f>INDEX(classify,$E228,'Function-Classif'!M$1)*$F228</f>
        <v>0</v>
      </c>
      <c r="N228" s="47"/>
      <c r="O228" s="47">
        <f>INDEX(classify,$E228,'Function-Classif'!O$1)*$F228</f>
        <v>494688.30470885814</v>
      </c>
      <c r="P228" s="47">
        <f>INDEX(classify,$E228,'Function-Classif'!P$1)*$F228</f>
        <v>0</v>
      </c>
      <c r="Q228" s="47">
        <f>INDEX(classify,$E228,'Function-Classif'!Q$1)*$F228</f>
        <v>41036.695291141841</v>
      </c>
      <c r="R228" s="24"/>
      <c r="S228" s="24">
        <f t="shared" si="116"/>
        <v>494688.30470885814</v>
      </c>
      <c r="T228" s="24">
        <f t="shared" si="117"/>
        <v>0</v>
      </c>
      <c r="U228" s="24">
        <f t="shared" si="118"/>
        <v>41036.695291141841</v>
      </c>
      <c r="W228" s="44">
        <f t="shared" si="114"/>
        <v>0</v>
      </c>
      <c r="X228" s="44">
        <f t="shared" si="115"/>
        <v>0</v>
      </c>
    </row>
    <row r="229" spans="2:24" x14ac:dyDescent="0.25">
      <c r="B229" s="6">
        <v>585</v>
      </c>
      <c r="C229" s="6" t="s">
        <v>145</v>
      </c>
      <c r="D229" s="6"/>
      <c r="E229" s="6"/>
      <c r="F229" s="24">
        <v>0</v>
      </c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>
        <f t="shared" si="116"/>
        <v>0</v>
      </c>
      <c r="T229" s="24">
        <f t="shared" si="117"/>
        <v>0</v>
      </c>
      <c r="U229" s="24">
        <f t="shared" si="118"/>
        <v>0</v>
      </c>
      <c r="W229" s="44">
        <f t="shared" si="114"/>
        <v>0</v>
      </c>
      <c r="X229" s="44">
        <f t="shared" si="115"/>
        <v>0</v>
      </c>
    </row>
    <row r="230" spans="2:24" x14ac:dyDescent="0.25">
      <c r="B230" s="6">
        <v>586</v>
      </c>
      <c r="C230" s="6" t="s">
        <v>146</v>
      </c>
      <c r="D230" s="6" t="s">
        <v>265</v>
      </c>
      <c r="E230" s="6"/>
      <c r="F230" s="24">
        <v>8277541</v>
      </c>
      <c r="G230" s="24">
        <f>G59/$F59*$F230</f>
        <v>0</v>
      </c>
      <c r="H230" s="24">
        <f>H59/$F59*$F230</f>
        <v>0</v>
      </c>
      <c r="I230" s="24">
        <f>I59/$F59*$F230</f>
        <v>0</v>
      </c>
      <c r="J230" s="24"/>
      <c r="K230" s="24">
        <f>K59/$F59*$F230</f>
        <v>0</v>
      </c>
      <c r="L230" s="24">
        <f>L59/$F59*$F230</f>
        <v>0</v>
      </c>
      <c r="M230" s="24">
        <f>M59/$F59*$F230</f>
        <v>0</v>
      </c>
      <c r="N230" s="24"/>
      <c r="O230" s="24">
        <f>O59/$F59*$F230</f>
        <v>0</v>
      </c>
      <c r="P230" s="24">
        <f>P59/$F59*$F230</f>
        <v>0</v>
      </c>
      <c r="Q230" s="24">
        <f>Q59/$F59*$F230</f>
        <v>8277541</v>
      </c>
      <c r="R230" s="24"/>
      <c r="S230" s="24">
        <f t="shared" si="116"/>
        <v>0</v>
      </c>
      <c r="T230" s="24">
        <f t="shared" si="117"/>
        <v>0</v>
      </c>
      <c r="U230" s="24">
        <f t="shared" si="118"/>
        <v>8277541</v>
      </c>
      <c r="W230" s="44">
        <f t="shared" si="114"/>
        <v>0</v>
      </c>
      <c r="X230" s="44">
        <f t="shared" si="115"/>
        <v>0</v>
      </c>
    </row>
    <row r="231" spans="2:24" x14ac:dyDescent="0.25">
      <c r="B231" s="6">
        <v>586</v>
      </c>
      <c r="C231" s="6" t="s">
        <v>147</v>
      </c>
      <c r="D231" s="6"/>
      <c r="E231" s="6"/>
      <c r="F231" s="24">
        <v>0</v>
      </c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>
        <f t="shared" si="116"/>
        <v>0</v>
      </c>
      <c r="T231" s="24">
        <f t="shared" si="117"/>
        <v>0</v>
      </c>
      <c r="U231" s="24">
        <f t="shared" si="118"/>
        <v>0</v>
      </c>
      <c r="W231" s="44">
        <f t="shared" si="114"/>
        <v>0</v>
      </c>
      <c r="X231" s="44">
        <f t="shared" si="115"/>
        <v>0</v>
      </c>
    </row>
    <row r="232" spans="2:24" x14ac:dyDescent="0.25">
      <c r="B232" s="6">
        <v>587</v>
      </c>
      <c r="C232" s="6" t="s">
        <v>148</v>
      </c>
      <c r="D232" s="47" t="str">
        <f>INDEX(classify,$E232,'Function-Classif'!D$1)</f>
        <v>DIST</v>
      </c>
      <c r="E232" s="6">
        <v>4</v>
      </c>
      <c r="F232" s="24">
        <v>-79200</v>
      </c>
      <c r="G232" s="47">
        <f>INDEX(classify,$E232,'Function-Classif'!G$1)*$F232</f>
        <v>0</v>
      </c>
      <c r="H232" s="47">
        <f>INDEX(classify,$E232,'Function-Classif'!H$1)*$F232</f>
        <v>0</v>
      </c>
      <c r="I232" s="47">
        <f>INDEX(classify,$E232,'Function-Classif'!I$1)*$F232</f>
        <v>0</v>
      </c>
      <c r="J232" s="47"/>
      <c r="K232" s="47">
        <f>INDEX(classify,$E232,'Function-Classif'!K$1)*$F232</f>
        <v>0</v>
      </c>
      <c r="L232" s="47">
        <f>INDEX(classify,$E232,'Function-Classif'!L$1)*$F232</f>
        <v>0</v>
      </c>
      <c r="M232" s="47">
        <f>INDEX(classify,$E232,'Function-Classif'!M$1)*$F232</f>
        <v>0</v>
      </c>
      <c r="N232" s="47"/>
      <c r="O232" s="47">
        <f>INDEX(classify,$E232,'Function-Classif'!O$1)*$F232</f>
        <v>-58136.08905950281</v>
      </c>
      <c r="P232" s="47">
        <f>INDEX(classify,$E232,'Function-Classif'!P$1)*$F232</f>
        <v>0</v>
      </c>
      <c r="Q232" s="47">
        <f>INDEX(classify,$E232,'Function-Classif'!Q$1)*$F232</f>
        <v>-21063.910940497193</v>
      </c>
      <c r="R232" s="24"/>
      <c r="S232" s="24">
        <f t="shared" ref="S232" si="120">+G232+K232+O232</f>
        <v>-58136.08905950281</v>
      </c>
      <c r="T232" s="24">
        <f t="shared" ref="T232" si="121">+H232+L232+P232</f>
        <v>0</v>
      </c>
      <c r="U232" s="24">
        <f t="shared" ref="U232" si="122">+I232+M232+Q232</f>
        <v>-21063.910940497193</v>
      </c>
      <c r="W232" s="44">
        <f t="shared" si="114"/>
        <v>0</v>
      </c>
      <c r="X232" s="44">
        <f t="shared" si="115"/>
        <v>0</v>
      </c>
    </row>
    <row r="233" spans="2:24" x14ac:dyDescent="0.25">
      <c r="B233" s="6">
        <v>588</v>
      </c>
      <c r="C233" s="6" t="s">
        <v>149</v>
      </c>
      <c r="D233" s="47" t="str">
        <f>INDEX(classify,$E233,'Function-Classif'!D$1)</f>
        <v>DIST</v>
      </c>
      <c r="E233" s="6">
        <v>4</v>
      </c>
      <c r="F233" s="24">
        <v>5593730</v>
      </c>
      <c r="G233" s="47">
        <f>INDEX(classify,$E233,'Function-Classif'!G$1)*$F233</f>
        <v>0</v>
      </c>
      <c r="H233" s="47">
        <f>INDEX(classify,$E233,'Function-Classif'!H$1)*$F233</f>
        <v>0</v>
      </c>
      <c r="I233" s="47">
        <f>INDEX(classify,$E233,'Function-Classif'!I$1)*$F233</f>
        <v>0</v>
      </c>
      <c r="J233" s="47"/>
      <c r="K233" s="47">
        <f>INDEX(classify,$E233,'Function-Classif'!K$1)*$F233</f>
        <v>0</v>
      </c>
      <c r="L233" s="47">
        <f>INDEX(classify,$E233,'Function-Classif'!L$1)*$F233</f>
        <v>0</v>
      </c>
      <c r="M233" s="47">
        <f>INDEX(classify,$E233,'Function-Classif'!M$1)*$F233</f>
        <v>0</v>
      </c>
      <c r="N233" s="47"/>
      <c r="O233" s="47">
        <f>INDEX(classify,$E233,'Function-Classif'!O$1)*$F233</f>
        <v>4106030.1193789477</v>
      </c>
      <c r="P233" s="47">
        <f>INDEX(classify,$E233,'Function-Classif'!P$1)*$F233</f>
        <v>0</v>
      </c>
      <c r="Q233" s="47">
        <f>INDEX(classify,$E233,'Function-Classif'!Q$1)*$F233</f>
        <v>1487699.8806210526</v>
      </c>
      <c r="R233" s="24"/>
      <c r="S233" s="24">
        <f t="shared" si="116"/>
        <v>4106030.1193789477</v>
      </c>
      <c r="T233" s="24">
        <f t="shared" si="117"/>
        <v>0</v>
      </c>
      <c r="U233" s="24">
        <f t="shared" si="118"/>
        <v>1487699.8806210526</v>
      </c>
      <c r="W233" s="44">
        <f t="shared" si="114"/>
        <v>0</v>
      </c>
      <c r="X233" s="44">
        <f t="shared" si="115"/>
        <v>0</v>
      </c>
    </row>
    <row r="234" spans="2:24" x14ac:dyDescent="0.25">
      <c r="B234" s="6">
        <v>588</v>
      </c>
      <c r="C234" s="6" t="s">
        <v>150</v>
      </c>
      <c r="D234" s="6"/>
      <c r="E234" s="6"/>
      <c r="F234" s="24">
        <v>0</v>
      </c>
      <c r="G234" s="24"/>
      <c r="H234" s="24"/>
      <c r="I234" s="24"/>
      <c r="J234" s="40"/>
      <c r="K234" s="24"/>
      <c r="L234" s="24"/>
      <c r="M234" s="24"/>
      <c r="N234" s="40"/>
      <c r="O234" s="24"/>
      <c r="P234" s="24"/>
      <c r="Q234" s="24"/>
      <c r="R234" s="24"/>
      <c r="S234" s="24">
        <f t="shared" si="116"/>
        <v>0</v>
      </c>
      <c r="T234" s="24">
        <f t="shared" si="117"/>
        <v>0</v>
      </c>
      <c r="U234" s="24">
        <f t="shared" si="118"/>
        <v>0</v>
      </c>
      <c r="W234" s="44">
        <f t="shared" si="114"/>
        <v>0</v>
      </c>
      <c r="X234" s="44">
        <f t="shared" si="115"/>
        <v>0</v>
      </c>
    </row>
    <row r="235" spans="2:24" x14ac:dyDescent="0.25">
      <c r="B235" s="30">
        <v>589</v>
      </c>
      <c r="C235" s="30" t="s">
        <v>87</v>
      </c>
      <c r="D235" s="47" t="str">
        <f>INDEX(classify,$E235,'Function-Classif'!D$1)</f>
        <v>DIST</v>
      </c>
      <c r="E235" s="30">
        <v>4</v>
      </c>
      <c r="F235" s="41">
        <v>8165</v>
      </c>
      <c r="G235" s="47">
        <f>INDEX(classify,$E235,'Function-Classif'!G$1)*$F235</f>
        <v>0</v>
      </c>
      <c r="H235" s="47">
        <f>INDEX(classify,$E235,'Function-Classif'!H$1)*$F235</f>
        <v>0</v>
      </c>
      <c r="I235" s="47">
        <f>INDEX(classify,$E235,'Function-Classif'!I$1)*$F235</f>
        <v>0</v>
      </c>
      <c r="J235" s="47"/>
      <c r="K235" s="47">
        <f>INDEX(classify,$E235,'Function-Classif'!K$1)*$F235</f>
        <v>0</v>
      </c>
      <c r="L235" s="47">
        <f>INDEX(classify,$E235,'Function-Classif'!L$1)*$F235</f>
        <v>0</v>
      </c>
      <c r="M235" s="47">
        <f>INDEX(classify,$E235,'Function-Classif'!M$1)*$F235</f>
        <v>0</v>
      </c>
      <c r="N235" s="47"/>
      <c r="O235" s="47">
        <f>INDEX(classify,$E235,'Function-Classif'!O$1)*$F235</f>
        <v>5993.4490804399047</v>
      </c>
      <c r="P235" s="47">
        <f>INDEX(classify,$E235,'Function-Classif'!P$1)*$F235</f>
        <v>0</v>
      </c>
      <c r="Q235" s="47">
        <f>INDEX(classify,$E235,'Function-Classif'!Q$1)*$F235</f>
        <v>2171.5509195600957</v>
      </c>
      <c r="R235" s="24"/>
      <c r="S235" s="24">
        <f t="shared" ref="S235" si="123">+G235+K235+O235</f>
        <v>5993.4490804399047</v>
      </c>
      <c r="T235" s="24">
        <f t="shared" ref="T235" si="124">+H235+L235+P235</f>
        <v>0</v>
      </c>
      <c r="U235" s="24">
        <f t="shared" ref="U235" si="125">+I235+M235+Q235</f>
        <v>2171.5509195600957</v>
      </c>
      <c r="W235" s="44">
        <f t="shared" si="114"/>
        <v>0</v>
      </c>
      <c r="X235" s="44">
        <f t="shared" si="115"/>
        <v>0</v>
      </c>
    </row>
    <row r="236" spans="2:24" x14ac:dyDescent="0.25">
      <c r="B236" s="6" t="s">
        <v>151</v>
      </c>
      <c r="C236" s="6"/>
      <c r="D236" s="6"/>
      <c r="E236" s="6"/>
      <c r="F236" s="24">
        <f>SUM(F224:F235)</f>
        <v>24714588</v>
      </c>
      <c r="G236" s="24">
        <f>SUM(G224:G235)</f>
        <v>0</v>
      </c>
      <c r="H236" s="24">
        <f>SUM(H224:H235)</f>
        <v>0</v>
      </c>
      <c r="I236" s="24">
        <f>SUM(I224:I235)</f>
        <v>0</v>
      </c>
      <c r="J236" s="24"/>
      <c r="K236" s="24">
        <f>SUM(K224:K235)</f>
        <v>0</v>
      </c>
      <c r="L236" s="24">
        <f>SUM(L224:L235)</f>
        <v>0</v>
      </c>
      <c r="M236" s="24">
        <f>SUM(M224:M235)</f>
        <v>0</v>
      </c>
      <c r="N236" s="24"/>
      <c r="O236" s="24">
        <f>SUM(O224:O235)</f>
        <v>13059069.718159666</v>
      </c>
      <c r="P236" s="24">
        <f>SUM(P224:P235)</f>
        <v>0</v>
      </c>
      <c r="Q236" s="24">
        <f>SUM(Q224:Q235)</f>
        <v>11655518.281840336</v>
      </c>
      <c r="R236" s="24"/>
      <c r="S236" s="24">
        <f>SUM(S224:S235)</f>
        <v>13059069.718159666</v>
      </c>
      <c r="T236" s="24">
        <f>SUM(T224:T235)</f>
        <v>0</v>
      </c>
      <c r="U236" s="24">
        <f>SUM(U224:U235)</f>
        <v>11655518.281840336</v>
      </c>
      <c r="W236" s="44">
        <f t="shared" si="114"/>
        <v>0</v>
      </c>
      <c r="X236" s="44">
        <f t="shared" si="115"/>
        <v>0</v>
      </c>
    </row>
    <row r="237" spans="2:24" x14ac:dyDescent="0.25">
      <c r="B237" s="6"/>
      <c r="C237" s="6"/>
      <c r="D237" s="6"/>
      <c r="E237" s="6"/>
      <c r="F237" s="24"/>
      <c r="G237" s="24"/>
      <c r="H237" s="24"/>
      <c r="I237" s="24"/>
      <c r="J237" s="40"/>
      <c r="K237" s="24"/>
      <c r="L237" s="24"/>
      <c r="M237" s="24"/>
      <c r="N237" s="40"/>
      <c r="O237" s="24"/>
      <c r="P237" s="24"/>
      <c r="Q237" s="24"/>
      <c r="R237" s="24"/>
      <c r="S237" s="24"/>
      <c r="T237" s="24"/>
      <c r="U237" s="24"/>
      <c r="W237" s="44">
        <f t="shared" si="114"/>
        <v>0</v>
      </c>
      <c r="X237" s="44">
        <f t="shared" si="115"/>
        <v>0</v>
      </c>
    </row>
    <row r="238" spans="2:24" x14ac:dyDescent="0.25">
      <c r="B238" s="9" t="s">
        <v>152</v>
      </c>
      <c r="C238" s="6"/>
      <c r="D238" s="6"/>
      <c r="E238" s="6"/>
      <c r="F238" s="24"/>
      <c r="G238" s="24"/>
      <c r="H238" s="24"/>
      <c r="I238" s="24"/>
      <c r="J238" s="40"/>
      <c r="K238" s="24"/>
      <c r="L238" s="24"/>
      <c r="M238" s="24"/>
      <c r="N238" s="40"/>
      <c r="O238" s="24"/>
      <c r="P238" s="24"/>
      <c r="Q238" s="24"/>
      <c r="R238" s="24"/>
      <c r="S238" s="24"/>
      <c r="T238" s="24"/>
      <c r="U238" s="24"/>
      <c r="W238" s="44">
        <f t="shared" si="114"/>
        <v>0</v>
      </c>
      <c r="X238" s="44">
        <f t="shared" si="115"/>
        <v>0</v>
      </c>
    </row>
    <row r="239" spans="2:24" x14ac:dyDescent="0.25">
      <c r="B239" s="6">
        <v>590</v>
      </c>
      <c r="C239" s="6" t="s">
        <v>153</v>
      </c>
      <c r="D239" s="47" t="str">
        <f>INDEX(classify,$E239,'Function-Classif'!D$1)</f>
        <v>LBDM</v>
      </c>
      <c r="E239" s="6">
        <v>15</v>
      </c>
      <c r="F239" s="24">
        <v>77850</v>
      </c>
      <c r="G239" s="47">
        <f>INDEX(classify,$E239,'Function-Classif'!G$1)*$F239</f>
        <v>0</v>
      </c>
      <c r="H239" s="47">
        <f>INDEX(classify,$E239,'Function-Classif'!H$1)*$F239</f>
        <v>0</v>
      </c>
      <c r="I239" s="47">
        <f>INDEX(classify,$E239,'Function-Classif'!I$1)*$F239</f>
        <v>0</v>
      </c>
      <c r="J239" s="47"/>
      <c r="K239" s="47">
        <f>INDEX(classify,$E239,'Function-Classif'!K$1)*$F239</f>
        <v>0</v>
      </c>
      <c r="L239" s="47">
        <f>INDEX(classify,$E239,'Function-Classif'!L$1)*$F239</f>
        <v>0</v>
      </c>
      <c r="M239" s="47">
        <f>INDEX(classify,$E239,'Function-Classif'!M$1)*$F239</f>
        <v>0</v>
      </c>
      <c r="N239" s="47"/>
      <c r="O239" s="47">
        <f>INDEX(classify,$E239,'Function-Classif'!O$1)*$F239</f>
        <v>66428.673585557044</v>
      </c>
      <c r="P239" s="47">
        <f>INDEX(classify,$E239,'Function-Classif'!P$1)*$F239</f>
        <v>0</v>
      </c>
      <c r="Q239" s="47">
        <f>INDEX(classify,$E239,'Function-Classif'!Q$1)*$F239</f>
        <v>11421.32641444296</v>
      </c>
      <c r="R239" s="24"/>
      <c r="S239" s="24">
        <f t="shared" ref="S239:S247" si="126">+G239+K239+O239</f>
        <v>66428.673585557044</v>
      </c>
      <c r="T239" s="24">
        <f t="shared" ref="T239:T247" si="127">+H239+L239+P239</f>
        <v>0</v>
      </c>
      <c r="U239" s="24">
        <f t="shared" ref="U239:U247" si="128">+I239+M239+Q239</f>
        <v>11421.32641444296</v>
      </c>
      <c r="W239" s="44">
        <f t="shared" si="114"/>
        <v>0</v>
      </c>
      <c r="X239" s="44">
        <f t="shared" si="115"/>
        <v>0</v>
      </c>
    </row>
    <row r="240" spans="2:24" x14ac:dyDescent="0.25">
      <c r="B240" s="6">
        <v>591</v>
      </c>
      <c r="C240" s="6" t="s">
        <v>135</v>
      </c>
      <c r="D240" s="6"/>
      <c r="E240" s="6"/>
      <c r="F240" s="24">
        <v>0</v>
      </c>
      <c r="G240" s="24"/>
      <c r="H240" s="24"/>
      <c r="I240" s="24"/>
      <c r="J240" s="40"/>
      <c r="K240" s="24"/>
      <c r="L240" s="24"/>
      <c r="M240" s="24"/>
      <c r="N240" s="40"/>
      <c r="O240" s="24"/>
      <c r="P240" s="24"/>
      <c r="Q240" s="24"/>
      <c r="R240" s="24"/>
      <c r="S240" s="24">
        <f t="shared" si="126"/>
        <v>0</v>
      </c>
      <c r="T240" s="24">
        <f t="shared" si="127"/>
        <v>0</v>
      </c>
      <c r="U240" s="24">
        <f t="shared" si="128"/>
        <v>0</v>
      </c>
      <c r="W240" s="44">
        <f t="shared" si="114"/>
        <v>0</v>
      </c>
      <c r="X240" s="44">
        <f t="shared" si="115"/>
        <v>0</v>
      </c>
    </row>
    <row r="241" spans="2:24" x14ac:dyDescent="0.25">
      <c r="B241" s="6">
        <v>592</v>
      </c>
      <c r="C241" s="6" t="s">
        <v>154</v>
      </c>
      <c r="D241" s="6" t="s">
        <v>263</v>
      </c>
      <c r="E241" s="6"/>
      <c r="F241" s="24">
        <v>1167866</v>
      </c>
      <c r="G241" s="24">
        <f>G35/$F35*$F241</f>
        <v>0</v>
      </c>
      <c r="H241" s="24">
        <f>H35/$F35*$F241</f>
        <v>0</v>
      </c>
      <c r="I241" s="24">
        <f>I35/$F35*$F241</f>
        <v>0</v>
      </c>
      <c r="J241" s="24"/>
      <c r="K241" s="24">
        <f>K35/$F35*$F241</f>
        <v>0</v>
      </c>
      <c r="L241" s="24">
        <f>L35/$F35*$F241</f>
        <v>0</v>
      </c>
      <c r="M241" s="24">
        <f>M35/$F35*$F241</f>
        <v>0</v>
      </c>
      <c r="N241" s="24"/>
      <c r="O241" s="24">
        <f>O35/$F35*$F241</f>
        <v>1167866</v>
      </c>
      <c r="P241" s="24">
        <f>P35/$F35*$F241</f>
        <v>0</v>
      </c>
      <c r="Q241" s="24">
        <f>Q35/$F35*$F241</f>
        <v>0</v>
      </c>
      <c r="R241" s="24"/>
      <c r="S241" s="24">
        <f t="shared" si="126"/>
        <v>1167866</v>
      </c>
      <c r="T241" s="24">
        <f t="shared" si="127"/>
        <v>0</v>
      </c>
      <c r="U241" s="24">
        <f t="shared" si="128"/>
        <v>0</v>
      </c>
      <c r="W241" s="44">
        <f t="shared" si="114"/>
        <v>0</v>
      </c>
      <c r="X241" s="44">
        <f t="shared" si="115"/>
        <v>0</v>
      </c>
    </row>
    <row r="242" spans="2:24" x14ac:dyDescent="0.25">
      <c r="B242" s="6">
        <v>593</v>
      </c>
      <c r="C242" s="6" t="s">
        <v>155</v>
      </c>
      <c r="D242" s="6" t="s">
        <v>264</v>
      </c>
      <c r="E242" s="6"/>
      <c r="F242" s="24">
        <v>23665349</v>
      </c>
      <c r="G242" s="24">
        <f>(G38+G39+G41+G42)/($F37+$F40)*$F242</f>
        <v>0</v>
      </c>
      <c r="H242" s="24">
        <f t="shared" ref="H242:Q242" si="129">(H38+H39+H41+H42)/($F37+$F40)*$F242</f>
        <v>0</v>
      </c>
      <c r="I242" s="24">
        <f t="shared" si="129"/>
        <v>0</v>
      </c>
      <c r="J242" s="24"/>
      <c r="K242" s="24">
        <f t="shared" si="129"/>
        <v>0</v>
      </c>
      <c r="L242" s="24">
        <f t="shared" si="129"/>
        <v>0</v>
      </c>
      <c r="M242" s="24">
        <f t="shared" si="129"/>
        <v>0</v>
      </c>
      <c r="N242" s="24"/>
      <c r="O242" s="24">
        <f t="shared" si="129"/>
        <v>19908532.123501234</v>
      </c>
      <c r="P242" s="24">
        <f t="shared" si="129"/>
        <v>0</v>
      </c>
      <c r="Q242" s="24">
        <f t="shared" si="129"/>
        <v>3756816.8764987695</v>
      </c>
      <c r="R242" s="24"/>
      <c r="S242" s="24">
        <f t="shared" si="126"/>
        <v>19908532.123501234</v>
      </c>
      <c r="T242" s="24">
        <f t="shared" si="127"/>
        <v>0</v>
      </c>
      <c r="U242" s="24">
        <f t="shared" si="128"/>
        <v>3756816.8764987695</v>
      </c>
      <c r="W242" s="44">
        <f t="shared" si="114"/>
        <v>0</v>
      </c>
      <c r="X242" s="44">
        <f t="shared" si="115"/>
        <v>0</v>
      </c>
    </row>
    <row r="243" spans="2:24" x14ac:dyDescent="0.25">
      <c r="B243" s="6">
        <v>594</v>
      </c>
      <c r="C243" s="6" t="s">
        <v>156</v>
      </c>
      <c r="D243" s="6" t="s">
        <v>266</v>
      </c>
      <c r="E243" s="6"/>
      <c r="F243" s="24">
        <v>1604057</v>
      </c>
      <c r="G243" s="24">
        <f>(G46+G47+G49+G50)/($F45+$F48)*$F243</f>
        <v>0</v>
      </c>
      <c r="H243" s="24">
        <f t="shared" ref="H243:Q243" si="130">(H46+H47+H49+H50)/($F45+$F48)*$F243</f>
        <v>0</v>
      </c>
      <c r="I243" s="24">
        <f t="shared" si="130"/>
        <v>0</v>
      </c>
      <c r="J243" s="24"/>
      <c r="K243" s="24">
        <f t="shared" si="130"/>
        <v>0</v>
      </c>
      <c r="L243" s="24">
        <f t="shared" si="130"/>
        <v>0</v>
      </c>
      <c r="M243" s="24">
        <f t="shared" si="130"/>
        <v>0</v>
      </c>
      <c r="N243" s="24"/>
      <c r="O243" s="24">
        <f t="shared" si="130"/>
        <v>1481185.753859493</v>
      </c>
      <c r="P243" s="24">
        <f t="shared" si="130"/>
        <v>0</v>
      </c>
      <c r="Q243" s="24">
        <f t="shared" si="130"/>
        <v>122871.24614050698</v>
      </c>
      <c r="R243" s="24"/>
      <c r="S243" s="24">
        <f t="shared" si="126"/>
        <v>1481185.753859493</v>
      </c>
      <c r="T243" s="24">
        <f t="shared" si="127"/>
        <v>0</v>
      </c>
      <c r="U243" s="24">
        <f t="shared" si="128"/>
        <v>122871.24614050698</v>
      </c>
      <c r="W243" s="44">
        <f t="shared" si="114"/>
        <v>0</v>
      </c>
      <c r="X243" s="44">
        <f t="shared" si="115"/>
        <v>0</v>
      </c>
    </row>
    <row r="244" spans="2:24" x14ac:dyDescent="0.25">
      <c r="B244" s="6">
        <v>595</v>
      </c>
      <c r="C244" s="6" t="s">
        <v>157</v>
      </c>
      <c r="D244" s="6" t="s">
        <v>269</v>
      </c>
      <c r="E244" s="6"/>
      <c r="F244" s="24">
        <v>334735</v>
      </c>
      <c r="G244" s="24">
        <f>(G53+G54+G56+G57)/($F52+$F55)*$F244</f>
        <v>0</v>
      </c>
      <c r="H244" s="24">
        <f t="shared" ref="H244:Q244" si="131">(H53+H54+H56+H57)/($F52+$F55)*$F244</f>
        <v>0</v>
      </c>
      <c r="I244" s="24">
        <f t="shared" si="131"/>
        <v>0</v>
      </c>
      <c r="J244" s="24"/>
      <c r="K244" s="24">
        <f t="shared" si="131"/>
        <v>0</v>
      </c>
      <c r="L244" s="24">
        <f t="shared" si="131"/>
        <v>0</v>
      </c>
      <c r="M244" s="24">
        <f t="shared" si="131"/>
        <v>0</v>
      </c>
      <c r="N244" s="24"/>
      <c r="O244" s="24">
        <f t="shared" si="131"/>
        <v>196977.99073250001</v>
      </c>
      <c r="P244" s="24">
        <f t="shared" si="131"/>
        <v>0</v>
      </c>
      <c r="Q244" s="24">
        <f t="shared" si="131"/>
        <v>137757.00926749999</v>
      </c>
      <c r="R244" s="24"/>
      <c r="S244" s="24">
        <f t="shared" si="126"/>
        <v>196977.99073250001</v>
      </c>
      <c r="T244" s="24">
        <f t="shared" si="127"/>
        <v>0</v>
      </c>
      <c r="U244" s="24">
        <f t="shared" si="128"/>
        <v>137757.00926749999</v>
      </c>
      <c r="W244" s="44">
        <f t="shared" si="114"/>
        <v>0</v>
      </c>
      <c r="X244" s="44">
        <f t="shared" si="115"/>
        <v>0</v>
      </c>
    </row>
    <row r="245" spans="2:24" x14ac:dyDescent="0.25">
      <c r="B245" s="6">
        <v>596</v>
      </c>
      <c r="C245" s="6" t="s">
        <v>158</v>
      </c>
      <c r="D245" s="6" t="s">
        <v>459</v>
      </c>
      <c r="E245" s="6"/>
      <c r="F245" s="24">
        <v>355341</v>
      </c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>
        <f>F245</f>
        <v>355341</v>
      </c>
      <c r="R245" s="24"/>
      <c r="S245" s="24">
        <f t="shared" si="126"/>
        <v>0</v>
      </c>
      <c r="T245" s="24">
        <f t="shared" si="127"/>
        <v>0</v>
      </c>
      <c r="U245" s="24">
        <f t="shared" si="128"/>
        <v>355341</v>
      </c>
      <c r="W245" s="44">
        <f t="shared" si="114"/>
        <v>0</v>
      </c>
      <c r="X245" s="44">
        <f t="shared" si="115"/>
        <v>0</v>
      </c>
    </row>
    <row r="246" spans="2:24" x14ac:dyDescent="0.25">
      <c r="B246" s="6">
        <v>597</v>
      </c>
      <c r="C246" s="6" t="s">
        <v>159</v>
      </c>
      <c r="D246" s="6" t="s">
        <v>265</v>
      </c>
      <c r="E246" s="6"/>
      <c r="F246" s="24">
        <v>1427898</v>
      </c>
      <c r="G246" s="24">
        <f>G59/$F59*$F246</f>
        <v>0</v>
      </c>
      <c r="H246" s="24">
        <f>H59/$F59*$F246</f>
        <v>0</v>
      </c>
      <c r="I246" s="24">
        <f>I59/$F59*$F246</f>
        <v>0</v>
      </c>
      <c r="J246" s="24"/>
      <c r="K246" s="24">
        <f>K59/$F59*$F246</f>
        <v>0</v>
      </c>
      <c r="L246" s="24">
        <f>L59/$F59*$F246</f>
        <v>0</v>
      </c>
      <c r="M246" s="24">
        <f>M59/$F59*$F246</f>
        <v>0</v>
      </c>
      <c r="N246" s="24"/>
      <c r="O246" s="24">
        <f>O59/$F59*$F246</f>
        <v>0</v>
      </c>
      <c r="P246" s="24">
        <f>P59/$F59*$F246</f>
        <v>0</v>
      </c>
      <c r="Q246" s="24">
        <f>Q59/$F59*$F246</f>
        <v>1427898</v>
      </c>
      <c r="R246" s="24"/>
      <c r="S246" s="24">
        <f t="shared" si="126"/>
        <v>0</v>
      </c>
      <c r="T246" s="24">
        <f t="shared" si="127"/>
        <v>0</v>
      </c>
      <c r="U246" s="24">
        <f t="shared" si="128"/>
        <v>1427898</v>
      </c>
      <c r="W246" s="44">
        <f t="shared" si="114"/>
        <v>0</v>
      </c>
      <c r="X246" s="44">
        <f t="shared" si="115"/>
        <v>0</v>
      </c>
    </row>
    <row r="247" spans="2:24" x14ac:dyDescent="0.25">
      <c r="B247" s="30">
        <v>598</v>
      </c>
      <c r="C247" s="30" t="s">
        <v>160</v>
      </c>
      <c r="D247" s="65" t="str">
        <f>INDEX(classify,$E247,'Function-Classif'!D$1)</f>
        <v>DIST</v>
      </c>
      <c r="E247" s="30">
        <v>4</v>
      </c>
      <c r="F247" s="41">
        <v>671832</v>
      </c>
      <c r="G247" s="65">
        <f>INDEX(classify,$E247,'Function-Classif'!G$1)*$F247</f>
        <v>0</v>
      </c>
      <c r="H247" s="65">
        <f>INDEX(classify,$E247,'Function-Classif'!H$1)*$F247</f>
        <v>0</v>
      </c>
      <c r="I247" s="65">
        <f>INDEX(classify,$E247,'Function-Classif'!I$1)*$F247</f>
        <v>0</v>
      </c>
      <c r="J247" s="65"/>
      <c r="K247" s="65">
        <f>INDEX(classify,$E247,'Function-Classif'!K$1)*$F247</f>
        <v>0</v>
      </c>
      <c r="L247" s="65">
        <f>INDEX(classify,$E247,'Function-Classif'!L$1)*$F247</f>
        <v>0</v>
      </c>
      <c r="M247" s="65">
        <f>INDEX(classify,$E247,'Function-Classif'!M$1)*$F247</f>
        <v>0</v>
      </c>
      <c r="N247" s="65"/>
      <c r="O247" s="65">
        <f>INDEX(classify,$E247,'Function-Classif'!O$1)*$F247</f>
        <v>493152.58819474612</v>
      </c>
      <c r="P247" s="65">
        <f>INDEX(classify,$E247,'Function-Classif'!P$1)*$F247</f>
        <v>0</v>
      </c>
      <c r="Q247" s="65">
        <f>INDEX(classify,$E247,'Function-Classif'!Q$1)*$F247</f>
        <v>178679.41180525391</v>
      </c>
      <c r="R247" s="41"/>
      <c r="S247" s="41">
        <f t="shared" si="126"/>
        <v>493152.58819474612</v>
      </c>
      <c r="T247" s="41">
        <f t="shared" si="127"/>
        <v>0</v>
      </c>
      <c r="U247" s="41">
        <f t="shared" si="128"/>
        <v>178679.41180525391</v>
      </c>
      <c r="W247" s="44">
        <f t="shared" si="114"/>
        <v>0</v>
      </c>
      <c r="X247" s="44">
        <f t="shared" si="115"/>
        <v>0</v>
      </c>
    </row>
    <row r="248" spans="2:24" x14ac:dyDescent="0.25">
      <c r="B248" s="6" t="s">
        <v>161</v>
      </c>
      <c r="C248" s="6"/>
      <c r="D248" s="6"/>
      <c r="E248" s="6"/>
      <c r="F248" s="24">
        <f>SUM(F239:F247)</f>
        <v>29304928</v>
      </c>
      <c r="G248" s="24">
        <f>SUM(G239:G247)</f>
        <v>0</v>
      </c>
      <c r="H248" s="24">
        <f>SUM(H239:H247)</f>
        <v>0</v>
      </c>
      <c r="I248" s="24">
        <f>SUM(I239:I247)</f>
        <v>0</v>
      </c>
      <c r="J248" s="24"/>
      <c r="K248" s="24">
        <f>SUM(K239:K247)</f>
        <v>0</v>
      </c>
      <c r="L248" s="24">
        <f>SUM(L239:L247)</f>
        <v>0</v>
      </c>
      <c r="M248" s="24">
        <f>SUM(M239:M247)</f>
        <v>0</v>
      </c>
      <c r="N248" s="24"/>
      <c r="O248" s="24">
        <f>SUM(O239:O247)</f>
        <v>23314143.129873529</v>
      </c>
      <c r="P248" s="24">
        <f>SUM(P239:P247)</f>
        <v>0</v>
      </c>
      <c r="Q248" s="24">
        <f>SUM(Q239:Q247)</f>
        <v>5990784.8701264728</v>
      </c>
      <c r="R248" s="24"/>
      <c r="S248" s="24">
        <f>SUM(S239:S247)</f>
        <v>23314143.129873529</v>
      </c>
      <c r="T248" s="24">
        <f>SUM(T239:T247)</f>
        <v>0</v>
      </c>
      <c r="U248" s="24">
        <f>SUM(U239:U247)</f>
        <v>5990784.8701264728</v>
      </c>
      <c r="W248" s="44">
        <f t="shared" si="114"/>
        <v>0</v>
      </c>
      <c r="X248" s="44">
        <f t="shared" si="115"/>
        <v>0</v>
      </c>
    </row>
    <row r="249" spans="2:24" x14ac:dyDescent="0.25">
      <c r="B249" s="30"/>
      <c r="C249" s="30"/>
      <c r="D249" s="30"/>
      <c r="E249" s="30"/>
      <c r="F249" s="3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W249" s="44">
        <f t="shared" si="114"/>
        <v>0</v>
      </c>
      <c r="X249" s="44">
        <f t="shared" si="115"/>
        <v>0</v>
      </c>
    </row>
    <row r="250" spans="2:24" x14ac:dyDescent="0.25">
      <c r="B250" s="6" t="s">
        <v>235</v>
      </c>
      <c r="C250" s="6"/>
      <c r="D250" s="6"/>
      <c r="E250" s="6"/>
      <c r="F250" s="24">
        <f>F248+F236</f>
        <v>54019516</v>
      </c>
      <c r="G250" s="24">
        <f>G248+G236</f>
        <v>0</v>
      </c>
      <c r="H250" s="24">
        <f>H248+H236</f>
        <v>0</v>
      </c>
      <c r="I250" s="24">
        <f>I248+I236</f>
        <v>0</v>
      </c>
      <c r="J250" s="24"/>
      <c r="K250" s="24">
        <f>K248+K236</f>
        <v>0</v>
      </c>
      <c r="L250" s="24">
        <f>L248+L236</f>
        <v>0</v>
      </c>
      <c r="M250" s="24">
        <f>M248+M236</f>
        <v>0</v>
      </c>
      <c r="N250" s="24"/>
      <c r="O250" s="24">
        <f>O248+O236</f>
        <v>36373212.848033197</v>
      </c>
      <c r="P250" s="24">
        <f>P248+P236</f>
        <v>0</v>
      </c>
      <c r="Q250" s="24">
        <f>Q248+Q236</f>
        <v>17646303.15196681</v>
      </c>
      <c r="R250" s="24"/>
      <c r="S250" s="24">
        <f>S248+S236</f>
        <v>36373212.848033197</v>
      </c>
      <c r="T250" s="24">
        <f>T248+T236</f>
        <v>0</v>
      </c>
      <c r="U250" s="24">
        <f>U248+U236</f>
        <v>17646303.15196681</v>
      </c>
      <c r="W250" s="44">
        <f t="shared" si="114"/>
        <v>0</v>
      </c>
      <c r="X250" s="44">
        <f t="shared" si="115"/>
        <v>0</v>
      </c>
    </row>
    <row r="251" spans="2:24" x14ac:dyDescent="0.25">
      <c r="B251" s="6"/>
      <c r="C251" s="6"/>
      <c r="D251" s="6"/>
      <c r="E251" s="6"/>
      <c r="F251" s="24"/>
      <c r="G251" s="24"/>
      <c r="H251" s="24"/>
      <c r="I251" s="24"/>
      <c r="J251" s="40"/>
      <c r="K251" s="24"/>
      <c r="L251" s="24"/>
      <c r="M251" s="24"/>
      <c r="N251" s="40"/>
      <c r="O251" s="24"/>
      <c r="P251" s="24"/>
      <c r="Q251" s="24"/>
      <c r="R251" s="24"/>
      <c r="S251" s="24"/>
      <c r="T251" s="24"/>
      <c r="U251" s="24"/>
      <c r="W251" s="44">
        <f t="shared" si="114"/>
        <v>0</v>
      </c>
      <c r="X251" s="44">
        <f t="shared" si="115"/>
        <v>0</v>
      </c>
    </row>
    <row r="252" spans="2:24" x14ac:dyDescent="0.25">
      <c r="B252" s="9" t="s">
        <v>162</v>
      </c>
      <c r="C252" s="6"/>
      <c r="D252" s="6"/>
      <c r="E252" s="6"/>
      <c r="F252" s="24"/>
      <c r="G252" s="24"/>
      <c r="H252" s="24"/>
      <c r="I252" s="24"/>
      <c r="J252" s="40"/>
      <c r="K252" s="24"/>
      <c r="L252" s="24"/>
      <c r="M252" s="24"/>
      <c r="N252" s="40"/>
      <c r="O252" s="24"/>
      <c r="P252" s="24"/>
      <c r="Q252" s="24"/>
      <c r="R252" s="24"/>
      <c r="S252" s="24"/>
      <c r="T252" s="24"/>
      <c r="U252" s="24"/>
      <c r="W252" s="44">
        <f t="shared" si="114"/>
        <v>0</v>
      </c>
      <c r="X252" s="44">
        <f t="shared" si="115"/>
        <v>0</v>
      </c>
    </row>
    <row r="253" spans="2:24" x14ac:dyDescent="0.25">
      <c r="B253" s="6">
        <v>901</v>
      </c>
      <c r="C253" s="6" t="s">
        <v>163</v>
      </c>
      <c r="D253" s="6"/>
      <c r="E253" s="6" t="s">
        <v>246</v>
      </c>
      <c r="F253" s="24">
        <v>1267537</v>
      </c>
      <c r="G253" s="24"/>
      <c r="H253" s="24"/>
      <c r="I253" s="24"/>
      <c r="J253" s="40"/>
      <c r="K253" s="24"/>
      <c r="L253" s="24"/>
      <c r="M253" s="24"/>
      <c r="N253" s="40"/>
      <c r="O253" s="24"/>
      <c r="P253" s="24"/>
      <c r="Q253" s="24">
        <f>F253</f>
        <v>1267537</v>
      </c>
      <c r="R253" s="24"/>
      <c r="S253" s="24">
        <f t="shared" ref="S253:S257" si="132">+G253+K253+O253</f>
        <v>0</v>
      </c>
      <c r="T253" s="24">
        <f t="shared" ref="T253:T257" si="133">+H253+L253+P253</f>
        <v>0</v>
      </c>
      <c r="U253" s="24">
        <f t="shared" ref="U253:U257" si="134">+I253+M253+Q253</f>
        <v>1267537</v>
      </c>
      <c r="W253" s="44">
        <f t="shared" si="114"/>
        <v>0</v>
      </c>
      <c r="X253" s="44">
        <f t="shared" si="115"/>
        <v>0</v>
      </c>
    </row>
    <row r="254" spans="2:24" x14ac:dyDescent="0.25">
      <c r="B254" s="6">
        <v>902</v>
      </c>
      <c r="C254" s="6" t="s">
        <v>164</v>
      </c>
      <c r="D254" s="6"/>
      <c r="E254" s="6" t="s">
        <v>246</v>
      </c>
      <c r="F254" s="24">
        <v>2546374</v>
      </c>
      <c r="G254" s="24"/>
      <c r="H254" s="24"/>
      <c r="I254" s="24"/>
      <c r="J254" s="40"/>
      <c r="K254" s="24"/>
      <c r="L254" s="24"/>
      <c r="M254" s="24"/>
      <c r="N254" s="40"/>
      <c r="O254" s="24"/>
      <c r="P254" s="24"/>
      <c r="Q254" s="24">
        <f t="shared" ref="Q254:Q257" si="135">F254</f>
        <v>2546374</v>
      </c>
      <c r="R254" s="24"/>
      <c r="S254" s="24">
        <f t="shared" si="132"/>
        <v>0</v>
      </c>
      <c r="T254" s="24">
        <f t="shared" si="133"/>
        <v>0</v>
      </c>
      <c r="U254" s="24">
        <f t="shared" si="134"/>
        <v>2546374</v>
      </c>
      <c r="W254" s="44">
        <f t="shared" si="114"/>
        <v>0</v>
      </c>
      <c r="X254" s="44">
        <f t="shared" si="115"/>
        <v>0</v>
      </c>
    </row>
    <row r="255" spans="2:24" x14ac:dyDescent="0.25">
      <c r="B255" s="6">
        <v>903</v>
      </c>
      <c r="C255" s="6" t="s">
        <v>165</v>
      </c>
      <c r="D255" s="6"/>
      <c r="E255" s="6" t="s">
        <v>246</v>
      </c>
      <c r="F255" s="24">
        <v>7699624</v>
      </c>
      <c r="G255" s="24"/>
      <c r="H255" s="24"/>
      <c r="I255" s="24"/>
      <c r="J255" s="40"/>
      <c r="K255" s="24"/>
      <c r="L255" s="24"/>
      <c r="M255" s="24"/>
      <c r="N255" s="40"/>
      <c r="O255" s="24"/>
      <c r="P255" s="24"/>
      <c r="Q255" s="24">
        <f t="shared" si="135"/>
        <v>7699624</v>
      </c>
      <c r="R255" s="24"/>
      <c r="S255" s="24">
        <f t="shared" si="132"/>
        <v>0</v>
      </c>
      <c r="T255" s="24">
        <f t="shared" si="133"/>
        <v>0</v>
      </c>
      <c r="U255" s="24">
        <f t="shared" si="134"/>
        <v>7699624</v>
      </c>
      <c r="W255" s="44">
        <f t="shared" si="114"/>
        <v>0</v>
      </c>
      <c r="X255" s="44">
        <f t="shared" si="115"/>
        <v>0</v>
      </c>
    </row>
    <row r="256" spans="2:24" x14ac:dyDescent="0.25">
      <c r="B256" s="6">
        <v>904</v>
      </c>
      <c r="C256" s="43" t="s">
        <v>166</v>
      </c>
      <c r="D256" s="6"/>
      <c r="E256" s="6" t="s">
        <v>246</v>
      </c>
      <c r="F256" s="24">
        <v>2477177</v>
      </c>
      <c r="G256" s="24"/>
      <c r="H256" s="24"/>
      <c r="I256" s="24"/>
      <c r="J256" s="40"/>
      <c r="K256" s="24"/>
      <c r="L256" s="24"/>
      <c r="M256" s="24"/>
      <c r="N256" s="40"/>
      <c r="O256" s="24"/>
      <c r="P256" s="24"/>
      <c r="Q256" s="24">
        <f t="shared" si="135"/>
        <v>2477177</v>
      </c>
      <c r="R256" s="24"/>
      <c r="S256" s="24">
        <f t="shared" si="132"/>
        <v>0</v>
      </c>
      <c r="T256" s="24">
        <f t="shared" si="133"/>
        <v>0</v>
      </c>
      <c r="U256" s="24">
        <f t="shared" si="134"/>
        <v>2477177</v>
      </c>
      <c r="W256" s="44">
        <f t="shared" si="114"/>
        <v>0</v>
      </c>
      <c r="X256" s="44">
        <f t="shared" si="115"/>
        <v>0</v>
      </c>
    </row>
    <row r="257" spans="2:24" x14ac:dyDescent="0.25">
      <c r="B257" s="30">
        <v>905</v>
      </c>
      <c r="C257" s="30" t="s">
        <v>167</v>
      </c>
      <c r="D257" s="30"/>
      <c r="E257" s="30" t="s">
        <v>246</v>
      </c>
      <c r="F257" s="41">
        <v>1288</v>
      </c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>
        <f t="shared" si="135"/>
        <v>1288</v>
      </c>
      <c r="R257" s="41"/>
      <c r="S257" s="41">
        <f t="shared" si="132"/>
        <v>0</v>
      </c>
      <c r="T257" s="41">
        <f t="shared" si="133"/>
        <v>0</v>
      </c>
      <c r="U257" s="41">
        <f t="shared" si="134"/>
        <v>1288</v>
      </c>
      <c r="W257" s="44">
        <f t="shared" si="114"/>
        <v>0</v>
      </c>
      <c r="X257" s="44">
        <f t="shared" si="115"/>
        <v>0</v>
      </c>
    </row>
    <row r="258" spans="2:24" x14ac:dyDescent="0.25">
      <c r="B258" s="6" t="s">
        <v>168</v>
      </c>
      <c r="C258" s="6"/>
      <c r="D258" s="6"/>
      <c r="E258" s="6"/>
      <c r="F258" s="24">
        <f>SUM(F253:F257)</f>
        <v>13992000</v>
      </c>
      <c r="G258" s="24">
        <f>SUM(G253:G257)</f>
        <v>0</v>
      </c>
      <c r="H258" s="24">
        <f>SUM(H253:H257)</f>
        <v>0</v>
      </c>
      <c r="I258" s="24">
        <f>SUM(I253:I257)</f>
        <v>0</v>
      </c>
      <c r="J258" s="24"/>
      <c r="K258" s="24">
        <f>SUM(K253:K257)</f>
        <v>0</v>
      </c>
      <c r="L258" s="24">
        <f>SUM(L253:L257)</f>
        <v>0</v>
      </c>
      <c r="M258" s="24">
        <f>SUM(M253:M257)</f>
        <v>0</v>
      </c>
      <c r="N258" s="24"/>
      <c r="O258" s="24">
        <f>SUM(O253:O257)</f>
        <v>0</v>
      </c>
      <c r="P258" s="24">
        <f>SUM(P253:P257)</f>
        <v>0</v>
      </c>
      <c r="Q258" s="24">
        <f>SUM(Q253:Q257)</f>
        <v>13992000</v>
      </c>
      <c r="R258" s="24"/>
      <c r="S258" s="24">
        <f>SUM(S253:S257)</f>
        <v>0</v>
      </c>
      <c r="T258" s="24">
        <f>SUM(T253:T257)</f>
        <v>0</v>
      </c>
      <c r="U258" s="24">
        <f>SUM(U253:U257)</f>
        <v>13992000</v>
      </c>
      <c r="W258" s="44">
        <f t="shared" si="114"/>
        <v>0</v>
      </c>
      <c r="X258" s="44">
        <f t="shared" si="115"/>
        <v>0</v>
      </c>
    </row>
    <row r="259" spans="2:24" x14ac:dyDescent="0.25">
      <c r="B259" s="6"/>
      <c r="C259" s="6"/>
      <c r="D259" s="6"/>
      <c r="E259" s="6"/>
      <c r="F259" s="24"/>
      <c r="G259" s="24"/>
      <c r="H259" s="24"/>
      <c r="I259" s="24"/>
      <c r="J259" s="40"/>
      <c r="K259" s="24"/>
      <c r="L259" s="24"/>
      <c r="M259" s="24"/>
      <c r="N259" s="40"/>
      <c r="O259" s="24"/>
      <c r="P259" s="24"/>
      <c r="Q259" s="24"/>
      <c r="R259" s="24"/>
      <c r="S259" s="24"/>
      <c r="T259" s="24"/>
      <c r="U259" s="24"/>
      <c r="W259" s="44">
        <f t="shared" si="114"/>
        <v>0</v>
      </c>
      <c r="X259" s="44">
        <f t="shared" si="115"/>
        <v>0</v>
      </c>
    </row>
    <row r="260" spans="2:24" x14ac:dyDescent="0.25">
      <c r="B260" s="9" t="s">
        <v>169</v>
      </c>
      <c r="C260" s="6"/>
      <c r="D260" s="6"/>
      <c r="E260" s="6"/>
      <c r="F260" s="24"/>
      <c r="G260" s="24"/>
      <c r="H260" s="24"/>
      <c r="I260" s="24"/>
      <c r="J260" s="40"/>
      <c r="K260" s="24"/>
      <c r="L260" s="24"/>
      <c r="M260" s="24"/>
      <c r="N260" s="40"/>
      <c r="O260" s="24"/>
      <c r="P260" s="24"/>
      <c r="Q260" s="24"/>
      <c r="R260" s="24"/>
      <c r="S260" s="24"/>
      <c r="T260" s="24"/>
      <c r="U260" s="24"/>
      <c r="W260" s="44">
        <f t="shared" si="114"/>
        <v>0</v>
      </c>
      <c r="X260" s="44">
        <f t="shared" si="115"/>
        <v>0</v>
      </c>
    </row>
    <row r="261" spans="2:24" x14ac:dyDescent="0.25">
      <c r="B261" s="6">
        <v>907</v>
      </c>
      <c r="C261" s="6" t="s">
        <v>170</v>
      </c>
      <c r="D261" s="6"/>
      <c r="E261" s="6" t="s">
        <v>246</v>
      </c>
      <c r="F261" s="24">
        <v>364585</v>
      </c>
      <c r="G261" s="24"/>
      <c r="H261" s="24"/>
      <c r="I261" s="24"/>
      <c r="J261" s="40"/>
      <c r="K261" s="24"/>
      <c r="L261" s="24"/>
      <c r="M261" s="24"/>
      <c r="N261" s="40"/>
      <c r="O261" s="24"/>
      <c r="P261" s="24"/>
      <c r="Q261" s="24">
        <f>F261</f>
        <v>364585</v>
      </c>
      <c r="R261" s="24"/>
      <c r="S261" s="24">
        <f t="shared" ref="S261:S270" si="136">+G261+K261+O261</f>
        <v>0</v>
      </c>
      <c r="T261" s="24">
        <f t="shared" ref="T261:T270" si="137">+H261+L261+P261</f>
        <v>0</v>
      </c>
      <c r="U261" s="24">
        <f t="shared" ref="U261:U270" si="138">+I261+M261+Q261</f>
        <v>364585</v>
      </c>
      <c r="W261" s="44">
        <f t="shared" si="114"/>
        <v>0</v>
      </c>
      <c r="X261" s="44">
        <f t="shared" si="115"/>
        <v>0</v>
      </c>
    </row>
    <row r="262" spans="2:24" x14ac:dyDescent="0.25">
      <c r="B262" s="6">
        <v>908</v>
      </c>
      <c r="C262" s="6" t="s">
        <v>171</v>
      </c>
      <c r="D262" s="6"/>
      <c r="E262" s="6" t="s">
        <v>246</v>
      </c>
      <c r="F262" s="24">
        <v>289821</v>
      </c>
      <c r="G262" s="24"/>
      <c r="H262" s="24"/>
      <c r="I262" s="24"/>
      <c r="J262" s="40"/>
      <c r="K262" s="24"/>
      <c r="L262" s="24"/>
      <c r="M262" s="24"/>
      <c r="N262" s="40"/>
      <c r="O262" s="24"/>
      <c r="P262" s="24"/>
      <c r="Q262" s="24">
        <f t="shared" ref="Q262:Q269" si="139">F262</f>
        <v>289821</v>
      </c>
      <c r="R262" s="24"/>
      <c r="S262" s="24">
        <f t="shared" si="136"/>
        <v>0</v>
      </c>
      <c r="T262" s="24">
        <f t="shared" si="137"/>
        <v>0</v>
      </c>
      <c r="U262" s="24">
        <f t="shared" si="138"/>
        <v>289821</v>
      </c>
      <c r="W262" s="44">
        <f t="shared" si="114"/>
        <v>0</v>
      </c>
      <c r="X262" s="44">
        <f t="shared" si="115"/>
        <v>0</v>
      </c>
    </row>
    <row r="263" spans="2:24" x14ac:dyDescent="0.25">
      <c r="B263" s="6">
        <v>908</v>
      </c>
      <c r="C263" s="6" t="s">
        <v>172</v>
      </c>
      <c r="D263" s="6"/>
      <c r="E263" s="6" t="s">
        <v>246</v>
      </c>
      <c r="F263" s="24">
        <v>0</v>
      </c>
      <c r="G263" s="24"/>
      <c r="H263" s="24"/>
      <c r="I263" s="24"/>
      <c r="J263" s="40"/>
      <c r="K263" s="24"/>
      <c r="L263" s="24"/>
      <c r="M263" s="24"/>
      <c r="N263" s="40"/>
      <c r="O263" s="24"/>
      <c r="P263" s="24"/>
      <c r="Q263" s="24"/>
      <c r="R263" s="24"/>
      <c r="S263" s="24">
        <f t="shared" si="136"/>
        <v>0</v>
      </c>
      <c r="T263" s="24">
        <f t="shared" si="137"/>
        <v>0</v>
      </c>
      <c r="U263" s="24">
        <f t="shared" si="138"/>
        <v>0</v>
      </c>
      <c r="W263" s="44">
        <f t="shared" si="114"/>
        <v>0</v>
      </c>
      <c r="X263" s="44">
        <f t="shared" si="115"/>
        <v>0</v>
      </c>
    </row>
    <row r="264" spans="2:24" x14ac:dyDescent="0.25">
      <c r="B264" s="6">
        <v>909</v>
      </c>
      <c r="C264" s="6" t="s">
        <v>173</v>
      </c>
      <c r="D264" s="6"/>
      <c r="E264" s="6" t="s">
        <v>246</v>
      </c>
      <c r="F264" s="24">
        <v>257472</v>
      </c>
      <c r="G264" s="24"/>
      <c r="H264" s="24"/>
      <c r="I264" s="24"/>
      <c r="J264" s="40"/>
      <c r="K264" s="24"/>
      <c r="L264" s="24"/>
      <c r="M264" s="24"/>
      <c r="N264" s="40"/>
      <c r="O264" s="24"/>
      <c r="P264" s="24"/>
      <c r="Q264" s="24">
        <f t="shared" si="139"/>
        <v>257472</v>
      </c>
      <c r="R264" s="24"/>
      <c r="S264" s="24">
        <f t="shared" si="136"/>
        <v>0</v>
      </c>
      <c r="T264" s="24">
        <f t="shared" si="137"/>
        <v>0</v>
      </c>
      <c r="U264" s="24">
        <f t="shared" si="138"/>
        <v>257472</v>
      </c>
      <c r="W264" s="44">
        <f t="shared" si="114"/>
        <v>0</v>
      </c>
      <c r="X264" s="44">
        <f t="shared" si="115"/>
        <v>0</v>
      </c>
    </row>
    <row r="265" spans="2:24" x14ac:dyDescent="0.25">
      <c r="B265" s="6">
        <v>909</v>
      </c>
      <c r="C265" s="6" t="s">
        <v>174</v>
      </c>
      <c r="D265" s="6"/>
      <c r="E265" s="6" t="s">
        <v>246</v>
      </c>
      <c r="F265" s="24">
        <v>0</v>
      </c>
      <c r="G265" s="24"/>
      <c r="H265" s="24"/>
      <c r="I265" s="24"/>
      <c r="J265" s="40"/>
      <c r="K265" s="24"/>
      <c r="L265" s="24"/>
      <c r="M265" s="24"/>
      <c r="N265" s="40"/>
      <c r="O265" s="24"/>
      <c r="P265" s="24"/>
      <c r="Q265" s="24"/>
      <c r="R265" s="24"/>
      <c r="S265" s="24">
        <f t="shared" si="136"/>
        <v>0</v>
      </c>
      <c r="T265" s="24">
        <f t="shared" si="137"/>
        <v>0</v>
      </c>
      <c r="U265" s="24">
        <f t="shared" si="138"/>
        <v>0</v>
      </c>
      <c r="W265" s="44">
        <f t="shared" si="114"/>
        <v>0</v>
      </c>
      <c r="X265" s="44">
        <f t="shared" si="115"/>
        <v>0</v>
      </c>
    </row>
    <row r="266" spans="2:24" x14ac:dyDescent="0.25">
      <c r="B266" s="6">
        <v>910</v>
      </c>
      <c r="C266" s="6" t="s">
        <v>175</v>
      </c>
      <c r="D266" s="6"/>
      <c r="E266" s="6" t="s">
        <v>246</v>
      </c>
      <c r="F266" s="24">
        <v>823663</v>
      </c>
      <c r="G266" s="24"/>
      <c r="H266" s="24"/>
      <c r="I266" s="24"/>
      <c r="J266" s="40"/>
      <c r="K266" s="24"/>
      <c r="L266" s="24"/>
      <c r="M266" s="24"/>
      <c r="N266" s="40"/>
      <c r="O266" s="24"/>
      <c r="P266" s="24"/>
      <c r="Q266" s="24">
        <f t="shared" si="139"/>
        <v>823663</v>
      </c>
      <c r="R266" s="24"/>
      <c r="S266" s="24">
        <f t="shared" si="136"/>
        <v>0</v>
      </c>
      <c r="T266" s="24">
        <f t="shared" si="137"/>
        <v>0</v>
      </c>
      <c r="U266" s="24">
        <f t="shared" si="138"/>
        <v>823663</v>
      </c>
      <c r="W266" s="44">
        <f t="shared" si="114"/>
        <v>0</v>
      </c>
      <c r="X266" s="44">
        <f t="shared" si="115"/>
        <v>0</v>
      </c>
    </row>
    <row r="267" spans="2:24" x14ac:dyDescent="0.25">
      <c r="B267" s="6">
        <v>911</v>
      </c>
      <c r="C267" s="6" t="s">
        <v>176</v>
      </c>
      <c r="D267" s="6"/>
      <c r="E267" s="6" t="s">
        <v>246</v>
      </c>
      <c r="F267" s="24">
        <v>0</v>
      </c>
      <c r="G267" s="24"/>
      <c r="H267" s="24"/>
      <c r="I267" s="24"/>
      <c r="J267" s="40"/>
      <c r="K267" s="24"/>
      <c r="L267" s="24"/>
      <c r="M267" s="24"/>
      <c r="N267" s="40"/>
      <c r="O267" s="24"/>
      <c r="P267" s="24"/>
      <c r="Q267" s="24"/>
      <c r="R267" s="24"/>
      <c r="S267" s="24">
        <f t="shared" si="136"/>
        <v>0</v>
      </c>
      <c r="T267" s="24">
        <f t="shared" si="137"/>
        <v>0</v>
      </c>
      <c r="U267" s="24">
        <f t="shared" si="138"/>
        <v>0</v>
      </c>
      <c r="W267" s="44">
        <f t="shared" si="114"/>
        <v>0</v>
      </c>
      <c r="X267" s="44">
        <f t="shared" si="115"/>
        <v>0</v>
      </c>
    </row>
    <row r="268" spans="2:24" x14ac:dyDescent="0.25">
      <c r="B268" s="6">
        <v>912</v>
      </c>
      <c r="C268" s="6" t="s">
        <v>176</v>
      </c>
      <c r="D268" s="6"/>
      <c r="E268" s="6" t="s">
        <v>246</v>
      </c>
      <c r="F268" s="24">
        <v>0</v>
      </c>
      <c r="G268" s="24"/>
      <c r="H268" s="24"/>
      <c r="I268" s="24"/>
      <c r="J268" s="40"/>
      <c r="K268" s="24"/>
      <c r="L268" s="24"/>
      <c r="M268" s="24"/>
      <c r="N268" s="40"/>
      <c r="O268" s="24"/>
      <c r="P268" s="24"/>
      <c r="Q268" s="24"/>
      <c r="R268" s="24"/>
      <c r="S268" s="24">
        <f t="shared" si="136"/>
        <v>0</v>
      </c>
      <c r="T268" s="24">
        <f t="shared" si="137"/>
        <v>0</v>
      </c>
      <c r="U268" s="24">
        <f t="shared" si="138"/>
        <v>0</v>
      </c>
      <c r="W268" s="44">
        <f t="shared" si="114"/>
        <v>0</v>
      </c>
      <c r="X268" s="44">
        <f t="shared" si="115"/>
        <v>0</v>
      </c>
    </row>
    <row r="269" spans="2:24" x14ac:dyDescent="0.25">
      <c r="B269" s="6">
        <v>913</v>
      </c>
      <c r="C269" s="6" t="s">
        <v>177</v>
      </c>
      <c r="D269" s="6"/>
      <c r="E269" s="6" t="s">
        <v>246</v>
      </c>
      <c r="F269" s="24">
        <v>950847</v>
      </c>
      <c r="G269" s="24"/>
      <c r="H269" s="24"/>
      <c r="I269" s="24"/>
      <c r="J269" s="40"/>
      <c r="K269" s="24"/>
      <c r="L269" s="24"/>
      <c r="M269" s="24"/>
      <c r="N269" s="40"/>
      <c r="O269" s="24"/>
      <c r="P269" s="24"/>
      <c r="Q269" s="24">
        <f t="shared" si="139"/>
        <v>950847</v>
      </c>
      <c r="R269" s="24"/>
      <c r="S269" s="24">
        <f t="shared" si="136"/>
        <v>0</v>
      </c>
      <c r="T269" s="24">
        <f t="shared" si="137"/>
        <v>0</v>
      </c>
      <c r="U269" s="24">
        <f t="shared" si="138"/>
        <v>950847</v>
      </c>
      <c r="W269" s="44">
        <f t="shared" si="114"/>
        <v>0</v>
      </c>
      <c r="X269" s="44">
        <f t="shared" si="115"/>
        <v>0</v>
      </c>
    </row>
    <row r="270" spans="2:24" x14ac:dyDescent="0.25">
      <c r="B270" s="30">
        <v>916</v>
      </c>
      <c r="C270" s="30" t="s">
        <v>178</v>
      </c>
      <c r="D270" s="30"/>
      <c r="E270" s="30" t="s">
        <v>246</v>
      </c>
      <c r="F270" s="41">
        <v>0</v>
      </c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>
        <f t="shared" si="136"/>
        <v>0</v>
      </c>
      <c r="T270" s="41">
        <f t="shared" si="137"/>
        <v>0</v>
      </c>
      <c r="U270" s="41">
        <f t="shared" si="138"/>
        <v>0</v>
      </c>
      <c r="W270" s="44">
        <f t="shared" si="114"/>
        <v>0</v>
      </c>
      <c r="X270" s="44">
        <f t="shared" si="115"/>
        <v>0</v>
      </c>
    </row>
    <row r="271" spans="2:24" x14ac:dyDescent="0.25">
      <c r="B271" s="6" t="s">
        <v>179</v>
      </c>
      <c r="C271" s="6"/>
      <c r="D271" s="6"/>
      <c r="E271" s="6"/>
      <c r="F271" s="24">
        <f>SUM(F261:F270)</f>
        <v>2686388</v>
      </c>
      <c r="G271" s="24">
        <f>SUM(G261:G270)</f>
        <v>0</v>
      </c>
      <c r="H271" s="24">
        <f>SUM(H261:H270)</f>
        <v>0</v>
      </c>
      <c r="I271" s="24">
        <f>SUM(I261:I270)</f>
        <v>0</v>
      </c>
      <c r="J271" s="24"/>
      <c r="K271" s="24">
        <f>SUM(K261:K270)</f>
        <v>0</v>
      </c>
      <c r="L271" s="24">
        <f>SUM(L261:L270)</f>
        <v>0</v>
      </c>
      <c r="M271" s="24">
        <f>SUM(M261:M270)</f>
        <v>0</v>
      </c>
      <c r="N271" s="24"/>
      <c r="O271" s="24">
        <f>SUM(O261:O270)</f>
        <v>0</v>
      </c>
      <c r="P271" s="24">
        <f>SUM(P261:P270)</f>
        <v>0</v>
      </c>
      <c r="Q271" s="24">
        <f>SUM(Q261:Q270)</f>
        <v>2686388</v>
      </c>
      <c r="R271" s="24"/>
      <c r="S271" s="24">
        <f>SUM(S261:S270)</f>
        <v>0</v>
      </c>
      <c r="T271" s="24">
        <f>SUM(T261:T270)</f>
        <v>0</v>
      </c>
      <c r="U271" s="24">
        <f>SUM(U261:U270)</f>
        <v>2686388</v>
      </c>
      <c r="W271" s="44">
        <f t="shared" si="114"/>
        <v>0</v>
      </c>
      <c r="X271" s="44">
        <f t="shared" si="115"/>
        <v>0</v>
      </c>
    </row>
    <row r="272" spans="2:24" x14ac:dyDescent="0.25">
      <c r="B272" s="6"/>
      <c r="C272" s="6"/>
      <c r="D272" s="6"/>
      <c r="E272" s="6"/>
      <c r="F272" s="24"/>
      <c r="G272" s="24"/>
      <c r="H272" s="24"/>
      <c r="I272" s="24"/>
      <c r="J272" s="40"/>
      <c r="K272" s="24"/>
      <c r="L272" s="24"/>
      <c r="M272" s="24"/>
      <c r="N272" s="40"/>
      <c r="O272" s="24"/>
      <c r="P272" s="24"/>
      <c r="Q272" s="24"/>
      <c r="R272" s="24"/>
      <c r="S272" s="24"/>
      <c r="T272" s="24"/>
      <c r="U272" s="24"/>
      <c r="W272" s="44">
        <f t="shared" si="114"/>
        <v>0</v>
      </c>
      <c r="X272" s="44">
        <f t="shared" si="115"/>
        <v>0</v>
      </c>
    </row>
    <row r="273" spans="2:24" x14ac:dyDescent="0.25">
      <c r="B273" s="9" t="s">
        <v>180</v>
      </c>
      <c r="C273" s="6"/>
      <c r="D273" s="6"/>
      <c r="E273" s="6"/>
      <c r="F273" s="24"/>
      <c r="G273" s="24"/>
      <c r="H273" s="24"/>
      <c r="I273" s="24"/>
      <c r="J273" s="40"/>
      <c r="K273" s="24"/>
      <c r="L273" s="24"/>
      <c r="M273" s="24"/>
      <c r="N273" s="40"/>
      <c r="O273" s="24"/>
      <c r="P273" s="24"/>
      <c r="Q273" s="24"/>
      <c r="R273" s="24"/>
      <c r="S273" s="24"/>
      <c r="T273" s="24"/>
      <c r="U273" s="24"/>
      <c r="W273" s="44">
        <f t="shared" si="114"/>
        <v>0</v>
      </c>
      <c r="X273" s="44">
        <f t="shared" si="115"/>
        <v>0</v>
      </c>
    </row>
    <row r="274" spans="2:24" x14ac:dyDescent="0.25">
      <c r="B274" s="6">
        <v>920</v>
      </c>
      <c r="C274" s="6" t="s">
        <v>181</v>
      </c>
      <c r="D274" s="47" t="str">
        <f>INDEX(classify,$E274,'Function-Classif'!D$1)</f>
        <v>LBSUB7</v>
      </c>
      <c r="E274" s="6">
        <v>8</v>
      </c>
      <c r="F274" s="24">
        <v>27330835</v>
      </c>
      <c r="G274" s="47">
        <f>INDEX(classify,$E274,'Function-Classif'!G$1)*$F274</f>
        <v>1515682.4058575733</v>
      </c>
      <c r="H274" s="47">
        <f>INDEX(classify,$E274,'Function-Classif'!H$1)*$F274</f>
        <v>14639102.08449831</v>
      </c>
      <c r="I274" s="47">
        <f>INDEX(classify,$E274,'Function-Classif'!I$1)*$F274</f>
        <v>0</v>
      </c>
      <c r="J274" s="47"/>
      <c r="K274" s="47">
        <f>INDEX(classify,$E274,'Function-Classif'!K$1)*$F274</f>
        <v>1638278.8468456338</v>
      </c>
      <c r="L274" s="47">
        <f>INDEX(classify,$E274,'Function-Classif'!L$1)*$F274</f>
        <v>0</v>
      </c>
      <c r="M274" s="47">
        <f>INDEX(classify,$E274,'Function-Classif'!M$1)*$F274</f>
        <v>0</v>
      </c>
      <c r="N274" s="47"/>
      <c r="O274" s="47">
        <f>INDEX(classify,$E274,'Function-Classif'!O$1)*$F274</f>
        <v>3868221.9364681337</v>
      </c>
      <c r="P274" s="47">
        <f>INDEX(classify,$E274,'Function-Classif'!P$1)*$F274</f>
        <v>0</v>
      </c>
      <c r="Q274" s="47">
        <f>INDEX(classify,$E274,'Function-Classif'!Q$1)*$F274</f>
        <v>5669549.7263303511</v>
      </c>
      <c r="R274" s="24"/>
      <c r="S274" s="24">
        <f t="shared" ref="S274:S285" si="140">+G274+K274+O274</f>
        <v>7022183.1891713403</v>
      </c>
      <c r="T274" s="24">
        <f t="shared" ref="T274:T285" si="141">+H274+L274+P274</f>
        <v>14639102.08449831</v>
      </c>
      <c r="U274" s="24">
        <f t="shared" ref="U274:U285" si="142">+I274+M274+Q274</f>
        <v>5669549.7263303511</v>
      </c>
      <c r="W274" s="44">
        <f t="shared" si="114"/>
        <v>0</v>
      </c>
      <c r="X274" s="44">
        <f t="shared" si="115"/>
        <v>0</v>
      </c>
    </row>
    <row r="275" spans="2:24" x14ac:dyDescent="0.25">
      <c r="B275" s="6">
        <v>921</v>
      </c>
      <c r="C275" s="6" t="s">
        <v>182</v>
      </c>
      <c r="D275" s="47" t="str">
        <f>INDEX(classify,$E275,'Function-Classif'!D$1)</f>
        <v>LBSUB7</v>
      </c>
      <c r="E275" s="6">
        <v>8</v>
      </c>
      <c r="F275" s="24">
        <v>5910353</v>
      </c>
      <c r="G275" s="47">
        <f>INDEX(classify,$E275,'Function-Classif'!G$1)*$F275</f>
        <v>327769.64386589453</v>
      </c>
      <c r="H275" s="47">
        <f>INDEX(classify,$E275,'Function-Classif'!H$1)*$F275</f>
        <v>3165737.9265002641</v>
      </c>
      <c r="I275" s="47">
        <f>INDEX(classify,$E275,'Function-Classif'!I$1)*$F275</f>
        <v>0</v>
      </c>
      <c r="J275" s="47"/>
      <c r="K275" s="47">
        <f>INDEX(classify,$E275,'Function-Classif'!K$1)*$F275</f>
        <v>354281.39305991319</v>
      </c>
      <c r="L275" s="47">
        <f>INDEX(classify,$E275,'Function-Classif'!L$1)*$F275</f>
        <v>0</v>
      </c>
      <c r="M275" s="47">
        <f>INDEX(classify,$E275,'Function-Classif'!M$1)*$F275</f>
        <v>0</v>
      </c>
      <c r="N275" s="47"/>
      <c r="O275" s="47">
        <f>INDEX(classify,$E275,'Function-Classif'!O$1)*$F275</f>
        <v>836511.47602589696</v>
      </c>
      <c r="P275" s="47">
        <f>INDEX(classify,$E275,'Function-Classif'!P$1)*$F275</f>
        <v>0</v>
      </c>
      <c r="Q275" s="47">
        <f>INDEX(classify,$E275,'Function-Classif'!Q$1)*$F275</f>
        <v>1226052.5605480319</v>
      </c>
      <c r="R275" s="24"/>
      <c r="S275" s="24">
        <f t="shared" si="140"/>
        <v>1518562.5129517047</v>
      </c>
      <c r="T275" s="24">
        <f t="shared" si="141"/>
        <v>3165737.9265002641</v>
      </c>
      <c r="U275" s="24">
        <f t="shared" si="142"/>
        <v>1226052.5605480319</v>
      </c>
      <c r="W275" s="44">
        <f t="shared" si="114"/>
        <v>0</v>
      </c>
      <c r="X275" s="44">
        <f t="shared" si="115"/>
        <v>0</v>
      </c>
    </row>
    <row r="276" spans="2:24" x14ac:dyDescent="0.25">
      <c r="B276" s="6">
        <v>922</v>
      </c>
      <c r="C276" s="6" t="s">
        <v>183</v>
      </c>
      <c r="D276" s="47" t="str">
        <f>INDEX(classify,$E276,'Function-Classif'!D$1)</f>
        <v>LBSUB7</v>
      </c>
      <c r="E276" s="6">
        <v>8</v>
      </c>
      <c r="F276" s="24">
        <v>-4320827</v>
      </c>
      <c r="G276" s="47">
        <f>INDEX(classify,$E276,'Function-Classif'!G$1)*$F276</f>
        <v>-239619.51629558194</v>
      </c>
      <c r="H276" s="47">
        <f>INDEX(classify,$E276,'Function-Classif'!H$1)*$F276</f>
        <v>-2314346.6909246123</v>
      </c>
      <c r="I276" s="47">
        <f>INDEX(classify,$E276,'Function-Classif'!I$1)*$F276</f>
        <v>0</v>
      </c>
      <c r="J276" s="47"/>
      <c r="K276" s="47">
        <f>INDEX(classify,$E276,'Function-Classif'!K$1)*$F276</f>
        <v>-259001.21511031329</v>
      </c>
      <c r="L276" s="47">
        <f>INDEX(classify,$E276,'Function-Classif'!L$1)*$F276</f>
        <v>0</v>
      </c>
      <c r="M276" s="47">
        <f>INDEX(classify,$E276,'Function-Classif'!M$1)*$F276</f>
        <v>0</v>
      </c>
      <c r="N276" s="47"/>
      <c r="O276" s="47">
        <f>INDEX(classify,$E276,'Function-Classif'!O$1)*$F276</f>
        <v>-611540.69332619361</v>
      </c>
      <c r="P276" s="47">
        <f>INDEX(classify,$E276,'Function-Classif'!P$1)*$F276</f>
        <v>0</v>
      </c>
      <c r="Q276" s="47">
        <f>INDEX(classify,$E276,'Function-Classif'!Q$1)*$F276</f>
        <v>-896318.88434329908</v>
      </c>
      <c r="R276" s="24"/>
      <c r="S276" s="24">
        <f t="shared" si="140"/>
        <v>-1110161.4247320888</v>
      </c>
      <c r="T276" s="24">
        <f t="shared" si="141"/>
        <v>-2314346.6909246123</v>
      </c>
      <c r="U276" s="24">
        <f t="shared" si="142"/>
        <v>-896318.88434329908</v>
      </c>
      <c r="W276" s="44">
        <f t="shared" si="114"/>
        <v>0</v>
      </c>
      <c r="X276" s="44">
        <f t="shared" si="115"/>
        <v>0</v>
      </c>
    </row>
    <row r="277" spans="2:24" x14ac:dyDescent="0.25">
      <c r="B277" s="6">
        <v>923</v>
      </c>
      <c r="C277" s="6" t="s">
        <v>184</v>
      </c>
      <c r="D277" s="47" t="str">
        <f>INDEX(classify,$E277,'Function-Classif'!D$1)</f>
        <v>LBSUB7</v>
      </c>
      <c r="E277" s="6">
        <v>8</v>
      </c>
      <c r="F277" s="24">
        <v>15873533</v>
      </c>
      <c r="G277" s="47">
        <f>INDEX(classify,$E277,'Function-Classif'!G$1)*$F277</f>
        <v>880296.36441402475</v>
      </c>
      <c r="H277" s="47">
        <f>INDEX(classify,$E277,'Function-Classif'!H$1)*$F277</f>
        <v>8502274.8126302306</v>
      </c>
      <c r="I277" s="47">
        <f>INDEX(classify,$E277,'Function-Classif'!I$1)*$F277</f>
        <v>0</v>
      </c>
      <c r="J277" s="47"/>
      <c r="K277" s="47">
        <f>INDEX(classify,$E277,'Function-Classif'!K$1)*$F277</f>
        <v>951499.40858397167</v>
      </c>
      <c r="L277" s="47">
        <f>INDEX(classify,$E277,'Function-Classif'!L$1)*$F277</f>
        <v>0</v>
      </c>
      <c r="M277" s="47">
        <f>INDEX(classify,$E277,'Function-Classif'!M$1)*$F277</f>
        <v>0</v>
      </c>
      <c r="N277" s="47"/>
      <c r="O277" s="47">
        <f>INDEX(classify,$E277,'Function-Classif'!O$1)*$F277</f>
        <v>2246632.7340474897</v>
      </c>
      <c r="P277" s="47">
        <f>INDEX(classify,$E277,'Function-Classif'!P$1)*$F277</f>
        <v>0</v>
      </c>
      <c r="Q277" s="47">
        <f>INDEX(classify,$E277,'Function-Classif'!Q$1)*$F277</f>
        <v>3292829.6803242853</v>
      </c>
      <c r="R277" s="24"/>
      <c r="S277" s="24">
        <f t="shared" si="140"/>
        <v>4078428.507045486</v>
      </c>
      <c r="T277" s="24">
        <f t="shared" si="141"/>
        <v>8502274.8126302306</v>
      </c>
      <c r="U277" s="24">
        <f t="shared" si="142"/>
        <v>3292829.6803242853</v>
      </c>
      <c r="W277" s="44">
        <f t="shared" si="114"/>
        <v>0</v>
      </c>
      <c r="X277" s="44">
        <f t="shared" si="115"/>
        <v>0</v>
      </c>
    </row>
    <row r="278" spans="2:24" x14ac:dyDescent="0.25">
      <c r="B278" s="6">
        <v>924</v>
      </c>
      <c r="C278" s="6" t="s">
        <v>185</v>
      </c>
      <c r="D278" s="47" t="str">
        <f>INDEX(classify,$E278,'Function-Classif'!D$1)</f>
        <v>TUP</v>
      </c>
      <c r="E278" s="6">
        <v>7</v>
      </c>
      <c r="F278" s="24">
        <v>4610558</v>
      </c>
      <c r="G278" s="47">
        <f>INDEX(classify,$E278,'Function-Classif'!G$1)*$F278</f>
        <v>424997.10278954729</v>
      </c>
      <c r="H278" s="47">
        <f>INDEX(classify,$E278,'Function-Classif'!H$1)*$F278</f>
        <v>2168029.7598678498</v>
      </c>
      <c r="I278" s="47">
        <f>INDEX(classify,$E278,'Function-Classif'!I$1)*$F278</f>
        <v>0</v>
      </c>
      <c r="J278" s="47"/>
      <c r="K278" s="47">
        <f>INDEX(classify,$E278,'Function-Classif'!K$1)*$F278</f>
        <v>491106.06136510184</v>
      </c>
      <c r="L278" s="47">
        <f>INDEX(classify,$E278,'Function-Classif'!L$1)*$F278</f>
        <v>0</v>
      </c>
      <c r="M278" s="47">
        <f>INDEX(classify,$E278,'Function-Classif'!M$1)*$F278</f>
        <v>0</v>
      </c>
      <c r="N278" s="47"/>
      <c r="O278" s="47">
        <f>INDEX(classify,$E278,'Function-Classif'!O$1)*$F278</f>
        <v>1120459.3959556357</v>
      </c>
      <c r="P278" s="47">
        <f>INDEX(classify,$E278,'Function-Classif'!P$1)*$F278</f>
        <v>0</v>
      </c>
      <c r="Q278" s="47">
        <f>INDEX(classify,$E278,'Function-Classif'!Q$1)*$F278</f>
        <v>405965.68002186553</v>
      </c>
      <c r="R278" s="24"/>
      <c r="S278" s="24">
        <f t="shared" si="140"/>
        <v>2036562.5601102849</v>
      </c>
      <c r="T278" s="24">
        <f t="shared" si="141"/>
        <v>2168029.7598678498</v>
      </c>
      <c r="U278" s="24">
        <f t="shared" si="142"/>
        <v>405965.68002186553</v>
      </c>
      <c r="W278" s="44">
        <f t="shared" ref="W278:W341" si="143">SUM(G278:Q278)-F278</f>
        <v>0</v>
      </c>
      <c r="X278" s="44">
        <f t="shared" ref="X278:X341" si="144">SUM(S278:U278)-F278</f>
        <v>0</v>
      </c>
    </row>
    <row r="279" spans="2:24" x14ac:dyDescent="0.25">
      <c r="B279" s="6">
        <v>925</v>
      </c>
      <c r="C279" s="6" t="s">
        <v>186</v>
      </c>
      <c r="D279" s="47" t="str">
        <f>INDEX(classify,$E279,'Function-Classif'!D$1)</f>
        <v>LBSUB7</v>
      </c>
      <c r="E279" s="6">
        <v>8</v>
      </c>
      <c r="F279" s="24">
        <v>2835056</v>
      </c>
      <c r="G279" s="47">
        <f>INDEX(classify,$E279,'Function-Classif'!G$1)*$F279</f>
        <v>157223.31567333924</v>
      </c>
      <c r="H279" s="47">
        <f>INDEX(classify,$E279,'Function-Classif'!H$1)*$F279</f>
        <v>1518529.3167687501</v>
      </c>
      <c r="I279" s="47">
        <f>INDEX(classify,$E279,'Function-Classif'!I$1)*$F279</f>
        <v>0</v>
      </c>
      <c r="J279" s="47"/>
      <c r="K279" s="47">
        <f>INDEX(classify,$E279,'Function-Classif'!K$1)*$F279</f>
        <v>169940.37227266547</v>
      </c>
      <c r="L279" s="47">
        <f>INDEX(classify,$E279,'Function-Classif'!L$1)*$F279</f>
        <v>0</v>
      </c>
      <c r="M279" s="47">
        <f>INDEX(classify,$E279,'Function-Classif'!M$1)*$F279</f>
        <v>0</v>
      </c>
      <c r="N279" s="47"/>
      <c r="O279" s="47">
        <f>INDEX(classify,$E279,'Function-Classif'!O$1)*$F279</f>
        <v>401254.69310819084</v>
      </c>
      <c r="P279" s="47">
        <f>INDEX(classify,$E279,'Function-Classif'!P$1)*$F279</f>
        <v>0</v>
      </c>
      <c r="Q279" s="47">
        <f>INDEX(classify,$E279,'Function-Classif'!Q$1)*$F279</f>
        <v>588108.30217705457</v>
      </c>
      <c r="R279" s="24"/>
      <c r="S279" s="24">
        <f t="shared" si="140"/>
        <v>728418.38105419558</v>
      </c>
      <c r="T279" s="24">
        <f t="shared" si="141"/>
        <v>1518529.3167687501</v>
      </c>
      <c r="U279" s="24">
        <f t="shared" si="142"/>
        <v>588108.30217705457</v>
      </c>
      <c r="W279" s="44">
        <f t="shared" si="143"/>
        <v>0</v>
      </c>
      <c r="X279" s="44">
        <f t="shared" si="144"/>
        <v>0</v>
      </c>
    </row>
    <row r="280" spans="2:24" x14ac:dyDescent="0.25">
      <c r="B280" s="6">
        <v>926</v>
      </c>
      <c r="C280" s="6" t="s">
        <v>187</v>
      </c>
      <c r="D280" s="47" t="str">
        <f>INDEX(classify,$E280,'Function-Classif'!D$1)</f>
        <v>LBSUB7</v>
      </c>
      <c r="E280" s="6">
        <v>8</v>
      </c>
      <c r="F280" s="24">
        <v>29197096</v>
      </c>
      <c r="G280" s="47">
        <f>INDEX(classify,$E280,'Function-Classif'!G$1)*$F280</f>
        <v>1619179.3887502716</v>
      </c>
      <c r="H280" s="47">
        <f>INDEX(classify,$E280,'Function-Classif'!H$1)*$F280</f>
        <v>15638719.743282534</v>
      </c>
      <c r="I280" s="47">
        <f>INDEX(classify,$E280,'Function-Classif'!I$1)*$F280</f>
        <v>0</v>
      </c>
      <c r="J280" s="47"/>
      <c r="K280" s="47">
        <f>INDEX(classify,$E280,'Function-Classif'!K$1)*$F280</f>
        <v>1750147.215265149</v>
      </c>
      <c r="L280" s="47">
        <f>INDEX(classify,$E280,'Function-Classif'!L$1)*$F280</f>
        <v>0</v>
      </c>
      <c r="M280" s="47">
        <f>INDEX(classify,$E280,'Function-Classif'!M$1)*$F280</f>
        <v>0</v>
      </c>
      <c r="N280" s="47"/>
      <c r="O280" s="47">
        <f>INDEX(classify,$E280,'Function-Classif'!O$1)*$F280</f>
        <v>4132359.9234478567</v>
      </c>
      <c r="P280" s="47">
        <f>INDEX(classify,$E280,'Function-Classif'!P$1)*$F280</f>
        <v>0</v>
      </c>
      <c r="Q280" s="47">
        <f>INDEX(classify,$E280,'Function-Classif'!Q$1)*$F280</f>
        <v>6056689.7292541917</v>
      </c>
      <c r="R280" s="24"/>
      <c r="S280" s="24">
        <f t="shared" si="140"/>
        <v>7501686.5274632778</v>
      </c>
      <c r="T280" s="24">
        <f t="shared" si="141"/>
        <v>15638719.743282534</v>
      </c>
      <c r="U280" s="24">
        <f t="shared" si="142"/>
        <v>6056689.7292541917</v>
      </c>
      <c r="W280" s="44">
        <f t="shared" si="143"/>
        <v>0</v>
      </c>
      <c r="X280" s="44">
        <f t="shared" si="144"/>
        <v>0</v>
      </c>
    </row>
    <row r="281" spans="2:24" x14ac:dyDescent="0.25">
      <c r="B281" s="6">
        <v>928</v>
      </c>
      <c r="C281" s="6" t="s">
        <v>188</v>
      </c>
      <c r="D281" s="47" t="str">
        <f>INDEX(classify,$E281,'Function-Classif'!D$1)</f>
        <v>TUP</v>
      </c>
      <c r="E281" s="6">
        <v>7</v>
      </c>
      <c r="F281" s="24">
        <v>1404080</v>
      </c>
      <c r="G281" s="47">
        <f>INDEX(classify,$E281,'Function-Classif'!G$1)*$F281</f>
        <v>129426.83555542465</v>
      </c>
      <c r="H281" s="47">
        <f>INDEX(classify,$E281,'Function-Classif'!H$1)*$F281</f>
        <v>660242.69193343853</v>
      </c>
      <c r="I281" s="47">
        <f>INDEX(classify,$E281,'Function-Classif'!I$1)*$F281</f>
        <v>0</v>
      </c>
      <c r="J281" s="47"/>
      <c r="K281" s="47">
        <f>INDEX(classify,$E281,'Function-Classif'!K$1)*$F281</f>
        <v>149559.38058723308</v>
      </c>
      <c r="L281" s="47">
        <f>INDEX(classify,$E281,'Function-Classif'!L$1)*$F281</f>
        <v>0</v>
      </c>
      <c r="M281" s="47">
        <f>INDEX(classify,$E281,'Function-Classif'!M$1)*$F281</f>
        <v>0</v>
      </c>
      <c r="N281" s="47"/>
      <c r="O281" s="47">
        <f>INDEX(classify,$E281,'Function-Classif'!O$1)*$F281</f>
        <v>341220.00605423225</v>
      </c>
      <c r="P281" s="47">
        <f>INDEX(classify,$E281,'Function-Classif'!P$1)*$F281</f>
        <v>0</v>
      </c>
      <c r="Q281" s="47">
        <f>INDEX(classify,$E281,'Function-Classif'!Q$1)*$F281</f>
        <v>123631.0858696715</v>
      </c>
      <c r="R281" s="24"/>
      <c r="S281" s="24">
        <f t="shared" si="140"/>
        <v>620206.22219689004</v>
      </c>
      <c r="T281" s="24">
        <f t="shared" si="141"/>
        <v>660242.69193343853</v>
      </c>
      <c r="U281" s="24">
        <f t="shared" si="142"/>
        <v>123631.0858696715</v>
      </c>
      <c r="W281" s="44">
        <f t="shared" si="143"/>
        <v>0</v>
      </c>
      <c r="X281" s="44">
        <f t="shared" si="144"/>
        <v>0</v>
      </c>
    </row>
    <row r="282" spans="2:24" x14ac:dyDescent="0.25">
      <c r="B282" s="6">
        <v>929</v>
      </c>
      <c r="C282" s="6" t="s">
        <v>189</v>
      </c>
      <c r="D282" s="47" t="str">
        <f>INDEX(classify,$E282,'Function-Classif'!D$1)</f>
        <v>LBSUB7</v>
      </c>
      <c r="E282" s="6">
        <v>8</v>
      </c>
      <c r="F282" s="24">
        <v>-229428</v>
      </c>
      <c r="G282" s="47">
        <f>INDEX(classify,$E282,'Function-Classif'!G$1)*$F282</f>
        <v>-12723.357446308952</v>
      </c>
      <c r="H282" s="47">
        <f>INDEX(classify,$E282,'Function-Classif'!H$1)*$F282</f>
        <v>-122887.57050570459</v>
      </c>
      <c r="I282" s="47">
        <f>INDEX(classify,$E282,'Function-Classif'!I$1)*$F282</f>
        <v>0</v>
      </c>
      <c r="J282" s="47"/>
      <c r="K282" s="47">
        <f>INDEX(classify,$E282,'Function-Classif'!K$1)*$F282</f>
        <v>-13752.490155317248</v>
      </c>
      <c r="L282" s="47">
        <f>INDEX(classify,$E282,'Function-Classif'!L$1)*$F282</f>
        <v>0</v>
      </c>
      <c r="M282" s="47">
        <f>INDEX(classify,$E282,'Function-Classif'!M$1)*$F282</f>
        <v>0</v>
      </c>
      <c r="N282" s="47"/>
      <c r="O282" s="47">
        <f>INDEX(classify,$E282,'Function-Classif'!O$1)*$F282</f>
        <v>-32471.690763930594</v>
      </c>
      <c r="P282" s="47">
        <f>INDEX(classify,$E282,'Function-Classif'!P$1)*$F282</f>
        <v>0</v>
      </c>
      <c r="Q282" s="47">
        <f>INDEX(classify,$E282,'Function-Classif'!Q$1)*$F282</f>
        <v>-47592.891128738651</v>
      </c>
      <c r="R282" s="24"/>
      <c r="S282" s="24">
        <f t="shared" si="140"/>
        <v>-58947.538365556793</v>
      </c>
      <c r="T282" s="24">
        <f t="shared" si="141"/>
        <v>-122887.57050570459</v>
      </c>
      <c r="U282" s="24">
        <f t="shared" si="142"/>
        <v>-47592.891128738651</v>
      </c>
      <c r="W282" s="44">
        <f t="shared" si="143"/>
        <v>0</v>
      </c>
      <c r="X282" s="44">
        <f t="shared" si="144"/>
        <v>0</v>
      </c>
    </row>
    <row r="283" spans="2:24" x14ac:dyDescent="0.25">
      <c r="B283" s="6">
        <v>930</v>
      </c>
      <c r="C283" s="6" t="s">
        <v>190</v>
      </c>
      <c r="D283" s="47" t="str">
        <f>INDEX(classify,$E283,'Function-Classif'!D$1)</f>
        <v>LBSUB7</v>
      </c>
      <c r="E283" s="6">
        <v>8</v>
      </c>
      <c r="F283" s="24">
        <v>3716685</v>
      </c>
      <c r="G283" s="47">
        <f>INDEX(classify,$E283,'Function-Classif'!G$1)*$F283</f>
        <v>206115.69542660349</v>
      </c>
      <c r="H283" s="47">
        <f>INDEX(classify,$E283,'Function-Classif'!H$1)*$F283</f>
        <v>1990752.6107754705</v>
      </c>
      <c r="I283" s="47">
        <f>INDEX(classify,$E283,'Function-Classif'!I$1)*$F283</f>
        <v>0</v>
      </c>
      <c r="J283" s="47"/>
      <c r="K283" s="47">
        <f>INDEX(classify,$E283,'Function-Classif'!K$1)*$F283</f>
        <v>222787.42731015955</v>
      </c>
      <c r="L283" s="47">
        <f>INDEX(classify,$E283,'Function-Classif'!L$1)*$F283</f>
        <v>0</v>
      </c>
      <c r="M283" s="47">
        <f>INDEX(classify,$E283,'Function-Classif'!M$1)*$F283</f>
        <v>0</v>
      </c>
      <c r="N283" s="47"/>
      <c r="O283" s="47">
        <f>INDEX(classify,$E283,'Function-Classif'!O$1)*$F283</f>
        <v>526034.51185966574</v>
      </c>
      <c r="P283" s="47">
        <f>INDEX(classify,$E283,'Function-Classif'!P$1)*$F283</f>
        <v>0</v>
      </c>
      <c r="Q283" s="47">
        <f>INDEX(classify,$E283,'Function-Classif'!Q$1)*$F283</f>
        <v>770994.75462810125</v>
      </c>
      <c r="R283" s="24"/>
      <c r="S283" s="24">
        <f t="shared" si="140"/>
        <v>954937.63459642883</v>
      </c>
      <c r="T283" s="24">
        <f t="shared" si="141"/>
        <v>1990752.6107754705</v>
      </c>
      <c r="U283" s="24">
        <f t="shared" si="142"/>
        <v>770994.75462810125</v>
      </c>
      <c r="W283" s="44">
        <f t="shared" si="143"/>
        <v>0</v>
      </c>
      <c r="X283" s="44">
        <f t="shared" si="144"/>
        <v>0</v>
      </c>
    </row>
    <row r="284" spans="2:24" x14ac:dyDescent="0.25">
      <c r="B284" s="6">
        <v>931</v>
      </c>
      <c r="C284" s="6" t="s">
        <v>191</v>
      </c>
      <c r="D284" s="47" t="str">
        <f>INDEX(classify,$E284,'Function-Classif'!D$1)</f>
        <v>PT&amp;D</v>
      </c>
      <c r="E284" s="6">
        <v>1</v>
      </c>
      <c r="F284" s="24">
        <v>1123825</v>
      </c>
      <c r="G284" s="47">
        <f>INDEX(classify,$E284,'Function-Classif'!G$1)*$F284</f>
        <v>103315.4182303088</v>
      </c>
      <c r="H284" s="47">
        <f>INDEX(classify,$E284,'Function-Classif'!H$1)*$F284</f>
        <v>527041.0078240463</v>
      </c>
      <c r="I284" s="47">
        <f>INDEX(classify,$E284,'Function-Classif'!I$1)*$F284</f>
        <v>0</v>
      </c>
      <c r="J284" s="47"/>
      <c r="K284" s="47">
        <f>INDEX(classify,$E284,'Function-Classif'!K$1)*$F284</f>
        <v>120907.48790790566</v>
      </c>
      <c r="L284" s="47">
        <f>INDEX(classify,$E284,'Function-Classif'!L$1)*$F284</f>
        <v>0</v>
      </c>
      <c r="M284" s="47">
        <f>INDEX(classify,$E284,'Function-Classif'!M$1)*$F284</f>
        <v>0</v>
      </c>
      <c r="N284" s="47"/>
      <c r="O284" s="47">
        <f>INDEX(classify,$E284,'Function-Classif'!O$1)*$F284</f>
        <v>273475.30906559463</v>
      </c>
      <c r="P284" s="47">
        <f>INDEX(classify,$E284,'Function-Classif'!P$1)*$F284</f>
        <v>0</v>
      </c>
      <c r="Q284" s="47">
        <f>INDEX(classify,$E284,'Function-Classif'!Q$1)*$F284</f>
        <v>99085.77697214458</v>
      </c>
      <c r="R284" s="24"/>
      <c r="S284" s="24">
        <f t="shared" si="140"/>
        <v>497698.21520380909</v>
      </c>
      <c r="T284" s="24">
        <f t="shared" si="141"/>
        <v>527041.0078240463</v>
      </c>
      <c r="U284" s="24">
        <f t="shared" si="142"/>
        <v>99085.77697214458</v>
      </c>
      <c r="W284" s="44">
        <f t="shared" si="143"/>
        <v>0</v>
      </c>
      <c r="X284" s="44">
        <f t="shared" si="144"/>
        <v>0</v>
      </c>
    </row>
    <row r="285" spans="2:24" x14ac:dyDescent="0.25">
      <c r="B285" s="30">
        <v>935</v>
      </c>
      <c r="C285" s="30" t="s">
        <v>192</v>
      </c>
      <c r="D285" s="65" t="str">
        <f>INDEX(classify,$E285,'Function-Classif'!D$1)</f>
        <v>PT&amp;D</v>
      </c>
      <c r="E285" s="30">
        <v>1</v>
      </c>
      <c r="F285" s="41">
        <v>617459</v>
      </c>
      <c r="G285" s="65">
        <f>INDEX(classify,$E285,'Function-Classif'!G$1)*$F285</f>
        <v>56764.206905050378</v>
      </c>
      <c r="H285" s="65">
        <f>INDEX(classify,$E285,'Function-Classif'!H$1)*$F285</f>
        <v>289570.18543814903</v>
      </c>
      <c r="I285" s="65">
        <f>INDEX(classify,$E285,'Function-Classif'!I$1)*$F285</f>
        <v>0</v>
      </c>
      <c r="J285" s="65"/>
      <c r="K285" s="65">
        <f>INDEX(classify,$E285,'Function-Classif'!K$1)*$F285</f>
        <v>66429.75247581031</v>
      </c>
      <c r="L285" s="65">
        <f>INDEX(classify,$E285,'Function-Classif'!L$1)*$F285</f>
        <v>0</v>
      </c>
      <c r="M285" s="65">
        <f>INDEX(classify,$E285,'Function-Classif'!M$1)*$F285</f>
        <v>0</v>
      </c>
      <c r="N285" s="65"/>
      <c r="O285" s="65">
        <f>INDEX(classify,$E285,'Function-Classif'!O$1)*$F285</f>
        <v>150254.52437909195</v>
      </c>
      <c r="P285" s="65">
        <f>INDEX(classify,$E285,'Function-Classif'!P$1)*$F285</f>
        <v>0</v>
      </c>
      <c r="Q285" s="65">
        <f>INDEX(classify,$E285,'Function-Classif'!Q$1)*$F285</f>
        <v>54440.330801898359</v>
      </c>
      <c r="R285" s="41"/>
      <c r="S285" s="41">
        <f t="shared" si="140"/>
        <v>273448.48375995265</v>
      </c>
      <c r="T285" s="41">
        <f t="shared" si="141"/>
        <v>289570.18543814903</v>
      </c>
      <c r="U285" s="41">
        <f t="shared" si="142"/>
        <v>54440.330801898359</v>
      </c>
      <c r="W285" s="44">
        <f t="shared" si="143"/>
        <v>0</v>
      </c>
      <c r="X285" s="44">
        <f t="shared" si="144"/>
        <v>0</v>
      </c>
    </row>
    <row r="286" spans="2:24" x14ac:dyDescent="0.25">
      <c r="B286" s="6" t="s">
        <v>193</v>
      </c>
      <c r="C286" s="6"/>
      <c r="D286" s="6"/>
      <c r="E286" s="6"/>
      <c r="F286" s="24">
        <f>SUM(F274:F285)</f>
        <v>88069225</v>
      </c>
      <c r="G286" s="24">
        <f>SUM(G274:G285)</f>
        <v>5168427.5037261471</v>
      </c>
      <c r="H286" s="24">
        <f>SUM(H274:H285)</f>
        <v>46662765.878088728</v>
      </c>
      <c r="I286" s="24">
        <f>SUM(I274:I285)</f>
        <v>0</v>
      </c>
      <c r="J286" s="24"/>
      <c r="K286" s="24">
        <f>SUM(K274:K285)</f>
        <v>5642183.6404079134</v>
      </c>
      <c r="L286" s="24">
        <f>SUM(L274:L285)</f>
        <v>0</v>
      </c>
      <c r="M286" s="24">
        <f>SUM(M274:M285)</f>
        <v>0</v>
      </c>
      <c r="N286" s="24"/>
      <c r="O286" s="24">
        <f>SUM(O274:O285)</f>
        <v>13252412.126321664</v>
      </c>
      <c r="P286" s="24">
        <f>SUM(P274:P285)</f>
        <v>0</v>
      </c>
      <c r="Q286" s="24">
        <f>SUM(Q274:Q285)</f>
        <v>17343435.851455554</v>
      </c>
      <c r="R286" s="24"/>
      <c r="S286" s="24">
        <f>SUM(S274:S285)</f>
        <v>24063023.270455725</v>
      </c>
      <c r="T286" s="24">
        <f>SUM(T274:T285)</f>
        <v>46662765.878088728</v>
      </c>
      <c r="U286" s="24">
        <f>SUM(U274:U285)</f>
        <v>17343435.851455554</v>
      </c>
      <c r="W286" s="44">
        <f t="shared" si="143"/>
        <v>0</v>
      </c>
      <c r="X286" s="44">
        <f t="shared" si="144"/>
        <v>0</v>
      </c>
    </row>
    <row r="287" spans="2:24" ht="15.75" thickBot="1" x14ac:dyDescent="0.3">
      <c r="B287" s="33"/>
      <c r="C287" s="33"/>
      <c r="D287" s="33"/>
      <c r="E287" s="33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W287" s="44">
        <f t="shared" si="143"/>
        <v>0</v>
      </c>
      <c r="X287" s="44">
        <f t="shared" si="144"/>
        <v>0</v>
      </c>
    </row>
    <row r="288" spans="2:24" ht="15.75" thickTop="1" x14ac:dyDescent="0.25">
      <c r="B288" s="6" t="s">
        <v>194</v>
      </c>
      <c r="C288" s="6"/>
      <c r="D288" s="6"/>
      <c r="E288" s="6"/>
      <c r="F288" s="24">
        <f>F286+F271+F258+F248+F236+F221+F204</f>
        <v>685621902</v>
      </c>
      <c r="G288" s="24">
        <f t="shared" ref="G288:Q288" si="145">G286+G271+G258+G248+G236+G221+G204</f>
        <v>29397409.463354196</v>
      </c>
      <c r="H288" s="24">
        <f t="shared" si="145"/>
        <v>532779045.91846061</v>
      </c>
      <c r="I288" s="24">
        <f t="shared" si="145"/>
        <v>0</v>
      </c>
      <c r="J288" s="24"/>
      <c r="K288" s="24">
        <f t="shared" si="145"/>
        <v>22151694.640407912</v>
      </c>
      <c r="L288" s="24">
        <f t="shared" si="145"/>
        <v>0</v>
      </c>
      <c r="M288" s="24">
        <f t="shared" si="145"/>
        <v>0</v>
      </c>
      <c r="N288" s="24"/>
      <c r="O288" s="24">
        <f t="shared" si="145"/>
        <v>49625624.974354863</v>
      </c>
      <c r="P288" s="24">
        <f t="shared" si="145"/>
        <v>0</v>
      </c>
      <c r="Q288" s="24">
        <f t="shared" si="145"/>
        <v>51668127.003422365</v>
      </c>
      <c r="R288" s="24"/>
      <c r="S288" s="24">
        <f>S286+S271+S258+S248+S236+S221+S204</f>
        <v>101174729.07811697</v>
      </c>
      <c r="T288" s="24">
        <f>T286+T271+T258+T248+T236+T221+T204</f>
        <v>532779045.91846061</v>
      </c>
      <c r="U288" s="24">
        <f>U286+U271+U258+U248+U236+U221+U204</f>
        <v>51668127.003422365</v>
      </c>
      <c r="W288" s="44">
        <f t="shared" si="143"/>
        <v>0</v>
      </c>
      <c r="X288" s="44">
        <f t="shared" si="144"/>
        <v>0</v>
      </c>
    </row>
    <row r="289" spans="1:24" x14ac:dyDescent="0.25">
      <c r="B289" s="6"/>
      <c r="C289" s="6"/>
      <c r="D289" s="6"/>
      <c r="E289" s="6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W289" s="44">
        <f t="shared" si="143"/>
        <v>0</v>
      </c>
      <c r="X289" s="44">
        <f t="shared" si="144"/>
        <v>0</v>
      </c>
    </row>
    <row r="290" spans="1:24" x14ac:dyDescent="0.25">
      <c r="B290" s="6" t="s">
        <v>271</v>
      </c>
      <c r="C290" s="6"/>
      <c r="D290" s="6"/>
      <c r="E290" s="6"/>
      <c r="F290" s="24">
        <f>F288-SUM(F196:F199)</f>
        <v>631684224</v>
      </c>
      <c r="G290" s="24">
        <f t="shared" ref="G290:Q290" si="146">G288-SUM(G196:G199)</f>
        <v>13180621.538609605</v>
      </c>
      <c r="H290" s="24">
        <f t="shared" si="146"/>
        <v>495058155.84320521</v>
      </c>
      <c r="I290" s="24">
        <f t="shared" si="146"/>
        <v>0</v>
      </c>
      <c r="J290" s="24"/>
      <c r="K290" s="24">
        <f t="shared" si="146"/>
        <v>22151694.640407912</v>
      </c>
      <c r="L290" s="24">
        <f t="shared" si="146"/>
        <v>0</v>
      </c>
      <c r="M290" s="24">
        <f t="shared" si="146"/>
        <v>0</v>
      </c>
      <c r="N290" s="24"/>
      <c r="O290" s="24">
        <f t="shared" si="146"/>
        <v>49625624.974354863</v>
      </c>
      <c r="P290" s="24">
        <f t="shared" si="146"/>
        <v>0</v>
      </c>
      <c r="Q290" s="24">
        <f t="shared" si="146"/>
        <v>51668127.003422365</v>
      </c>
      <c r="R290" s="24"/>
      <c r="S290" s="24">
        <f>S288-SUM(S196:S199)</f>
        <v>84957941.153372377</v>
      </c>
      <c r="T290" s="24">
        <f>T288-SUM(T196:T199)</f>
        <v>495058155.84320521</v>
      </c>
      <c r="U290" s="24">
        <f>U288-SUM(U196:U199)</f>
        <v>51668127.003422365</v>
      </c>
      <c r="W290" s="44">
        <f t="shared" si="143"/>
        <v>0</v>
      </c>
      <c r="X290" s="44">
        <f t="shared" si="144"/>
        <v>0</v>
      </c>
    </row>
    <row r="291" spans="1:24" x14ac:dyDescent="0.25">
      <c r="B291" s="6"/>
      <c r="C291" s="6"/>
      <c r="D291" s="6"/>
      <c r="E291" s="6"/>
      <c r="F291" s="24"/>
      <c r="G291" s="24"/>
      <c r="H291" s="24"/>
      <c r="I291" s="24"/>
      <c r="J291" s="40"/>
      <c r="K291" s="24"/>
      <c r="L291" s="24"/>
      <c r="M291" s="24"/>
      <c r="N291" s="40"/>
      <c r="O291" s="24"/>
      <c r="P291" s="24"/>
      <c r="Q291" s="24"/>
      <c r="R291" s="24"/>
      <c r="S291" s="24"/>
      <c r="T291" s="24"/>
      <c r="U291" s="24"/>
      <c r="W291" s="44">
        <f t="shared" si="143"/>
        <v>0</v>
      </c>
      <c r="X291" s="44">
        <f t="shared" si="144"/>
        <v>0</v>
      </c>
    </row>
    <row r="292" spans="1:24" x14ac:dyDescent="0.25">
      <c r="A292" s="7" t="s">
        <v>195</v>
      </c>
      <c r="C292" s="6"/>
      <c r="D292" s="6"/>
      <c r="E292" s="6"/>
      <c r="F292" s="24"/>
      <c r="G292" s="24"/>
      <c r="H292" s="24"/>
      <c r="I292" s="24"/>
      <c r="J292" s="40"/>
      <c r="K292" s="24"/>
      <c r="L292" s="24"/>
      <c r="M292" s="24"/>
      <c r="N292" s="40"/>
      <c r="O292" s="24"/>
      <c r="P292" s="24"/>
      <c r="Q292" s="24"/>
      <c r="R292" s="24"/>
      <c r="S292" s="24"/>
      <c r="T292" s="24"/>
      <c r="U292" s="24"/>
      <c r="W292" s="44">
        <f t="shared" si="143"/>
        <v>0</v>
      </c>
      <c r="X292" s="44">
        <f t="shared" si="144"/>
        <v>0</v>
      </c>
    </row>
    <row r="293" spans="1:24" x14ac:dyDescent="0.25">
      <c r="B293" s="7"/>
      <c r="C293" s="6"/>
      <c r="D293" s="6"/>
      <c r="E293" s="6"/>
      <c r="F293" s="24"/>
      <c r="G293" s="24"/>
      <c r="H293" s="24"/>
      <c r="I293" s="24"/>
      <c r="J293" s="40"/>
      <c r="K293" s="24"/>
      <c r="L293" s="24"/>
      <c r="M293" s="24"/>
      <c r="N293" s="40"/>
      <c r="O293" s="24"/>
      <c r="P293" s="24"/>
      <c r="Q293" s="24"/>
      <c r="R293" s="24"/>
      <c r="S293" s="24"/>
      <c r="T293" s="24"/>
      <c r="U293" s="24"/>
      <c r="W293" s="44">
        <f t="shared" si="143"/>
        <v>0</v>
      </c>
      <c r="X293" s="44">
        <f t="shared" si="144"/>
        <v>0</v>
      </c>
    </row>
    <row r="294" spans="1:24" x14ac:dyDescent="0.25">
      <c r="B294" s="9" t="s">
        <v>236</v>
      </c>
      <c r="C294" s="6"/>
      <c r="D294" s="6"/>
      <c r="E294" s="6"/>
      <c r="F294" s="24"/>
      <c r="G294" s="24"/>
      <c r="H294" s="24"/>
      <c r="I294" s="24"/>
      <c r="J294" s="40"/>
      <c r="K294" s="24"/>
      <c r="L294" s="24"/>
      <c r="M294" s="24"/>
      <c r="N294" s="40"/>
      <c r="O294" s="24"/>
      <c r="P294" s="24"/>
      <c r="Q294" s="24"/>
      <c r="R294" s="24"/>
      <c r="S294" s="24"/>
      <c r="T294" s="24"/>
      <c r="U294" s="24"/>
      <c r="W294" s="44">
        <f t="shared" si="143"/>
        <v>0</v>
      </c>
      <c r="X294" s="44">
        <f t="shared" si="144"/>
        <v>0</v>
      </c>
    </row>
    <row r="295" spans="1:24" x14ac:dyDescent="0.25">
      <c r="B295" s="6">
        <v>500</v>
      </c>
      <c r="C295" s="6" t="s">
        <v>82</v>
      </c>
      <c r="D295" s="47" t="str">
        <f>INDEX(classify,$E295,'Function-Classif'!D$1)</f>
        <v>FO19</v>
      </c>
      <c r="E295" s="6">
        <v>16</v>
      </c>
      <c r="F295" s="24">
        <v>3138068</v>
      </c>
      <c r="G295" s="47">
        <f>INDEX(classify,$E295,'Function-Classif'!G$1)*$F295</f>
        <v>435001.65214490565</v>
      </c>
      <c r="H295" s="47">
        <f>INDEX(classify,$E295,'Function-Classif'!H$1)*$F295</f>
        <v>2703066.3478550948</v>
      </c>
      <c r="I295" s="47">
        <f>INDEX(classify,$E295,'Function-Classif'!I$1)*$F295</f>
        <v>0</v>
      </c>
      <c r="J295" s="47"/>
      <c r="K295" s="47">
        <f>INDEX(classify,$E295,'Function-Classif'!K$1)*$F295</f>
        <v>0</v>
      </c>
      <c r="L295" s="47">
        <f>INDEX(classify,$E295,'Function-Classif'!L$1)*$F295</f>
        <v>0</v>
      </c>
      <c r="M295" s="47">
        <f>INDEX(classify,$E295,'Function-Classif'!M$1)*$F295</f>
        <v>0</v>
      </c>
      <c r="N295" s="47"/>
      <c r="O295" s="47">
        <f>INDEX(classify,$E295,'Function-Classif'!O$1)*$F295</f>
        <v>0</v>
      </c>
      <c r="P295" s="47">
        <f>INDEX(classify,$E295,'Function-Classif'!P$1)*$F295</f>
        <v>0</v>
      </c>
      <c r="Q295" s="47">
        <f>INDEX(classify,$E295,'Function-Classif'!Q$1)*$F295</f>
        <v>0</v>
      </c>
      <c r="R295" s="24"/>
      <c r="S295" s="24">
        <f t="shared" ref="S295:S300" si="147">+G295+K295+O295</f>
        <v>435001.65214490565</v>
      </c>
      <c r="T295" s="24">
        <f t="shared" ref="T295:T300" si="148">+H295+L295+P295</f>
        <v>2703066.3478550948</v>
      </c>
      <c r="U295" s="24">
        <f t="shared" ref="U295:U300" si="149">+I295+M295+Q295</f>
        <v>0</v>
      </c>
      <c r="W295" s="44">
        <f t="shared" si="143"/>
        <v>0</v>
      </c>
      <c r="X295" s="44">
        <f t="shared" si="144"/>
        <v>0</v>
      </c>
    </row>
    <row r="296" spans="1:24" x14ac:dyDescent="0.25">
      <c r="B296" s="18">
        <v>501</v>
      </c>
      <c r="C296" s="6" t="s">
        <v>83</v>
      </c>
      <c r="D296" s="6"/>
      <c r="E296" s="6" t="s">
        <v>246</v>
      </c>
      <c r="F296" s="24">
        <v>2187724</v>
      </c>
      <c r="G296" s="24"/>
      <c r="H296" s="24">
        <f>F296</f>
        <v>2187724</v>
      </c>
      <c r="I296" s="24"/>
      <c r="J296" s="40"/>
      <c r="K296" s="24"/>
      <c r="L296" s="24"/>
      <c r="M296" s="24"/>
      <c r="N296" s="40"/>
      <c r="O296" s="24"/>
      <c r="P296" s="24"/>
      <c r="Q296" s="24"/>
      <c r="R296" s="24"/>
      <c r="S296" s="24">
        <f t="shared" si="147"/>
        <v>0</v>
      </c>
      <c r="T296" s="24">
        <f t="shared" si="148"/>
        <v>2187724</v>
      </c>
      <c r="U296" s="24">
        <f t="shared" si="149"/>
        <v>0</v>
      </c>
      <c r="W296" s="44">
        <f t="shared" si="143"/>
        <v>0</v>
      </c>
      <c r="X296" s="44">
        <f t="shared" si="144"/>
        <v>0</v>
      </c>
    </row>
    <row r="297" spans="1:24" x14ac:dyDescent="0.25">
      <c r="B297" s="6">
        <v>502</v>
      </c>
      <c r="C297" s="6" t="s">
        <v>84</v>
      </c>
      <c r="D297" s="47" t="str">
        <f>INDEX(classify,$E297,'Function-Classif'!D$1)</f>
        <v>PROD</v>
      </c>
      <c r="E297" s="6">
        <v>2</v>
      </c>
      <c r="F297" s="24">
        <v>8374877</v>
      </c>
      <c r="G297" s="47">
        <f>INDEX(classify,$E297,'Function-Classif'!G$1)*$F297</f>
        <v>1372642.3402999998</v>
      </c>
      <c r="H297" s="47">
        <f>INDEX(classify,$E297,'Function-Classif'!H$1)*$F297</f>
        <v>7002234.6597000007</v>
      </c>
      <c r="I297" s="47">
        <f>INDEX(classify,$E297,'Function-Classif'!I$1)*$F297</f>
        <v>0</v>
      </c>
      <c r="J297" s="47"/>
      <c r="K297" s="47">
        <f>INDEX(classify,$E297,'Function-Classif'!K$1)*$F297</f>
        <v>0</v>
      </c>
      <c r="L297" s="47">
        <f>INDEX(classify,$E297,'Function-Classif'!L$1)*$F297</f>
        <v>0</v>
      </c>
      <c r="M297" s="47">
        <f>INDEX(classify,$E297,'Function-Classif'!M$1)*$F297</f>
        <v>0</v>
      </c>
      <c r="N297" s="47"/>
      <c r="O297" s="47">
        <f>INDEX(classify,$E297,'Function-Classif'!O$1)*$F297</f>
        <v>0</v>
      </c>
      <c r="P297" s="47">
        <f>INDEX(classify,$E297,'Function-Classif'!P$1)*$F297</f>
        <v>0</v>
      </c>
      <c r="Q297" s="47">
        <f>INDEX(classify,$E297,'Function-Classif'!Q$1)*$F297</f>
        <v>0</v>
      </c>
      <c r="R297" s="24"/>
      <c r="S297" s="24">
        <f t="shared" si="147"/>
        <v>1372642.3402999998</v>
      </c>
      <c r="T297" s="24">
        <f t="shared" si="148"/>
        <v>7002234.6597000007</v>
      </c>
      <c r="U297" s="24">
        <f t="shared" si="149"/>
        <v>0</v>
      </c>
      <c r="W297" s="44">
        <f t="shared" si="143"/>
        <v>0</v>
      </c>
      <c r="X297" s="44">
        <f t="shared" si="144"/>
        <v>0</v>
      </c>
    </row>
    <row r="298" spans="1:24" x14ac:dyDescent="0.25">
      <c r="B298" s="6">
        <v>505</v>
      </c>
      <c r="C298" s="6" t="s">
        <v>85</v>
      </c>
      <c r="D298" s="47" t="str">
        <f>INDEX(classify,$E298,'Function-Classif'!D$1)</f>
        <v>PROD</v>
      </c>
      <c r="E298" s="6">
        <v>2</v>
      </c>
      <c r="F298" s="24">
        <v>2130001</v>
      </c>
      <c r="G298" s="47">
        <f>INDEX(classify,$E298,'Function-Classif'!G$1)*$F298</f>
        <v>349107.16389999999</v>
      </c>
      <c r="H298" s="47">
        <f>INDEX(classify,$E298,'Function-Classif'!H$1)*$F298</f>
        <v>1780893.8361000002</v>
      </c>
      <c r="I298" s="47">
        <f>INDEX(classify,$E298,'Function-Classif'!I$1)*$F298</f>
        <v>0</v>
      </c>
      <c r="J298" s="47"/>
      <c r="K298" s="47">
        <f>INDEX(classify,$E298,'Function-Classif'!K$1)*$F298</f>
        <v>0</v>
      </c>
      <c r="L298" s="47">
        <f>INDEX(classify,$E298,'Function-Classif'!L$1)*$F298</f>
        <v>0</v>
      </c>
      <c r="M298" s="47">
        <f>INDEX(classify,$E298,'Function-Classif'!M$1)*$F298</f>
        <v>0</v>
      </c>
      <c r="N298" s="47"/>
      <c r="O298" s="47">
        <f>INDEX(classify,$E298,'Function-Classif'!O$1)*$F298</f>
        <v>0</v>
      </c>
      <c r="P298" s="47">
        <f>INDEX(classify,$E298,'Function-Classif'!P$1)*$F298</f>
        <v>0</v>
      </c>
      <c r="Q298" s="47">
        <f>INDEX(classify,$E298,'Function-Classif'!Q$1)*$F298</f>
        <v>0</v>
      </c>
      <c r="R298" s="24"/>
      <c r="S298" s="24">
        <f t="shared" si="147"/>
        <v>349107.16389999999</v>
      </c>
      <c r="T298" s="24">
        <f t="shared" si="148"/>
        <v>1780893.8361000002</v>
      </c>
      <c r="U298" s="24">
        <f t="shared" si="149"/>
        <v>0</v>
      </c>
      <c r="W298" s="44">
        <f t="shared" si="143"/>
        <v>0</v>
      </c>
      <c r="X298" s="44">
        <f t="shared" si="144"/>
        <v>0</v>
      </c>
    </row>
    <row r="299" spans="1:24" x14ac:dyDescent="0.25">
      <c r="B299" s="6">
        <v>506</v>
      </c>
      <c r="C299" s="6" t="s">
        <v>86</v>
      </c>
      <c r="D299" s="47" t="str">
        <f>INDEX(classify,$E299,'Function-Classif'!D$1)</f>
        <v>PROD</v>
      </c>
      <c r="E299" s="6">
        <v>2</v>
      </c>
      <c r="F299" s="24">
        <v>1491734</v>
      </c>
      <c r="G299" s="47">
        <f>INDEX(classify,$E299,'Function-Classif'!G$1)*$F299</f>
        <v>244495.20259999999</v>
      </c>
      <c r="H299" s="47">
        <f>INDEX(classify,$E299,'Function-Classif'!H$1)*$F299</f>
        <v>1247238.7974</v>
      </c>
      <c r="I299" s="47">
        <f>INDEX(classify,$E299,'Function-Classif'!I$1)*$F299</f>
        <v>0</v>
      </c>
      <c r="J299" s="47"/>
      <c r="K299" s="47">
        <f>INDEX(classify,$E299,'Function-Classif'!K$1)*$F299</f>
        <v>0</v>
      </c>
      <c r="L299" s="47">
        <f>INDEX(classify,$E299,'Function-Classif'!L$1)*$F299</f>
        <v>0</v>
      </c>
      <c r="M299" s="47">
        <f>INDEX(classify,$E299,'Function-Classif'!M$1)*$F299</f>
        <v>0</v>
      </c>
      <c r="N299" s="47"/>
      <c r="O299" s="47">
        <f>INDEX(classify,$E299,'Function-Classif'!O$1)*$F299</f>
        <v>0</v>
      </c>
      <c r="P299" s="47">
        <f>INDEX(classify,$E299,'Function-Classif'!P$1)*$F299</f>
        <v>0</v>
      </c>
      <c r="Q299" s="47">
        <f>INDEX(classify,$E299,'Function-Classif'!Q$1)*$F299</f>
        <v>0</v>
      </c>
      <c r="R299" s="24"/>
      <c r="S299" s="24">
        <f t="shared" si="147"/>
        <v>244495.20259999999</v>
      </c>
      <c r="T299" s="24">
        <f t="shared" si="148"/>
        <v>1247238.7974</v>
      </c>
      <c r="U299" s="24">
        <f t="shared" si="149"/>
        <v>0</v>
      </c>
      <c r="W299" s="44">
        <f t="shared" si="143"/>
        <v>0</v>
      </c>
      <c r="X299" s="44">
        <f t="shared" si="144"/>
        <v>0</v>
      </c>
    </row>
    <row r="300" spans="1:24" x14ac:dyDescent="0.25">
      <c r="B300" s="30">
        <v>507</v>
      </c>
      <c r="C300" s="30" t="s">
        <v>87</v>
      </c>
      <c r="D300" s="30"/>
      <c r="E300" s="30"/>
      <c r="F300" s="41">
        <v>0</v>
      </c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>
        <f t="shared" si="147"/>
        <v>0</v>
      </c>
      <c r="T300" s="41">
        <f t="shared" si="148"/>
        <v>0</v>
      </c>
      <c r="U300" s="41">
        <f t="shared" si="149"/>
        <v>0</v>
      </c>
      <c r="W300" s="44">
        <f t="shared" si="143"/>
        <v>0</v>
      </c>
      <c r="X300" s="44">
        <f t="shared" si="144"/>
        <v>0</v>
      </c>
    </row>
    <row r="301" spans="1:24" x14ac:dyDescent="0.25">
      <c r="B301" s="6"/>
      <c r="C301" s="6" t="s">
        <v>89</v>
      </c>
      <c r="D301" s="6"/>
      <c r="E301" s="6"/>
      <c r="F301" s="24">
        <f>SUM(F295:F300)</f>
        <v>17322404</v>
      </c>
      <c r="G301" s="24">
        <f>SUM(G295:G300)</f>
        <v>2401246.3589449055</v>
      </c>
      <c r="H301" s="24">
        <f>SUM(H295:H300)</f>
        <v>14921157.641055096</v>
      </c>
      <c r="I301" s="24">
        <f>SUM(I295:I300)</f>
        <v>0</v>
      </c>
      <c r="J301" s="24"/>
      <c r="K301" s="24">
        <f>SUM(K295:K300)</f>
        <v>0</v>
      </c>
      <c r="L301" s="24">
        <f>SUM(L295:L300)</f>
        <v>0</v>
      </c>
      <c r="M301" s="24">
        <f>SUM(M295:M300)</f>
        <v>0</v>
      </c>
      <c r="N301" s="24"/>
      <c r="O301" s="24">
        <f>SUM(O295:O300)</f>
        <v>0</v>
      </c>
      <c r="P301" s="24">
        <f>SUM(P295:P300)</f>
        <v>0</v>
      </c>
      <c r="Q301" s="24">
        <f>SUM(Q295:Q300)</f>
        <v>0</v>
      </c>
      <c r="R301" s="24"/>
      <c r="S301" s="24">
        <f>SUM(S295:S300)</f>
        <v>2401246.3589449055</v>
      </c>
      <c r="T301" s="24">
        <f>SUM(T295:T300)</f>
        <v>14921157.641055096</v>
      </c>
      <c r="U301" s="24">
        <f>SUM(U295:U300)</f>
        <v>0</v>
      </c>
      <c r="W301" s="44">
        <f t="shared" si="143"/>
        <v>0</v>
      </c>
      <c r="X301" s="44">
        <f t="shared" si="144"/>
        <v>0</v>
      </c>
    </row>
    <row r="302" spans="1:24" x14ac:dyDescent="0.25">
      <c r="B302" s="6"/>
      <c r="C302" s="6"/>
      <c r="D302" s="6"/>
      <c r="E302" s="6"/>
      <c r="F302" s="24"/>
      <c r="G302" s="24"/>
      <c r="H302" s="24"/>
      <c r="I302" s="24"/>
      <c r="J302" s="40"/>
      <c r="K302" s="24"/>
      <c r="L302" s="24"/>
      <c r="M302" s="24"/>
      <c r="N302" s="40"/>
      <c r="O302" s="24"/>
      <c r="P302" s="24"/>
      <c r="Q302" s="24"/>
      <c r="R302" s="24"/>
      <c r="S302" s="24"/>
      <c r="T302" s="24"/>
      <c r="U302" s="24"/>
      <c r="W302" s="44">
        <f t="shared" si="143"/>
        <v>0</v>
      </c>
      <c r="X302" s="44">
        <f t="shared" si="144"/>
        <v>0</v>
      </c>
    </row>
    <row r="303" spans="1:24" x14ac:dyDescent="0.25">
      <c r="B303" s="9" t="s">
        <v>237</v>
      </c>
      <c r="C303" s="6"/>
      <c r="D303" s="6"/>
      <c r="E303" s="6"/>
      <c r="F303" s="24"/>
      <c r="G303" s="24"/>
      <c r="H303" s="24"/>
      <c r="I303" s="24"/>
      <c r="J303" s="40"/>
      <c r="K303" s="24"/>
      <c r="L303" s="24"/>
      <c r="M303" s="24"/>
      <c r="N303" s="40"/>
      <c r="O303" s="24"/>
      <c r="P303" s="24"/>
      <c r="Q303" s="24"/>
      <c r="R303" s="24"/>
      <c r="S303" s="24"/>
      <c r="T303" s="24"/>
      <c r="U303" s="24"/>
      <c r="W303" s="44">
        <f t="shared" si="143"/>
        <v>0</v>
      </c>
      <c r="X303" s="44">
        <f t="shared" si="144"/>
        <v>0</v>
      </c>
    </row>
    <row r="304" spans="1:24" x14ac:dyDescent="0.25">
      <c r="B304" s="6">
        <v>510</v>
      </c>
      <c r="C304" s="6" t="s">
        <v>91</v>
      </c>
      <c r="D304" s="47" t="str">
        <f>INDEX(classify,$E304,'Function-Classif'!D$1)</f>
        <v>FO20</v>
      </c>
      <c r="E304" s="6">
        <v>17</v>
      </c>
      <c r="F304" s="24">
        <v>3390539</v>
      </c>
      <c r="G304" s="47">
        <f>INDEX(classify,$E304,'Function-Classif'!G$1)*$F304</f>
        <v>0</v>
      </c>
      <c r="H304" s="47">
        <f>INDEX(classify,$E304,'Function-Classif'!H$1)*$F304</f>
        <v>3390539</v>
      </c>
      <c r="I304" s="47">
        <f>INDEX(classify,$E304,'Function-Classif'!I$1)*$F304</f>
        <v>0</v>
      </c>
      <c r="J304" s="47"/>
      <c r="K304" s="47">
        <f>INDEX(classify,$E304,'Function-Classif'!K$1)*$F304</f>
        <v>0</v>
      </c>
      <c r="L304" s="47">
        <f>INDEX(classify,$E304,'Function-Classif'!L$1)*$F304</f>
        <v>0</v>
      </c>
      <c r="M304" s="47">
        <f>INDEX(classify,$E304,'Function-Classif'!M$1)*$F304</f>
        <v>0</v>
      </c>
      <c r="N304" s="47"/>
      <c r="O304" s="47">
        <f>INDEX(classify,$E304,'Function-Classif'!O$1)*$F304</f>
        <v>0</v>
      </c>
      <c r="P304" s="47">
        <f>INDEX(classify,$E304,'Function-Classif'!P$1)*$F304</f>
        <v>0</v>
      </c>
      <c r="Q304" s="47">
        <f>INDEX(classify,$E304,'Function-Classif'!Q$1)*$F304</f>
        <v>0</v>
      </c>
      <c r="R304" s="24"/>
      <c r="S304" s="24">
        <f t="shared" ref="S304:S308" si="150">+G304+K304+O304</f>
        <v>0</v>
      </c>
      <c r="T304" s="24">
        <f t="shared" ref="T304:T308" si="151">+H304+L304+P304</f>
        <v>3390539</v>
      </c>
      <c r="U304" s="24">
        <f t="shared" ref="U304:U308" si="152">+I304+M304+Q304</f>
        <v>0</v>
      </c>
      <c r="W304" s="44">
        <f t="shared" si="143"/>
        <v>0</v>
      </c>
      <c r="X304" s="44">
        <f t="shared" si="144"/>
        <v>0</v>
      </c>
    </row>
    <row r="305" spans="2:24" x14ac:dyDescent="0.25">
      <c r="B305" s="6">
        <v>511</v>
      </c>
      <c r="C305" s="6" t="s">
        <v>92</v>
      </c>
      <c r="D305" s="47"/>
      <c r="E305" s="6"/>
      <c r="F305" s="24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24"/>
      <c r="S305" s="24"/>
      <c r="T305" s="24"/>
      <c r="U305" s="24"/>
      <c r="W305" s="44">
        <f t="shared" si="143"/>
        <v>0</v>
      </c>
      <c r="X305" s="44">
        <f t="shared" si="144"/>
        <v>0</v>
      </c>
    </row>
    <row r="306" spans="2:24" x14ac:dyDescent="0.25">
      <c r="B306" s="6">
        <v>512</v>
      </c>
      <c r="C306" s="6" t="s">
        <v>93</v>
      </c>
      <c r="D306" s="6"/>
      <c r="E306" s="6" t="s">
        <v>246</v>
      </c>
      <c r="F306" s="24">
        <v>4117208</v>
      </c>
      <c r="G306" s="24"/>
      <c r="H306" s="24">
        <f>F306</f>
        <v>4117208</v>
      </c>
      <c r="I306" s="24"/>
      <c r="J306" s="40"/>
      <c r="K306" s="24"/>
      <c r="L306" s="24"/>
      <c r="M306" s="24"/>
      <c r="N306" s="40"/>
      <c r="O306" s="24"/>
      <c r="P306" s="24"/>
      <c r="Q306" s="24"/>
      <c r="R306" s="24"/>
      <c r="S306" s="24">
        <f t="shared" si="150"/>
        <v>0</v>
      </c>
      <c r="T306" s="24">
        <f t="shared" si="151"/>
        <v>4117208</v>
      </c>
      <c r="U306" s="24">
        <f t="shared" si="152"/>
        <v>0</v>
      </c>
      <c r="W306" s="44">
        <f t="shared" si="143"/>
        <v>0</v>
      </c>
      <c r="X306" s="44">
        <f t="shared" si="144"/>
        <v>0</v>
      </c>
    </row>
    <row r="307" spans="2:24" x14ac:dyDescent="0.25">
      <c r="B307" s="6">
        <v>513</v>
      </c>
      <c r="C307" s="6" t="s">
        <v>94</v>
      </c>
      <c r="D307" s="6"/>
      <c r="E307" s="6" t="s">
        <v>246</v>
      </c>
      <c r="F307" s="24">
        <v>2830954</v>
      </c>
      <c r="G307" s="24"/>
      <c r="H307" s="24">
        <f>F307</f>
        <v>2830954</v>
      </c>
      <c r="I307" s="24"/>
      <c r="J307" s="40"/>
      <c r="K307" s="24"/>
      <c r="L307" s="24"/>
      <c r="M307" s="24"/>
      <c r="N307" s="40"/>
      <c r="O307" s="24"/>
      <c r="P307" s="24"/>
      <c r="Q307" s="24"/>
      <c r="R307" s="24"/>
      <c r="S307" s="24">
        <f t="shared" si="150"/>
        <v>0</v>
      </c>
      <c r="T307" s="24">
        <f t="shared" si="151"/>
        <v>2830954</v>
      </c>
      <c r="U307" s="24">
        <f t="shared" si="152"/>
        <v>0</v>
      </c>
      <c r="W307" s="44">
        <f t="shared" si="143"/>
        <v>0</v>
      </c>
      <c r="X307" s="44">
        <f t="shared" si="144"/>
        <v>0</v>
      </c>
    </row>
    <row r="308" spans="2:24" x14ac:dyDescent="0.25">
      <c r="B308" s="30">
        <v>514</v>
      </c>
      <c r="C308" s="30" t="s">
        <v>95</v>
      </c>
      <c r="D308" s="30"/>
      <c r="E308" s="30" t="s">
        <v>246</v>
      </c>
      <c r="F308" s="41">
        <v>57828</v>
      </c>
      <c r="G308" s="41"/>
      <c r="H308" s="41">
        <f>F308</f>
        <v>57828</v>
      </c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>
        <f t="shared" si="150"/>
        <v>0</v>
      </c>
      <c r="T308" s="41">
        <f t="shared" si="151"/>
        <v>57828</v>
      </c>
      <c r="U308" s="41">
        <f t="shared" si="152"/>
        <v>0</v>
      </c>
      <c r="W308" s="44">
        <f t="shared" si="143"/>
        <v>0</v>
      </c>
      <c r="X308" s="44">
        <f t="shared" si="144"/>
        <v>0</v>
      </c>
    </row>
    <row r="309" spans="2:24" x14ac:dyDescent="0.25">
      <c r="B309" s="6"/>
      <c r="C309" s="6" t="s">
        <v>96</v>
      </c>
      <c r="D309" s="6"/>
      <c r="E309" s="6"/>
      <c r="F309" s="24">
        <f>SUM(F304:F308)</f>
        <v>10396529</v>
      </c>
      <c r="G309" s="24">
        <f>SUM(G304:G308)</f>
        <v>0</v>
      </c>
      <c r="H309" s="24">
        <f>SUM(H304:H308)</f>
        <v>10396529</v>
      </c>
      <c r="I309" s="24">
        <f>SUM(I304:I308)</f>
        <v>0</v>
      </c>
      <c r="J309" s="24"/>
      <c r="K309" s="24">
        <f>SUM(K304:K308)</f>
        <v>0</v>
      </c>
      <c r="L309" s="24">
        <f>SUM(L304:L308)</f>
        <v>0</v>
      </c>
      <c r="M309" s="24">
        <f>SUM(M304:M308)</f>
        <v>0</v>
      </c>
      <c r="N309" s="24"/>
      <c r="O309" s="24">
        <f>SUM(O304:O308)</f>
        <v>0</v>
      </c>
      <c r="P309" s="24">
        <f>SUM(P304:P308)</f>
        <v>0</v>
      </c>
      <c r="Q309" s="24">
        <f>SUM(Q304:Q308)</f>
        <v>0</v>
      </c>
      <c r="R309" s="24"/>
      <c r="S309" s="24">
        <f>SUM(S304:S308)</f>
        <v>0</v>
      </c>
      <c r="T309" s="24">
        <f>SUM(T304:T308)</f>
        <v>10396529</v>
      </c>
      <c r="U309" s="24">
        <f>SUM(U304:U308)</f>
        <v>0</v>
      </c>
      <c r="W309" s="44">
        <f t="shared" si="143"/>
        <v>0</v>
      </c>
      <c r="X309" s="44">
        <f t="shared" si="144"/>
        <v>0</v>
      </c>
    </row>
    <row r="310" spans="2:24" x14ac:dyDescent="0.25">
      <c r="B310" s="30"/>
      <c r="C310" s="30"/>
      <c r="D310" s="30"/>
      <c r="E310" s="30"/>
      <c r="F310" s="3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W310" s="44">
        <f t="shared" si="143"/>
        <v>0</v>
      </c>
      <c r="X310" s="44">
        <f t="shared" si="144"/>
        <v>0</v>
      </c>
    </row>
    <row r="311" spans="2:24" x14ac:dyDescent="0.25">
      <c r="B311" s="6"/>
      <c r="C311" s="6" t="s">
        <v>97</v>
      </c>
      <c r="D311" s="6"/>
      <c r="E311" s="6"/>
      <c r="F311" s="24">
        <f>F309+F301</f>
        <v>27718933</v>
      </c>
      <c r="G311" s="24">
        <f>G309+G301</f>
        <v>2401246.3589449055</v>
      </c>
      <c r="H311" s="24">
        <f>H309+H301</f>
        <v>25317686.641055096</v>
      </c>
      <c r="I311" s="24">
        <f>I309+I301</f>
        <v>0</v>
      </c>
      <c r="J311" s="24"/>
      <c r="K311" s="24">
        <f>K309+K301</f>
        <v>0</v>
      </c>
      <c r="L311" s="24">
        <f>L309+L301</f>
        <v>0</v>
      </c>
      <c r="M311" s="24">
        <f>M309+M301</f>
        <v>0</v>
      </c>
      <c r="N311" s="24"/>
      <c r="O311" s="24">
        <f>O309+O301</f>
        <v>0</v>
      </c>
      <c r="P311" s="24">
        <f>P309+P301</f>
        <v>0</v>
      </c>
      <c r="Q311" s="24">
        <f>Q309+Q301</f>
        <v>0</v>
      </c>
      <c r="R311" s="24"/>
      <c r="S311" s="24">
        <f>S309+S301</f>
        <v>2401246.3589449055</v>
      </c>
      <c r="T311" s="24">
        <f>T309+T301</f>
        <v>25317686.641055096</v>
      </c>
      <c r="U311" s="24">
        <f>U309+U301</f>
        <v>0</v>
      </c>
      <c r="W311" s="44">
        <f t="shared" si="143"/>
        <v>0</v>
      </c>
      <c r="X311" s="44">
        <f t="shared" si="144"/>
        <v>0</v>
      </c>
    </row>
    <row r="312" spans="2:24" x14ac:dyDescent="0.25">
      <c r="B312" s="6"/>
      <c r="C312" s="6"/>
      <c r="D312" s="6"/>
      <c r="E312" s="6"/>
      <c r="F312" s="24"/>
      <c r="G312" s="24"/>
      <c r="H312" s="24"/>
      <c r="I312" s="24"/>
      <c r="J312" s="40"/>
      <c r="K312" s="24"/>
      <c r="L312" s="24"/>
      <c r="M312" s="24"/>
      <c r="N312" s="40"/>
      <c r="O312" s="24"/>
      <c r="P312" s="24"/>
      <c r="Q312" s="24"/>
      <c r="R312" s="24"/>
      <c r="S312" s="24"/>
      <c r="T312" s="24"/>
      <c r="U312" s="24"/>
      <c r="W312" s="44">
        <f t="shared" si="143"/>
        <v>0</v>
      </c>
      <c r="X312" s="44">
        <f t="shared" si="144"/>
        <v>0</v>
      </c>
    </row>
    <row r="313" spans="2:24" x14ac:dyDescent="0.25">
      <c r="B313" s="9" t="s">
        <v>238</v>
      </c>
      <c r="C313" s="6"/>
      <c r="D313" s="6"/>
      <c r="E313" s="6"/>
      <c r="F313" s="24"/>
      <c r="G313" s="24"/>
      <c r="H313" s="24"/>
      <c r="I313" s="24"/>
      <c r="J313" s="40"/>
      <c r="K313" s="24"/>
      <c r="L313" s="24"/>
      <c r="M313" s="24"/>
      <c r="N313" s="40"/>
      <c r="O313" s="24"/>
      <c r="P313" s="24"/>
      <c r="Q313" s="24"/>
      <c r="R313" s="24"/>
      <c r="S313" s="24"/>
      <c r="T313" s="24"/>
      <c r="U313" s="24"/>
      <c r="W313" s="44">
        <f t="shared" si="143"/>
        <v>0</v>
      </c>
      <c r="X313" s="44">
        <f t="shared" si="144"/>
        <v>0</v>
      </c>
    </row>
    <row r="314" spans="2:24" x14ac:dyDescent="0.25">
      <c r="B314" s="19">
        <v>535</v>
      </c>
      <c r="C314" s="6" t="s">
        <v>82</v>
      </c>
      <c r="D314" s="47" t="str">
        <f>INDEX(classify,$E314,'Function-Classif'!D$1)</f>
        <v>PROD</v>
      </c>
      <c r="E314" s="6">
        <v>2</v>
      </c>
      <c r="F314" s="24">
        <v>95870</v>
      </c>
      <c r="G314" s="47">
        <f>INDEX(classify,$E314,'Function-Classif'!G$1)*$F314</f>
        <v>15713.092999999999</v>
      </c>
      <c r="H314" s="47">
        <f>INDEX(classify,$E314,'Function-Classif'!H$1)*$F314</f>
        <v>80156.907000000007</v>
      </c>
      <c r="I314" s="47">
        <f>INDEX(classify,$E314,'Function-Classif'!I$1)*$F314</f>
        <v>0</v>
      </c>
      <c r="J314" s="47"/>
      <c r="K314" s="47">
        <f>INDEX(classify,$E314,'Function-Classif'!K$1)*$F314</f>
        <v>0</v>
      </c>
      <c r="L314" s="47">
        <f>INDEX(classify,$E314,'Function-Classif'!L$1)*$F314</f>
        <v>0</v>
      </c>
      <c r="M314" s="47">
        <f>INDEX(classify,$E314,'Function-Classif'!M$1)*$F314</f>
        <v>0</v>
      </c>
      <c r="N314" s="47"/>
      <c r="O314" s="47">
        <f>INDEX(classify,$E314,'Function-Classif'!O$1)*$F314</f>
        <v>0</v>
      </c>
      <c r="P314" s="47">
        <f>INDEX(classify,$E314,'Function-Classif'!P$1)*$F314</f>
        <v>0</v>
      </c>
      <c r="Q314" s="47">
        <f>INDEX(classify,$E314,'Function-Classif'!Q$1)*$F314</f>
        <v>0</v>
      </c>
      <c r="R314" s="24"/>
      <c r="S314" s="24">
        <f t="shared" ref="S314" si="153">+G314+K314+O314</f>
        <v>15713.092999999999</v>
      </c>
      <c r="T314" s="24">
        <f t="shared" ref="T314" si="154">+H314+L314+P314</f>
        <v>80156.907000000007</v>
      </c>
      <c r="U314" s="24">
        <f t="shared" ref="U314" si="155">+I314+M314+Q314</f>
        <v>0</v>
      </c>
      <c r="W314" s="44">
        <f t="shared" si="143"/>
        <v>0</v>
      </c>
      <c r="X314" s="44">
        <f t="shared" si="144"/>
        <v>0</v>
      </c>
    </row>
    <row r="315" spans="2:24" x14ac:dyDescent="0.25">
      <c r="B315" s="20">
        <v>536</v>
      </c>
      <c r="C315" s="6" t="s">
        <v>99</v>
      </c>
      <c r="D315" s="6"/>
      <c r="E315" s="6"/>
      <c r="F315" s="24">
        <v>0</v>
      </c>
      <c r="G315" s="24"/>
      <c r="H315" s="24"/>
      <c r="I315" s="24"/>
      <c r="J315" s="40"/>
      <c r="K315" s="24"/>
      <c r="L315" s="24"/>
      <c r="M315" s="24"/>
      <c r="N315" s="40"/>
      <c r="O315" s="24"/>
      <c r="P315" s="24"/>
      <c r="Q315" s="24"/>
      <c r="R315" s="24"/>
      <c r="S315" s="24">
        <f t="shared" ref="S315:S319" si="156">+G315+K315+O315</f>
        <v>0</v>
      </c>
      <c r="T315" s="24">
        <f t="shared" ref="T315:T319" si="157">+H315+L315+P315</f>
        <v>0</v>
      </c>
      <c r="U315" s="24">
        <f t="shared" ref="U315:U319" si="158">+I315+M315+Q315</f>
        <v>0</v>
      </c>
      <c r="W315" s="44">
        <f t="shared" si="143"/>
        <v>0</v>
      </c>
      <c r="X315" s="44">
        <f t="shared" si="144"/>
        <v>0</v>
      </c>
    </row>
    <row r="316" spans="2:24" x14ac:dyDescent="0.25">
      <c r="B316" s="6">
        <v>537</v>
      </c>
      <c r="C316" s="6" t="s">
        <v>100</v>
      </c>
      <c r="D316" s="6"/>
      <c r="E316" s="6"/>
      <c r="F316" s="24">
        <v>0</v>
      </c>
      <c r="G316" s="24"/>
      <c r="H316" s="24"/>
      <c r="I316" s="24"/>
      <c r="J316" s="40"/>
      <c r="K316" s="24"/>
      <c r="L316" s="24"/>
      <c r="M316" s="24"/>
      <c r="N316" s="40"/>
      <c r="O316" s="24"/>
      <c r="P316" s="24"/>
      <c r="Q316" s="24"/>
      <c r="R316" s="24"/>
      <c r="S316" s="24">
        <f t="shared" si="156"/>
        <v>0</v>
      </c>
      <c r="T316" s="24">
        <f t="shared" si="157"/>
        <v>0</v>
      </c>
      <c r="U316" s="24">
        <f t="shared" si="158"/>
        <v>0</v>
      </c>
      <c r="W316" s="44">
        <f t="shared" si="143"/>
        <v>0</v>
      </c>
      <c r="X316" s="44">
        <f t="shared" si="144"/>
        <v>0</v>
      </c>
    </row>
    <row r="317" spans="2:24" x14ac:dyDescent="0.25">
      <c r="B317" s="18">
        <v>538</v>
      </c>
      <c r="C317" s="6" t="s">
        <v>85</v>
      </c>
      <c r="D317" s="47" t="str">
        <f>INDEX(classify,$E317,'Function-Classif'!D$1)</f>
        <v>PROD</v>
      </c>
      <c r="E317" s="6">
        <v>2</v>
      </c>
      <c r="F317" s="24">
        <v>180161</v>
      </c>
      <c r="G317" s="47">
        <f>INDEX(classify,$E317,'Function-Classif'!G$1)*$F317</f>
        <v>29528.387899999998</v>
      </c>
      <c r="H317" s="47">
        <f>INDEX(classify,$E317,'Function-Classif'!H$1)*$F317</f>
        <v>150632.6121</v>
      </c>
      <c r="I317" s="47">
        <f>INDEX(classify,$E317,'Function-Classif'!I$1)*$F317</f>
        <v>0</v>
      </c>
      <c r="J317" s="47"/>
      <c r="K317" s="47">
        <f>INDEX(classify,$E317,'Function-Classif'!K$1)*$F317</f>
        <v>0</v>
      </c>
      <c r="L317" s="47">
        <f>INDEX(classify,$E317,'Function-Classif'!L$1)*$F317</f>
        <v>0</v>
      </c>
      <c r="M317" s="47">
        <f>INDEX(classify,$E317,'Function-Classif'!M$1)*$F317</f>
        <v>0</v>
      </c>
      <c r="N317" s="47"/>
      <c r="O317" s="47">
        <f>INDEX(classify,$E317,'Function-Classif'!O$1)*$F317</f>
        <v>0</v>
      </c>
      <c r="P317" s="47">
        <f>INDEX(classify,$E317,'Function-Classif'!P$1)*$F317</f>
        <v>0</v>
      </c>
      <c r="Q317" s="47">
        <f>INDEX(classify,$E317,'Function-Classif'!Q$1)*$F317</f>
        <v>0</v>
      </c>
      <c r="R317" s="24"/>
      <c r="S317" s="24">
        <f t="shared" si="156"/>
        <v>29528.387899999998</v>
      </c>
      <c r="T317" s="24">
        <f t="shared" si="157"/>
        <v>150632.6121</v>
      </c>
      <c r="U317" s="24">
        <f t="shared" si="158"/>
        <v>0</v>
      </c>
      <c r="W317" s="44">
        <f t="shared" si="143"/>
        <v>0</v>
      </c>
      <c r="X317" s="44">
        <f t="shared" si="144"/>
        <v>0</v>
      </c>
    </row>
    <row r="318" spans="2:24" x14ac:dyDescent="0.25">
      <c r="B318" s="6">
        <v>539</v>
      </c>
      <c r="C318" s="6" t="s">
        <v>101</v>
      </c>
      <c r="D318" s="47" t="str">
        <f>INDEX(classify,$E318,'Function-Classif'!D$1)</f>
        <v>PROD</v>
      </c>
      <c r="E318" s="6">
        <v>2</v>
      </c>
      <c r="F318" s="24">
        <v>60427</v>
      </c>
      <c r="G318" s="47">
        <f>INDEX(classify,$E318,'Function-Classif'!G$1)*$F318</f>
        <v>9903.9853000000003</v>
      </c>
      <c r="H318" s="47">
        <f>INDEX(classify,$E318,'Function-Classif'!H$1)*$F318</f>
        <v>50523.014700000007</v>
      </c>
      <c r="I318" s="47">
        <f>INDEX(classify,$E318,'Function-Classif'!I$1)*$F318</f>
        <v>0</v>
      </c>
      <c r="J318" s="47"/>
      <c r="K318" s="47">
        <f>INDEX(classify,$E318,'Function-Classif'!K$1)*$F318</f>
        <v>0</v>
      </c>
      <c r="L318" s="47">
        <f>INDEX(classify,$E318,'Function-Classif'!L$1)*$F318</f>
        <v>0</v>
      </c>
      <c r="M318" s="47">
        <f>INDEX(classify,$E318,'Function-Classif'!M$1)*$F318</f>
        <v>0</v>
      </c>
      <c r="N318" s="47"/>
      <c r="O318" s="47">
        <f>INDEX(classify,$E318,'Function-Classif'!O$1)*$F318</f>
        <v>0</v>
      </c>
      <c r="P318" s="47">
        <f>INDEX(classify,$E318,'Function-Classif'!P$1)*$F318</f>
        <v>0</v>
      </c>
      <c r="Q318" s="47">
        <f>INDEX(classify,$E318,'Function-Classif'!Q$1)*$F318</f>
        <v>0</v>
      </c>
      <c r="R318" s="24"/>
      <c r="S318" s="24">
        <f t="shared" si="156"/>
        <v>9903.9853000000003</v>
      </c>
      <c r="T318" s="24">
        <f t="shared" si="157"/>
        <v>50523.014700000007</v>
      </c>
      <c r="U318" s="24">
        <f t="shared" si="158"/>
        <v>0</v>
      </c>
      <c r="W318" s="44">
        <f t="shared" si="143"/>
        <v>0</v>
      </c>
      <c r="X318" s="44">
        <f t="shared" si="144"/>
        <v>0</v>
      </c>
    </row>
    <row r="319" spans="2:24" x14ac:dyDescent="0.25">
      <c r="B319" s="68">
        <v>540</v>
      </c>
      <c r="C319" s="30" t="s">
        <v>87</v>
      </c>
      <c r="D319" s="30"/>
      <c r="E319" s="30"/>
      <c r="F319" s="41">
        <v>0</v>
      </c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>
        <f t="shared" si="156"/>
        <v>0</v>
      </c>
      <c r="T319" s="41">
        <f t="shared" si="157"/>
        <v>0</v>
      </c>
      <c r="U319" s="41">
        <f t="shared" si="158"/>
        <v>0</v>
      </c>
      <c r="W319" s="44">
        <f t="shared" si="143"/>
        <v>0</v>
      </c>
      <c r="X319" s="44">
        <f t="shared" si="144"/>
        <v>0</v>
      </c>
    </row>
    <row r="320" spans="2:24" x14ac:dyDescent="0.25">
      <c r="B320" s="6"/>
      <c r="C320" s="6" t="s">
        <v>102</v>
      </c>
      <c r="D320" s="6"/>
      <c r="E320" s="6"/>
      <c r="F320" s="24">
        <f>SUM(F314:F319)</f>
        <v>336458</v>
      </c>
      <c r="G320" s="24">
        <f>SUM(G314:G319)</f>
        <v>55145.466199999995</v>
      </c>
      <c r="H320" s="24">
        <f t="shared" ref="H320:U320" si="159">SUM(H314:H319)</f>
        <v>281312.53380000003</v>
      </c>
      <c r="I320" s="24">
        <f t="shared" si="159"/>
        <v>0</v>
      </c>
      <c r="J320" s="24"/>
      <c r="K320" s="24">
        <f t="shared" si="159"/>
        <v>0</v>
      </c>
      <c r="L320" s="24">
        <f t="shared" si="159"/>
        <v>0</v>
      </c>
      <c r="M320" s="24">
        <f t="shared" si="159"/>
        <v>0</v>
      </c>
      <c r="N320" s="24"/>
      <c r="O320" s="24">
        <f t="shared" si="159"/>
        <v>0</v>
      </c>
      <c r="P320" s="24">
        <f t="shared" si="159"/>
        <v>0</v>
      </c>
      <c r="Q320" s="24">
        <f t="shared" si="159"/>
        <v>0</v>
      </c>
      <c r="R320" s="24"/>
      <c r="S320" s="24">
        <f t="shared" si="159"/>
        <v>55145.466199999995</v>
      </c>
      <c r="T320" s="24">
        <f t="shared" si="159"/>
        <v>281312.53380000003</v>
      </c>
      <c r="U320" s="24">
        <f t="shared" si="159"/>
        <v>0</v>
      </c>
      <c r="W320" s="44">
        <f t="shared" si="143"/>
        <v>0</v>
      </c>
      <c r="X320" s="44">
        <f t="shared" si="144"/>
        <v>0</v>
      </c>
    </row>
    <row r="321" spans="2:24" x14ac:dyDescent="0.25">
      <c r="B321" s="6"/>
      <c r="C321" s="6"/>
      <c r="D321" s="6"/>
      <c r="E321" s="6"/>
      <c r="F321" s="24"/>
      <c r="G321" s="24"/>
      <c r="H321" s="24"/>
      <c r="I321" s="24"/>
      <c r="J321" s="40"/>
      <c r="K321" s="24"/>
      <c r="L321" s="24"/>
      <c r="M321" s="24"/>
      <c r="N321" s="40"/>
      <c r="O321" s="24"/>
      <c r="P321" s="24"/>
      <c r="Q321" s="24"/>
      <c r="R321" s="24"/>
      <c r="S321" s="24"/>
      <c r="T321" s="24"/>
      <c r="U321" s="24"/>
      <c r="W321" s="44">
        <f t="shared" si="143"/>
        <v>0</v>
      </c>
      <c r="X321" s="44">
        <f t="shared" si="144"/>
        <v>0</v>
      </c>
    </row>
    <row r="322" spans="2:24" x14ac:dyDescent="0.25">
      <c r="B322" s="9" t="s">
        <v>239</v>
      </c>
      <c r="C322" s="6"/>
      <c r="D322" s="6"/>
      <c r="E322" s="6"/>
      <c r="F322" s="24"/>
      <c r="G322" s="24"/>
      <c r="H322" s="24"/>
      <c r="I322" s="24"/>
      <c r="J322" s="40"/>
      <c r="K322" s="24"/>
      <c r="L322" s="24"/>
      <c r="M322" s="24"/>
      <c r="N322" s="40"/>
      <c r="O322" s="24"/>
      <c r="P322" s="24"/>
      <c r="Q322" s="24"/>
      <c r="R322" s="24"/>
      <c r="S322" s="24"/>
      <c r="T322" s="24"/>
      <c r="U322" s="24"/>
      <c r="W322" s="44">
        <f t="shared" si="143"/>
        <v>0</v>
      </c>
      <c r="X322" s="44">
        <f t="shared" si="144"/>
        <v>0</v>
      </c>
    </row>
    <row r="323" spans="2:24" x14ac:dyDescent="0.25">
      <c r="B323" s="19">
        <v>541</v>
      </c>
      <c r="C323" s="6" t="s">
        <v>91</v>
      </c>
      <c r="D323" s="47"/>
      <c r="E323" s="6"/>
      <c r="F323" s="24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24"/>
      <c r="S323" s="24"/>
      <c r="T323" s="24"/>
      <c r="U323" s="24"/>
      <c r="W323" s="44">
        <f t="shared" si="143"/>
        <v>0</v>
      </c>
      <c r="X323" s="44">
        <f t="shared" si="144"/>
        <v>0</v>
      </c>
    </row>
    <row r="324" spans="2:24" x14ac:dyDescent="0.25">
      <c r="B324" s="19">
        <v>542</v>
      </c>
      <c r="C324" s="6" t="s">
        <v>92</v>
      </c>
      <c r="D324" s="47" t="str">
        <f>INDEX(classify,$E324,'Function-Classif'!D$1)</f>
        <v>PROD</v>
      </c>
      <c r="E324" s="6">
        <v>2</v>
      </c>
      <c r="F324" s="24">
        <v>46873</v>
      </c>
      <c r="G324" s="47">
        <f>INDEX(classify,$E324,'Function-Classif'!G$1)*$F324</f>
        <v>7682.4847</v>
      </c>
      <c r="H324" s="47">
        <f>INDEX(classify,$E324,'Function-Classif'!H$1)*$F324</f>
        <v>39190.515300000006</v>
      </c>
      <c r="I324" s="47">
        <f>INDEX(classify,$E324,'Function-Classif'!I$1)*$F324</f>
        <v>0</v>
      </c>
      <c r="J324" s="47"/>
      <c r="K324" s="47">
        <f>INDEX(classify,$E324,'Function-Classif'!K$1)*$F324</f>
        <v>0</v>
      </c>
      <c r="L324" s="47">
        <f>INDEX(classify,$E324,'Function-Classif'!L$1)*$F324</f>
        <v>0</v>
      </c>
      <c r="M324" s="47">
        <f>INDEX(classify,$E324,'Function-Classif'!M$1)*$F324</f>
        <v>0</v>
      </c>
      <c r="N324" s="47"/>
      <c r="O324" s="47">
        <f>INDEX(classify,$E324,'Function-Classif'!O$1)*$F324</f>
        <v>0</v>
      </c>
      <c r="P324" s="47">
        <f>INDEX(classify,$E324,'Function-Classif'!P$1)*$F324</f>
        <v>0</v>
      </c>
      <c r="Q324" s="47">
        <f>INDEX(classify,$E324,'Function-Classif'!Q$1)*$F324</f>
        <v>0</v>
      </c>
      <c r="R324" s="24"/>
      <c r="S324" s="24">
        <f t="shared" ref="S324:S327" si="160">+G324+K324+O324</f>
        <v>7682.4847</v>
      </c>
      <c r="T324" s="24">
        <f t="shared" ref="T324:T327" si="161">+H324+L324+P324</f>
        <v>39190.515300000006</v>
      </c>
      <c r="U324" s="24">
        <f t="shared" ref="U324:U327" si="162">+I324+M324+Q324</f>
        <v>0</v>
      </c>
      <c r="W324" s="44">
        <f t="shared" si="143"/>
        <v>0</v>
      </c>
      <c r="X324" s="44">
        <f t="shared" si="144"/>
        <v>0</v>
      </c>
    </row>
    <row r="325" spans="2:24" x14ac:dyDescent="0.25">
      <c r="B325" s="19">
        <v>543</v>
      </c>
      <c r="C325" s="6" t="s">
        <v>104</v>
      </c>
      <c r="D325" s="47" t="str">
        <f>INDEX(classify,$E325,'Function-Classif'!D$1)</f>
        <v>PROD</v>
      </c>
      <c r="E325" s="6">
        <v>2</v>
      </c>
      <c r="F325" s="24">
        <v>46873</v>
      </c>
      <c r="G325" s="47">
        <f>INDEX(classify,$E325,'Function-Classif'!G$1)*$F325</f>
        <v>7682.4847</v>
      </c>
      <c r="H325" s="47">
        <f>INDEX(classify,$E325,'Function-Classif'!H$1)*$F325</f>
        <v>39190.515300000006</v>
      </c>
      <c r="I325" s="47">
        <f>INDEX(classify,$E325,'Function-Classif'!I$1)*$F325</f>
        <v>0</v>
      </c>
      <c r="J325" s="47"/>
      <c r="K325" s="47">
        <f>INDEX(classify,$E325,'Function-Classif'!K$1)*$F325</f>
        <v>0</v>
      </c>
      <c r="L325" s="47">
        <f>INDEX(classify,$E325,'Function-Classif'!L$1)*$F325</f>
        <v>0</v>
      </c>
      <c r="M325" s="47">
        <f>INDEX(classify,$E325,'Function-Classif'!M$1)*$F325</f>
        <v>0</v>
      </c>
      <c r="N325" s="47"/>
      <c r="O325" s="47">
        <f>INDEX(classify,$E325,'Function-Classif'!O$1)*$F325</f>
        <v>0</v>
      </c>
      <c r="P325" s="47">
        <f>INDEX(classify,$E325,'Function-Classif'!P$1)*$F325</f>
        <v>0</v>
      </c>
      <c r="Q325" s="47">
        <f>INDEX(classify,$E325,'Function-Classif'!Q$1)*$F325</f>
        <v>0</v>
      </c>
      <c r="R325" s="24"/>
      <c r="S325" s="24">
        <f t="shared" ref="S325" si="163">+G325+K325+O325</f>
        <v>7682.4847</v>
      </c>
      <c r="T325" s="24">
        <f t="shared" ref="T325" si="164">+H325+L325+P325</f>
        <v>39190.515300000006</v>
      </c>
      <c r="U325" s="24">
        <f t="shared" ref="U325" si="165">+I325+M325+Q325</f>
        <v>0</v>
      </c>
      <c r="W325" s="44">
        <f t="shared" si="143"/>
        <v>0</v>
      </c>
      <c r="X325" s="44">
        <f t="shared" si="144"/>
        <v>0</v>
      </c>
    </row>
    <row r="326" spans="2:24" x14ac:dyDescent="0.25">
      <c r="B326" s="6">
        <v>544</v>
      </c>
      <c r="C326" s="6" t="s">
        <v>94</v>
      </c>
      <c r="D326" s="6"/>
      <c r="E326" s="6" t="s">
        <v>2</v>
      </c>
      <c r="F326" s="24">
        <v>151040</v>
      </c>
      <c r="G326" s="24"/>
      <c r="H326" s="24">
        <f>F326</f>
        <v>151040</v>
      </c>
      <c r="I326" s="24"/>
      <c r="J326" s="40"/>
      <c r="K326" s="24"/>
      <c r="L326" s="24"/>
      <c r="M326" s="24"/>
      <c r="N326" s="40"/>
      <c r="O326" s="24"/>
      <c r="P326" s="24"/>
      <c r="Q326" s="24"/>
      <c r="R326" s="24"/>
      <c r="S326" s="24">
        <f t="shared" si="160"/>
        <v>0</v>
      </c>
      <c r="T326" s="24">
        <f t="shared" si="161"/>
        <v>151040</v>
      </c>
      <c r="U326" s="24">
        <f t="shared" si="162"/>
        <v>0</v>
      </c>
      <c r="W326" s="44">
        <f t="shared" si="143"/>
        <v>0</v>
      </c>
      <c r="X326" s="44">
        <f t="shared" si="144"/>
        <v>0</v>
      </c>
    </row>
    <row r="327" spans="2:24" x14ac:dyDescent="0.25">
      <c r="B327" s="30">
        <v>545</v>
      </c>
      <c r="C327" s="30" t="s">
        <v>105</v>
      </c>
      <c r="D327" s="30"/>
      <c r="E327" s="30"/>
      <c r="F327" s="41">
        <v>0</v>
      </c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>
        <f t="shared" si="160"/>
        <v>0</v>
      </c>
      <c r="T327" s="41">
        <f t="shared" si="161"/>
        <v>0</v>
      </c>
      <c r="U327" s="41">
        <f t="shared" si="162"/>
        <v>0</v>
      </c>
      <c r="W327" s="44">
        <f t="shared" si="143"/>
        <v>0</v>
      </c>
      <c r="X327" s="44">
        <f t="shared" si="144"/>
        <v>0</v>
      </c>
    </row>
    <row r="328" spans="2:24" x14ac:dyDescent="0.25">
      <c r="B328" s="6"/>
      <c r="C328" s="6" t="s">
        <v>106</v>
      </c>
      <c r="D328" s="6"/>
      <c r="E328" s="6"/>
      <c r="F328" s="24">
        <f>SUM(F323:F327)</f>
        <v>244786</v>
      </c>
      <c r="G328" s="24">
        <f>SUM(G323:G327)</f>
        <v>15364.9694</v>
      </c>
      <c r="H328" s="24">
        <f>SUM(H323:H327)</f>
        <v>229421.0306</v>
      </c>
      <c r="I328" s="24">
        <f>SUM(I323:I327)</f>
        <v>0</v>
      </c>
      <c r="J328" s="24"/>
      <c r="K328" s="24">
        <f>SUM(K323:K327)</f>
        <v>0</v>
      </c>
      <c r="L328" s="24">
        <f>SUM(L323:L327)</f>
        <v>0</v>
      </c>
      <c r="M328" s="24">
        <f>SUM(M323:M327)</f>
        <v>0</v>
      </c>
      <c r="N328" s="24"/>
      <c r="O328" s="24">
        <f>SUM(O323:O327)</f>
        <v>0</v>
      </c>
      <c r="P328" s="24">
        <f>SUM(P323:P327)</f>
        <v>0</v>
      </c>
      <c r="Q328" s="24">
        <f>SUM(Q323:Q327)</f>
        <v>0</v>
      </c>
      <c r="R328" s="24"/>
      <c r="S328" s="24">
        <f>SUM(S323:S327)</f>
        <v>15364.9694</v>
      </c>
      <c r="T328" s="24">
        <f>SUM(T323:T327)</f>
        <v>229421.0306</v>
      </c>
      <c r="U328" s="24">
        <f>SUM(U323:U327)</f>
        <v>0</v>
      </c>
      <c r="W328" s="44">
        <f t="shared" si="143"/>
        <v>0</v>
      </c>
      <c r="X328" s="44">
        <f t="shared" si="144"/>
        <v>0</v>
      </c>
    </row>
    <row r="329" spans="2:24" x14ac:dyDescent="0.25">
      <c r="B329" s="30"/>
      <c r="C329" s="30"/>
      <c r="D329" s="30"/>
      <c r="E329" s="30"/>
      <c r="F329" s="3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W329" s="44">
        <f t="shared" si="143"/>
        <v>0</v>
      </c>
      <c r="X329" s="44">
        <f t="shared" si="144"/>
        <v>0</v>
      </c>
    </row>
    <row r="330" spans="2:24" x14ac:dyDescent="0.25">
      <c r="B330" s="6"/>
      <c r="C330" s="6" t="s">
        <v>107</v>
      </c>
      <c r="D330" s="6"/>
      <c r="E330" s="6"/>
      <c r="F330" s="24">
        <f>F328+F320</f>
        <v>581244</v>
      </c>
      <c r="G330" s="24">
        <f>G328+G320</f>
        <v>70510.435599999997</v>
      </c>
      <c r="H330" s="24">
        <f>H328+H320</f>
        <v>510733.56440000003</v>
      </c>
      <c r="I330" s="24">
        <f>I328+I320</f>
        <v>0</v>
      </c>
      <c r="J330" s="24"/>
      <c r="K330" s="24">
        <f>K328+K320</f>
        <v>0</v>
      </c>
      <c r="L330" s="24">
        <f>L328+L320</f>
        <v>0</v>
      </c>
      <c r="M330" s="24">
        <f>M328+M320</f>
        <v>0</v>
      </c>
      <c r="N330" s="24"/>
      <c r="O330" s="24">
        <f>O328+O320</f>
        <v>0</v>
      </c>
      <c r="P330" s="24">
        <f>P328+P320</f>
        <v>0</v>
      </c>
      <c r="Q330" s="24">
        <f>Q328+Q320</f>
        <v>0</v>
      </c>
      <c r="R330" s="24"/>
      <c r="S330" s="24">
        <f>S328+S320</f>
        <v>70510.435599999997</v>
      </c>
      <c r="T330" s="24">
        <f>T328+T320</f>
        <v>510733.56440000003</v>
      </c>
      <c r="U330" s="24">
        <f>U328+U320</f>
        <v>0</v>
      </c>
      <c r="W330" s="44">
        <f t="shared" si="143"/>
        <v>0</v>
      </c>
      <c r="X330" s="44">
        <f t="shared" si="144"/>
        <v>0</v>
      </c>
    </row>
    <row r="331" spans="2:24" x14ac:dyDescent="0.25">
      <c r="B331" s="6"/>
      <c r="C331" s="6"/>
      <c r="D331" s="6"/>
      <c r="E331" s="6"/>
      <c r="F331" s="24"/>
      <c r="G331" s="24"/>
      <c r="H331" s="24"/>
      <c r="I331" s="24"/>
      <c r="J331" s="40"/>
      <c r="K331" s="24"/>
      <c r="L331" s="24"/>
      <c r="M331" s="24"/>
      <c r="N331" s="40"/>
      <c r="O331" s="24"/>
      <c r="P331" s="24"/>
      <c r="Q331" s="24"/>
      <c r="R331" s="24"/>
      <c r="S331" s="24"/>
      <c r="T331" s="24"/>
      <c r="U331" s="24"/>
      <c r="W331" s="44">
        <f t="shared" si="143"/>
        <v>0</v>
      </c>
      <c r="X331" s="44">
        <f t="shared" si="144"/>
        <v>0</v>
      </c>
    </row>
    <row r="332" spans="2:24" x14ac:dyDescent="0.25">
      <c r="B332" s="9" t="s">
        <v>240</v>
      </c>
      <c r="C332" s="6"/>
      <c r="D332" s="6"/>
      <c r="E332" s="6"/>
      <c r="F332" s="24"/>
      <c r="G332" s="24"/>
      <c r="H332" s="24"/>
      <c r="I332" s="24"/>
      <c r="J332" s="40"/>
      <c r="K332" s="24"/>
      <c r="L332" s="24"/>
      <c r="M332" s="24"/>
      <c r="N332" s="40"/>
      <c r="O332" s="24"/>
      <c r="P332" s="24"/>
      <c r="Q332" s="24"/>
      <c r="R332" s="24"/>
      <c r="S332" s="24"/>
      <c r="T332" s="24"/>
      <c r="U332" s="24"/>
      <c r="W332" s="44">
        <f t="shared" si="143"/>
        <v>0</v>
      </c>
      <c r="X332" s="44">
        <f t="shared" si="144"/>
        <v>0</v>
      </c>
    </row>
    <row r="333" spans="2:24" x14ac:dyDescent="0.25">
      <c r="B333" s="6">
        <v>546</v>
      </c>
      <c r="C333" s="6" t="s">
        <v>82</v>
      </c>
      <c r="D333" s="47" t="str">
        <f>INDEX(classify,$E333,'Function-Classif'!D$1)</f>
        <v>PROD</v>
      </c>
      <c r="E333" s="6">
        <v>2</v>
      </c>
      <c r="F333" s="24">
        <v>468874</v>
      </c>
      <c r="G333" s="47">
        <f>INDEX(classify,$E333,'Function-Classif'!G$1)*$F333</f>
        <v>76848.448599999989</v>
      </c>
      <c r="H333" s="47">
        <f>INDEX(classify,$E333,'Function-Classif'!H$1)*$F333</f>
        <v>392025.55140000005</v>
      </c>
      <c r="I333" s="47">
        <f>INDEX(classify,$E333,'Function-Classif'!I$1)*$F333</f>
        <v>0</v>
      </c>
      <c r="J333" s="47"/>
      <c r="K333" s="47">
        <f>INDEX(classify,$E333,'Function-Classif'!K$1)*$F333</f>
        <v>0</v>
      </c>
      <c r="L333" s="47">
        <f>INDEX(classify,$E333,'Function-Classif'!L$1)*$F333</f>
        <v>0</v>
      </c>
      <c r="M333" s="47">
        <f>INDEX(classify,$E333,'Function-Classif'!M$1)*$F333</f>
        <v>0</v>
      </c>
      <c r="N333" s="47"/>
      <c r="O333" s="47">
        <f>INDEX(classify,$E333,'Function-Classif'!O$1)*$F333</f>
        <v>0</v>
      </c>
      <c r="P333" s="47">
        <f>INDEX(classify,$E333,'Function-Classif'!P$1)*$F333</f>
        <v>0</v>
      </c>
      <c r="Q333" s="47">
        <f>INDEX(classify,$E333,'Function-Classif'!Q$1)*$F333</f>
        <v>0</v>
      </c>
      <c r="R333" s="24"/>
      <c r="S333" s="24">
        <f t="shared" ref="S333:S337" si="166">+G333+K333+O333</f>
        <v>76848.448599999989</v>
      </c>
      <c r="T333" s="24">
        <f t="shared" ref="T333:T337" si="167">+H333+L333+P333</f>
        <v>392025.55140000005</v>
      </c>
      <c r="U333" s="24">
        <f t="shared" ref="U333:U337" si="168">+I333+M333+Q333</f>
        <v>0</v>
      </c>
      <c r="W333" s="44">
        <f t="shared" si="143"/>
        <v>0</v>
      </c>
      <c r="X333" s="44">
        <f t="shared" si="144"/>
        <v>0</v>
      </c>
    </row>
    <row r="334" spans="2:24" x14ac:dyDescent="0.25">
      <c r="B334" s="6">
        <v>547</v>
      </c>
      <c r="C334" s="6" t="s">
        <v>83</v>
      </c>
      <c r="D334" s="6"/>
      <c r="E334" s="6"/>
      <c r="F334" s="24">
        <v>0</v>
      </c>
      <c r="G334" s="24"/>
      <c r="H334" s="24"/>
      <c r="I334" s="24"/>
      <c r="J334" s="40"/>
      <c r="K334" s="24"/>
      <c r="L334" s="24"/>
      <c r="M334" s="24"/>
      <c r="N334" s="40"/>
      <c r="O334" s="24"/>
      <c r="P334" s="24"/>
      <c r="Q334" s="24"/>
      <c r="R334" s="24"/>
      <c r="S334" s="24">
        <f t="shared" si="166"/>
        <v>0</v>
      </c>
      <c r="T334" s="24">
        <f t="shared" si="167"/>
        <v>0</v>
      </c>
      <c r="U334" s="24">
        <f t="shared" si="168"/>
        <v>0</v>
      </c>
      <c r="W334" s="44">
        <f t="shared" si="143"/>
        <v>0</v>
      </c>
      <c r="X334" s="44">
        <f t="shared" si="144"/>
        <v>0</v>
      </c>
    </row>
    <row r="335" spans="2:24" x14ac:dyDescent="0.25">
      <c r="B335" s="6">
        <v>548</v>
      </c>
      <c r="C335" s="6" t="s">
        <v>109</v>
      </c>
      <c r="D335" s="47" t="str">
        <f>INDEX(classify,$E335,'Function-Classif'!D$1)</f>
        <v>PROD</v>
      </c>
      <c r="E335" s="6">
        <v>2</v>
      </c>
      <c r="F335" s="24">
        <v>161301</v>
      </c>
      <c r="G335" s="47">
        <f>INDEX(classify,$E335,'Function-Classif'!G$1)*$F335</f>
        <v>26437.233899999999</v>
      </c>
      <c r="H335" s="47">
        <f>INDEX(classify,$E335,'Function-Classif'!H$1)*$F335</f>
        <v>134863.76610000001</v>
      </c>
      <c r="I335" s="47">
        <f>INDEX(classify,$E335,'Function-Classif'!I$1)*$F335</f>
        <v>0</v>
      </c>
      <c r="J335" s="47"/>
      <c r="K335" s="47">
        <f>INDEX(classify,$E335,'Function-Classif'!K$1)*$F335</f>
        <v>0</v>
      </c>
      <c r="L335" s="47">
        <f>INDEX(classify,$E335,'Function-Classif'!L$1)*$F335</f>
        <v>0</v>
      </c>
      <c r="M335" s="47">
        <f>INDEX(classify,$E335,'Function-Classif'!M$1)*$F335</f>
        <v>0</v>
      </c>
      <c r="N335" s="47"/>
      <c r="O335" s="47">
        <f>INDEX(classify,$E335,'Function-Classif'!O$1)*$F335</f>
        <v>0</v>
      </c>
      <c r="P335" s="47">
        <f>INDEX(classify,$E335,'Function-Classif'!P$1)*$F335</f>
        <v>0</v>
      </c>
      <c r="Q335" s="47">
        <f>INDEX(classify,$E335,'Function-Classif'!Q$1)*$F335</f>
        <v>0</v>
      </c>
      <c r="R335" s="24"/>
      <c r="S335" s="24">
        <f t="shared" si="166"/>
        <v>26437.233899999999</v>
      </c>
      <c r="T335" s="24">
        <f t="shared" si="167"/>
        <v>134863.76610000001</v>
      </c>
      <c r="U335" s="24">
        <f t="shared" si="168"/>
        <v>0</v>
      </c>
      <c r="W335" s="44">
        <f t="shared" si="143"/>
        <v>0</v>
      </c>
      <c r="X335" s="44">
        <f t="shared" si="144"/>
        <v>0</v>
      </c>
    </row>
    <row r="336" spans="2:24" x14ac:dyDescent="0.25">
      <c r="B336" s="6">
        <v>549</v>
      </c>
      <c r="C336" s="6" t="s">
        <v>110</v>
      </c>
      <c r="D336" s="47" t="str">
        <f>INDEX(classify,$E336,'Function-Classif'!D$1)</f>
        <v>PROD</v>
      </c>
      <c r="E336" s="6">
        <v>2</v>
      </c>
      <c r="F336" s="24">
        <v>354300</v>
      </c>
      <c r="G336" s="47">
        <f>INDEX(classify,$E336,'Function-Classif'!G$1)*$F336</f>
        <v>58069.77</v>
      </c>
      <c r="H336" s="47">
        <f>INDEX(classify,$E336,'Function-Classif'!H$1)*$F336</f>
        <v>296230.23000000004</v>
      </c>
      <c r="I336" s="47">
        <f>INDEX(classify,$E336,'Function-Classif'!I$1)*$F336</f>
        <v>0</v>
      </c>
      <c r="J336" s="47"/>
      <c r="K336" s="47">
        <f>INDEX(classify,$E336,'Function-Classif'!K$1)*$F336</f>
        <v>0</v>
      </c>
      <c r="L336" s="47">
        <f>INDEX(classify,$E336,'Function-Classif'!L$1)*$F336</f>
        <v>0</v>
      </c>
      <c r="M336" s="47">
        <f>INDEX(classify,$E336,'Function-Classif'!M$1)*$F336</f>
        <v>0</v>
      </c>
      <c r="N336" s="47"/>
      <c r="O336" s="47">
        <f>INDEX(classify,$E336,'Function-Classif'!O$1)*$F336</f>
        <v>0</v>
      </c>
      <c r="P336" s="47">
        <f>INDEX(classify,$E336,'Function-Classif'!P$1)*$F336</f>
        <v>0</v>
      </c>
      <c r="Q336" s="47">
        <f>INDEX(classify,$E336,'Function-Classif'!Q$1)*$F336</f>
        <v>0</v>
      </c>
      <c r="R336" s="24"/>
      <c r="S336" s="24">
        <f t="shared" si="166"/>
        <v>58069.77</v>
      </c>
      <c r="T336" s="24">
        <f t="shared" si="167"/>
        <v>296230.23000000004</v>
      </c>
      <c r="U336" s="24">
        <f t="shared" si="168"/>
        <v>0</v>
      </c>
      <c r="W336" s="44">
        <f t="shared" si="143"/>
        <v>0</v>
      </c>
      <c r="X336" s="44">
        <f t="shared" si="144"/>
        <v>0</v>
      </c>
    </row>
    <row r="337" spans="2:24" x14ac:dyDescent="0.25">
      <c r="B337" s="30">
        <v>550</v>
      </c>
      <c r="C337" s="30" t="s">
        <v>87</v>
      </c>
      <c r="D337" s="30"/>
      <c r="E337" s="30"/>
      <c r="F337" s="41">
        <v>0</v>
      </c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>
        <f t="shared" si="166"/>
        <v>0</v>
      </c>
      <c r="T337" s="41">
        <f t="shared" si="167"/>
        <v>0</v>
      </c>
      <c r="U337" s="41">
        <f t="shared" si="168"/>
        <v>0</v>
      </c>
      <c r="W337" s="44">
        <f t="shared" si="143"/>
        <v>0</v>
      </c>
      <c r="X337" s="44">
        <f t="shared" si="144"/>
        <v>0</v>
      </c>
    </row>
    <row r="338" spans="2:24" x14ac:dyDescent="0.25">
      <c r="B338" s="6"/>
      <c r="C338" s="6" t="s">
        <v>111</v>
      </c>
      <c r="D338" s="6"/>
      <c r="E338" s="6"/>
      <c r="F338" s="24">
        <f>SUM(F333:F337)</f>
        <v>984475</v>
      </c>
      <c r="G338" s="24">
        <f>SUM(G333:G337)</f>
        <v>161355.45249999998</v>
      </c>
      <c r="H338" s="24">
        <f>SUM(H333:H337)</f>
        <v>823119.5475000001</v>
      </c>
      <c r="I338" s="24">
        <f>SUM(I333:I337)</f>
        <v>0</v>
      </c>
      <c r="J338" s="24"/>
      <c r="K338" s="24">
        <f>SUM(K333:K337)</f>
        <v>0</v>
      </c>
      <c r="L338" s="24">
        <f>SUM(L333:L337)</f>
        <v>0</v>
      </c>
      <c r="M338" s="24">
        <f>SUM(M333:M337)</f>
        <v>0</v>
      </c>
      <c r="N338" s="24"/>
      <c r="O338" s="24">
        <f>SUM(O333:O337)</f>
        <v>0</v>
      </c>
      <c r="P338" s="24">
        <f>SUM(P333:P337)</f>
        <v>0</v>
      </c>
      <c r="Q338" s="24">
        <f>SUM(Q333:Q337)</f>
        <v>0</v>
      </c>
      <c r="R338" s="24"/>
      <c r="S338" s="24">
        <f>SUM(S333:S337)</f>
        <v>161355.45249999998</v>
      </c>
      <c r="T338" s="24">
        <f>SUM(T333:T337)</f>
        <v>823119.5475000001</v>
      </c>
      <c r="U338" s="24">
        <f>SUM(U333:U337)</f>
        <v>0</v>
      </c>
      <c r="W338" s="44">
        <f t="shared" si="143"/>
        <v>0</v>
      </c>
      <c r="X338" s="44">
        <f t="shared" si="144"/>
        <v>0</v>
      </c>
    </row>
    <row r="339" spans="2:24" x14ac:dyDescent="0.25">
      <c r="B339" s="6"/>
      <c r="C339" s="6"/>
      <c r="D339" s="6"/>
      <c r="E339" s="6"/>
      <c r="F339" s="24"/>
      <c r="G339" s="24"/>
      <c r="H339" s="24"/>
      <c r="I339" s="24"/>
      <c r="J339" s="40"/>
      <c r="K339" s="24"/>
      <c r="L339" s="24"/>
      <c r="M339" s="24"/>
      <c r="N339" s="40"/>
      <c r="O339" s="24"/>
      <c r="P339" s="24"/>
      <c r="Q339" s="24"/>
      <c r="R339" s="24"/>
      <c r="S339" s="24"/>
      <c r="T339" s="24"/>
      <c r="U339" s="24"/>
      <c r="W339" s="44">
        <f t="shared" si="143"/>
        <v>0</v>
      </c>
      <c r="X339" s="44">
        <f t="shared" si="144"/>
        <v>0</v>
      </c>
    </row>
    <row r="340" spans="2:24" x14ac:dyDescent="0.25">
      <c r="B340" s="9" t="s">
        <v>241</v>
      </c>
      <c r="C340" s="6"/>
      <c r="D340" s="6"/>
      <c r="E340" s="6"/>
      <c r="F340" s="24"/>
      <c r="G340" s="24"/>
      <c r="H340" s="24"/>
      <c r="I340" s="24"/>
      <c r="J340" s="40"/>
      <c r="K340" s="24"/>
      <c r="L340" s="24"/>
      <c r="M340" s="24"/>
      <c r="N340" s="40"/>
      <c r="O340" s="24"/>
      <c r="P340" s="24"/>
      <c r="Q340" s="24"/>
      <c r="R340" s="24"/>
      <c r="S340" s="24"/>
      <c r="T340" s="24"/>
      <c r="U340" s="24"/>
      <c r="W340" s="44">
        <f t="shared" si="143"/>
        <v>0</v>
      </c>
      <c r="X340" s="44">
        <f t="shared" si="144"/>
        <v>0</v>
      </c>
    </row>
    <row r="341" spans="2:24" x14ac:dyDescent="0.25">
      <c r="B341" s="6">
        <v>551</v>
      </c>
      <c r="C341" s="6" t="s">
        <v>91</v>
      </c>
      <c r="D341" s="47" t="str">
        <f>INDEX(classify,$E341,'Function-Classif'!D$1)</f>
        <v>PROD</v>
      </c>
      <c r="E341" s="6">
        <v>2</v>
      </c>
      <c r="F341" s="24">
        <v>230613</v>
      </c>
      <c r="G341" s="47">
        <f>INDEX(classify,$E341,'Function-Classif'!G$1)*$F341</f>
        <v>37797.470699999998</v>
      </c>
      <c r="H341" s="47">
        <f>INDEX(classify,$E341,'Function-Classif'!H$1)*$F341</f>
        <v>192815.52930000002</v>
      </c>
      <c r="I341" s="47">
        <f>INDEX(classify,$E341,'Function-Classif'!I$1)*$F341</f>
        <v>0</v>
      </c>
      <c r="J341" s="47"/>
      <c r="K341" s="47">
        <f>INDEX(classify,$E341,'Function-Classif'!K$1)*$F341</f>
        <v>0</v>
      </c>
      <c r="L341" s="47">
        <f>INDEX(classify,$E341,'Function-Classif'!L$1)*$F341</f>
        <v>0</v>
      </c>
      <c r="M341" s="47">
        <f>INDEX(classify,$E341,'Function-Classif'!M$1)*$F341</f>
        <v>0</v>
      </c>
      <c r="N341" s="47"/>
      <c r="O341" s="47">
        <f>INDEX(classify,$E341,'Function-Classif'!O$1)*$F341</f>
        <v>0</v>
      </c>
      <c r="P341" s="47">
        <f>INDEX(classify,$E341,'Function-Classif'!P$1)*$F341</f>
        <v>0</v>
      </c>
      <c r="Q341" s="47">
        <f>INDEX(classify,$E341,'Function-Classif'!Q$1)*$F341</f>
        <v>0</v>
      </c>
      <c r="R341" s="24"/>
      <c r="S341" s="24">
        <f t="shared" ref="S341:S344" si="169">+G341+K341+O341</f>
        <v>37797.470699999998</v>
      </c>
      <c r="T341" s="24">
        <f t="shared" ref="T341:T344" si="170">+H341+L341+P341</f>
        <v>192815.52930000002</v>
      </c>
      <c r="U341" s="24">
        <f t="shared" ref="U341:U344" si="171">+I341+M341+Q341</f>
        <v>0</v>
      </c>
      <c r="W341" s="44">
        <f t="shared" si="143"/>
        <v>0</v>
      </c>
      <c r="X341" s="44">
        <f t="shared" si="144"/>
        <v>0</v>
      </c>
    </row>
    <row r="342" spans="2:24" x14ac:dyDescent="0.25">
      <c r="B342" s="6">
        <v>552</v>
      </c>
      <c r="C342" s="6" t="s">
        <v>92</v>
      </c>
      <c r="D342" s="6"/>
      <c r="E342" s="6"/>
      <c r="F342" s="24">
        <v>0</v>
      </c>
      <c r="G342" s="24"/>
      <c r="H342" s="24"/>
      <c r="I342" s="24"/>
      <c r="J342" s="40"/>
      <c r="K342" s="24"/>
      <c r="L342" s="24"/>
      <c r="M342" s="24"/>
      <c r="N342" s="40"/>
      <c r="O342" s="24"/>
      <c r="P342" s="24"/>
      <c r="Q342" s="24"/>
      <c r="R342" s="24"/>
      <c r="S342" s="24">
        <f t="shared" si="169"/>
        <v>0</v>
      </c>
      <c r="T342" s="24">
        <f t="shared" si="170"/>
        <v>0</v>
      </c>
      <c r="U342" s="24">
        <f t="shared" si="171"/>
        <v>0</v>
      </c>
      <c r="W342" s="44">
        <f t="shared" ref="W342:W405" si="172">SUM(G342:Q342)-F342</f>
        <v>0</v>
      </c>
      <c r="X342" s="44">
        <f t="shared" ref="X342:X405" si="173">SUM(S342:U342)-F342</f>
        <v>0</v>
      </c>
    </row>
    <row r="343" spans="2:24" x14ac:dyDescent="0.25">
      <c r="B343" s="6">
        <v>553</v>
      </c>
      <c r="C343" s="6" t="s">
        <v>113</v>
      </c>
      <c r="D343" s="47" t="str">
        <f>INDEX(classify,$E343,'Function-Classif'!D$1)</f>
        <v>PROD</v>
      </c>
      <c r="E343" s="6">
        <v>2</v>
      </c>
      <c r="F343" s="24">
        <v>606788</v>
      </c>
      <c r="G343" s="47">
        <f>INDEX(classify,$E343,'Function-Classif'!G$1)*$F343</f>
        <v>99452.553199999995</v>
      </c>
      <c r="H343" s="47">
        <f>INDEX(classify,$E343,'Function-Classif'!H$1)*$F343</f>
        <v>507335.44680000003</v>
      </c>
      <c r="I343" s="47">
        <f>INDEX(classify,$E343,'Function-Classif'!I$1)*$F343</f>
        <v>0</v>
      </c>
      <c r="J343" s="47"/>
      <c r="K343" s="47">
        <f>INDEX(classify,$E343,'Function-Classif'!K$1)*$F343</f>
        <v>0</v>
      </c>
      <c r="L343" s="47">
        <f>INDEX(classify,$E343,'Function-Classif'!L$1)*$F343</f>
        <v>0</v>
      </c>
      <c r="M343" s="47">
        <f>INDEX(classify,$E343,'Function-Classif'!M$1)*$F343</f>
        <v>0</v>
      </c>
      <c r="N343" s="47"/>
      <c r="O343" s="47">
        <f>INDEX(classify,$E343,'Function-Classif'!O$1)*$F343</f>
        <v>0</v>
      </c>
      <c r="P343" s="47">
        <f>INDEX(classify,$E343,'Function-Classif'!P$1)*$F343</f>
        <v>0</v>
      </c>
      <c r="Q343" s="47">
        <f>INDEX(classify,$E343,'Function-Classif'!Q$1)*$F343</f>
        <v>0</v>
      </c>
      <c r="R343" s="24"/>
      <c r="S343" s="24">
        <f t="shared" si="169"/>
        <v>99452.553199999995</v>
      </c>
      <c r="T343" s="24">
        <f t="shared" si="170"/>
        <v>507335.44680000003</v>
      </c>
      <c r="U343" s="24">
        <f t="shared" si="171"/>
        <v>0</v>
      </c>
      <c r="W343" s="44">
        <f t="shared" si="172"/>
        <v>0</v>
      </c>
      <c r="X343" s="44">
        <f t="shared" si="173"/>
        <v>0</v>
      </c>
    </row>
    <row r="344" spans="2:24" x14ac:dyDescent="0.25">
      <c r="B344" s="30">
        <v>554</v>
      </c>
      <c r="C344" s="30" t="s">
        <v>114</v>
      </c>
      <c r="D344" s="65" t="str">
        <f>INDEX(classify,$E344,'Function-Classif'!D$1)</f>
        <v>PROD</v>
      </c>
      <c r="E344" s="30">
        <v>2</v>
      </c>
      <c r="F344" s="41">
        <v>-160951</v>
      </c>
      <c r="G344" s="65">
        <f>INDEX(classify,$E344,'Function-Classif'!G$1)*$F344</f>
        <v>-26379.868899999998</v>
      </c>
      <c r="H344" s="65">
        <f>INDEX(classify,$E344,'Function-Classif'!H$1)*$F344</f>
        <v>-134571.1311</v>
      </c>
      <c r="I344" s="65">
        <f>INDEX(classify,$E344,'Function-Classif'!I$1)*$F344</f>
        <v>0</v>
      </c>
      <c r="J344" s="65"/>
      <c r="K344" s="65">
        <f>INDEX(classify,$E344,'Function-Classif'!K$1)*$F344</f>
        <v>0</v>
      </c>
      <c r="L344" s="65">
        <f>INDEX(classify,$E344,'Function-Classif'!L$1)*$F344</f>
        <v>0</v>
      </c>
      <c r="M344" s="65">
        <f>INDEX(classify,$E344,'Function-Classif'!M$1)*$F344</f>
        <v>0</v>
      </c>
      <c r="N344" s="65"/>
      <c r="O344" s="65">
        <f>INDEX(classify,$E344,'Function-Classif'!O$1)*$F344</f>
        <v>0</v>
      </c>
      <c r="P344" s="65">
        <f>INDEX(classify,$E344,'Function-Classif'!P$1)*$F344</f>
        <v>0</v>
      </c>
      <c r="Q344" s="65">
        <f>INDEX(classify,$E344,'Function-Classif'!Q$1)*$F344</f>
        <v>0</v>
      </c>
      <c r="R344" s="41"/>
      <c r="S344" s="41">
        <f t="shared" si="169"/>
        <v>-26379.868899999998</v>
      </c>
      <c r="T344" s="41">
        <f t="shared" si="170"/>
        <v>-134571.1311</v>
      </c>
      <c r="U344" s="41">
        <f t="shared" si="171"/>
        <v>0</v>
      </c>
      <c r="W344" s="44">
        <f t="shared" si="172"/>
        <v>0</v>
      </c>
      <c r="X344" s="44">
        <f t="shared" si="173"/>
        <v>0</v>
      </c>
    </row>
    <row r="345" spans="2:24" x14ac:dyDescent="0.25">
      <c r="B345" s="6"/>
      <c r="C345" s="6" t="s">
        <v>115</v>
      </c>
      <c r="D345" s="6"/>
      <c r="E345" s="6"/>
      <c r="F345" s="24">
        <f>SUM(F341:F344)</f>
        <v>676450</v>
      </c>
      <c r="G345" s="24">
        <f>SUM(G341:G344)</f>
        <v>110870.155</v>
      </c>
      <c r="H345" s="24">
        <f>SUM(H341:H344)</f>
        <v>565579.84500000009</v>
      </c>
      <c r="I345" s="24">
        <f>SUM(I341:I344)</f>
        <v>0</v>
      </c>
      <c r="J345" s="24"/>
      <c r="K345" s="24">
        <f>SUM(K341:K344)</f>
        <v>0</v>
      </c>
      <c r="L345" s="24">
        <f>SUM(L341:L344)</f>
        <v>0</v>
      </c>
      <c r="M345" s="24">
        <f>SUM(M341:M344)</f>
        <v>0</v>
      </c>
      <c r="N345" s="24"/>
      <c r="O345" s="24">
        <f>SUM(O341:O344)</f>
        <v>0</v>
      </c>
      <c r="P345" s="24">
        <f>SUM(P341:P344)</f>
        <v>0</v>
      </c>
      <c r="Q345" s="24">
        <f>SUM(Q341:Q344)</f>
        <v>0</v>
      </c>
      <c r="R345" s="24"/>
      <c r="S345" s="24">
        <f>SUM(S341:S344)</f>
        <v>110870.155</v>
      </c>
      <c r="T345" s="24">
        <f>SUM(T341:T344)</f>
        <v>565579.84500000009</v>
      </c>
      <c r="U345" s="24">
        <f>SUM(U341:U344)</f>
        <v>0</v>
      </c>
      <c r="W345" s="44">
        <f t="shared" si="172"/>
        <v>0</v>
      </c>
      <c r="X345" s="44">
        <f t="shared" si="173"/>
        <v>0</v>
      </c>
    </row>
    <row r="346" spans="2:24" x14ac:dyDescent="0.25">
      <c r="B346" s="30"/>
      <c r="C346" s="30"/>
      <c r="D346" s="30"/>
      <c r="E346" s="30"/>
      <c r="F346" s="3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W346" s="44">
        <f t="shared" si="172"/>
        <v>0</v>
      </c>
      <c r="X346" s="44">
        <f t="shared" si="173"/>
        <v>0</v>
      </c>
    </row>
    <row r="347" spans="2:24" x14ac:dyDescent="0.25">
      <c r="B347" s="6"/>
      <c r="C347" s="6" t="s">
        <v>116</v>
      </c>
      <c r="D347" s="6"/>
      <c r="E347" s="6"/>
      <c r="F347" s="24">
        <f>F345+F338</f>
        <v>1660925</v>
      </c>
      <c r="G347" s="24">
        <f>G345+G338</f>
        <v>272225.60749999998</v>
      </c>
      <c r="H347" s="24">
        <f>H345+H338</f>
        <v>1388699.3925000001</v>
      </c>
      <c r="I347" s="24">
        <f>I345+I338</f>
        <v>0</v>
      </c>
      <c r="J347" s="24"/>
      <c r="K347" s="24">
        <f>K345+K338</f>
        <v>0</v>
      </c>
      <c r="L347" s="24">
        <f>L345+L338</f>
        <v>0</v>
      </c>
      <c r="M347" s="24">
        <f>M345+M338</f>
        <v>0</v>
      </c>
      <c r="N347" s="24"/>
      <c r="O347" s="24">
        <f>O345+O338</f>
        <v>0</v>
      </c>
      <c r="P347" s="24">
        <f>P345+P338</f>
        <v>0</v>
      </c>
      <c r="Q347" s="24">
        <f>Q345+Q338</f>
        <v>0</v>
      </c>
      <c r="R347" s="24"/>
      <c r="S347" s="24">
        <f>S345+S338</f>
        <v>272225.60749999998</v>
      </c>
      <c r="T347" s="24">
        <f>T345+T338</f>
        <v>1388699.3925000001</v>
      </c>
      <c r="U347" s="24">
        <f>U345+U338</f>
        <v>0</v>
      </c>
      <c r="W347" s="44">
        <f t="shared" si="172"/>
        <v>0</v>
      </c>
      <c r="X347" s="44">
        <f t="shared" si="173"/>
        <v>0</v>
      </c>
    </row>
    <row r="348" spans="2:24" x14ac:dyDescent="0.25">
      <c r="B348" s="30"/>
      <c r="C348" s="30"/>
      <c r="D348" s="30"/>
      <c r="E348" s="30"/>
      <c r="F348" s="3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W348" s="44">
        <f t="shared" si="172"/>
        <v>0</v>
      </c>
      <c r="X348" s="44">
        <f t="shared" si="173"/>
        <v>0</v>
      </c>
    </row>
    <row r="349" spans="2:24" x14ac:dyDescent="0.25">
      <c r="B349" s="6"/>
      <c r="C349" s="6" t="s">
        <v>196</v>
      </c>
      <c r="D349" s="6"/>
      <c r="E349" s="6"/>
      <c r="F349" s="24">
        <f>F347+F330+F311</f>
        <v>29961102</v>
      </c>
      <c r="G349" s="24">
        <f>G347+G330+G311</f>
        <v>2743982.4020449053</v>
      </c>
      <c r="H349" s="24">
        <f>H347+H330+H311</f>
        <v>27217119.597955097</v>
      </c>
      <c r="I349" s="24">
        <f>I347+I330+I311</f>
        <v>0</v>
      </c>
      <c r="J349" s="24"/>
      <c r="K349" s="24">
        <f>K347+K330+K311</f>
        <v>0</v>
      </c>
      <c r="L349" s="24">
        <f>L347+L330+L311</f>
        <v>0</v>
      </c>
      <c r="M349" s="24">
        <f>M347+M330+M311</f>
        <v>0</v>
      </c>
      <c r="N349" s="24"/>
      <c r="O349" s="24">
        <f>O347+O330+O311</f>
        <v>0</v>
      </c>
      <c r="P349" s="24">
        <f>P347+P330+P311</f>
        <v>0</v>
      </c>
      <c r="Q349" s="24">
        <f>Q347+Q330+Q311</f>
        <v>0</v>
      </c>
      <c r="R349" s="24"/>
      <c r="S349" s="24">
        <f>S347+S330+S311</f>
        <v>2743982.4020449053</v>
      </c>
      <c r="T349" s="24">
        <f>T347+T330+T311</f>
        <v>27217119.597955097</v>
      </c>
      <c r="U349" s="24">
        <f>U347+U330+U311</f>
        <v>0</v>
      </c>
      <c r="W349" s="44">
        <f t="shared" si="172"/>
        <v>0</v>
      </c>
      <c r="X349" s="44">
        <f t="shared" si="173"/>
        <v>0</v>
      </c>
    </row>
    <row r="350" spans="2:24" x14ac:dyDescent="0.25">
      <c r="B350" s="7"/>
      <c r="C350" s="6"/>
      <c r="D350" s="6"/>
      <c r="E350" s="6"/>
      <c r="F350" s="24"/>
      <c r="G350" s="24"/>
      <c r="H350" s="24"/>
      <c r="I350" s="24"/>
      <c r="J350" s="40"/>
      <c r="K350" s="24"/>
      <c r="L350" s="24"/>
      <c r="M350" s="24"/>
      <c r="N350" s="40"/>
      <c r="O350" s="24"/>
      <c r="P350" s="24"/>
      <c r="Q350" s="24"/>
      <c r="R350" s="24"/>
      <c r="S350" s="24"/>
      <c r="T350" s="24"/>
      <c r="U350" s="24"/>
      <c r="W350" s="44">
        <f t="shared" si="172"/>
        <v>0</v>
      </c>
      <c r="X350" s="44">
        <f t="shared" si="173"/>
        <v>0</v>
      </c>
    </row>
    <row r="351" spans="2:24" x14ac:dyDescent="0.25">
      <c r="B351" s="9" t="s">
        <v>242</v>
      </c>
      <c r="C351" s="6"/>
      <c r="D351" s="6"/>
      <c r="E351" s="6"/>
      <c r="F351" s="24"/>
      <c r="G351" s="24"/>
      <c r="H351" s="24"/>
      <c r="I351" s="24"/>
      <c r="J351" s="40"/>
      <c r="K351" s="24"/>
      <c r="L351" s="24"/>
      <c r="M351" s="24"/>
      <c r="N351" s="40"/>
      <c r="O351" s="24"/>
      <c r="P351" s="24"/>
      <c r="Q351" s="24"/>
      <c r="R351" s="24"/>
      <c r="S351" s="24"/>
      <c r="T351" s="24"/>
      <c r="U351" s="24"/>
      <c r="W351" s="44">
        <f t="shared" si="172"/>
        <v>0</v>
      </c>
      <c r="X351" s="44">
        <f t="shared" si="173"/>
        <v>0</v>
      </c>
    </row>
    <row r="352" spans="2:24" x14ac:dyDescent="0.25">
      <c r="B352" s="6">
        <v>555</v>
      </c>
      <c r="C352" s="6" t="s">
        <v>119</v>
      </c>
      <c r="D352" s="6"/>
      <c r="E352" s="6"/>
      <c r="F352" s="24">
        <v>0</v>
      </c>
      <c r="G352" s="24"/>
      <c r="H352" s="24"/>
      <c r="I352" s="24"/>
      <c r="J352" s="40"/>
      <c r="K352" s="24"/>
      <c r="L352" s="24"/>
      <c r="M352" s="24"/>
      <c r="N352" s="40"/>
      <c r="O352" s="24"/>
      <c r="P352" s="24"/>
      <c r="Q352" s="24"/>
      <c r="R352" s="24"/>
      <c r="S352" s="24">
        <f t="shared" ref="S352:S354" si="174">+G352+K352+O352</f>
        <v>0</v>
      </c>
      <c r="T352" s="24">
        <f t="shared" ref="T352:T354" si="175">+H352+L352+P352</f>
        <v>0</v>
      </c>
      <c r="U352" s="24">
        <f t="shared" ref="U352:U354" si="176">+I352+M352+Q352</f>
        <v>0</v>
      </c>
      <c r="W352" s="44">
        <f t="shared" si="172"/>
        <v>0</v>
      </c>
      <c r="X352" s="44">
        <f t="shared" si="173"/>
        <v>0</v>
      </c>
    </row>
    <row r="353" spans="2:24" x14ac:dyDescent="0.25">
      <c r="B353" s="6">
        <v>556</v>
      </c>
      <c r="C353" s="6" t="s">
        <v>123</v>
      </c>
      <c r="D353" s="47" t="str">
        <f>INDEX(classify,$E353,'Function-Classif'!D$1)</f>
        <v>PROD</v>
      </c>
      <c r="E353" s="6">
        <v>2</v>
      </c>
      <c r="F353" s="24">
        <v>956703</v>
      </c>
      <c r="G353" s="47">
        <f>INDEX(classify,$E353,'Function-Classif'!G$1)*$F353</f>
        <v>156803.62169999999</v>
      </c>
      <c r="H353" s="47">
        <f>INDEX(classify,$E353,'Function-Classif'!H$1)*$F353</f>
        <v>799899.3783000001</v>
      </c>
      <c r="I353" s="47">
        <f>INDEX(classify,$E353,'Function-Classif'!I$1)*$F353</f>
        <v>0</v>
      </c>
      <c r="J353" s="47"/>
      <c r="K353" s="47">
        <f>INDEX(classify,$E353,'Function-Classif'!K$1)*$F353</f>
        <v>0</v>
      </c>
      <c r="L353" s="47">
        <f>INDEX(classify,$E353,'Function-Classif'!L$1)*$F353</f>
        <v>0</v>
      </c>
      <c r="M353" s="47">
        <f>INDEX(classify,$E353,'Function-Classif'!M$1)*$F353</f>
        <v>0</v>
      </c>
      <c r="N353" s="47"/>
      <c r="O353" s="47">
        <f>INDEX(classify,$E353,'Function-Classif'!O$1)*$F353</f>
        <v>0</v>
      </c>
      <c r="P353" s="47">
        <f>INDEX(classify,$E353,'Function-Classif'!P$1)*$F353</f>
        <v>0</v>
      </c>
      <c r="Q353" s="47">
        <f>INDEX(classify,$E353,'Function-Classif'!Q$1)*$F353</f>
        <v>0</v>
      </c>
      <c r="R353" s="24"/>
      <c r="S353" s="24">
        <f t="shared" si="174"/>
        <v>156803.62169999999</v>
      </c>
      <c r="T353" s="24">
        <f t="shared" si="175"/>
        <v>799899.3783000001</v>
      </c>
      <c r="U353" s="24">
        <f t="shared" si="176"/>
        <v>0</v>
      </c>
      <c r="W353" s="44">
        <f t="shared" si="172"/>
        <v>0</v>
      </c>
      <c r="X353" s="44">
        <f t="shared" si="173"/>
        <v>0</v>
      </c>
    </row>
    <row r="354" spans="2:24" x14ac:dyDescent="0.25">
      <c r="B354" s="30">
        <v>557</v>
      </c>
      <c r="C354" s="30" t="s">
        <v>124</v>
      </c>
      <c r="D354" s="30"/>
      <c r="E354" s="30"/>
      <c r="F354" s="41">
        <v>0</v>
      </c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>
        <f t="shared" si="174"/>
        <v>0</v>
      </c>
      <c r="T354" s="41">
        <f t="shared" si="175"/>
        <v>0</v>
      </c>
      <c r="U354" s="41">
        <f t="shared" si="176"/>
        <v>0</v>
      </c>
      <c r="W354" s="44">
        <f t="shared" si="172"/>
        <v>0</v>
      </c>
      <c r="X354" s="44">
        <f t="shared" si="173"/>
        <v>0</v>
      </c>
    </row>
    <row r="355" spans="2:24" x14ac:dyDescent="0.25">
      <c r="B355" s="6"/>
      <c r="C355" s="6" t="s">
        <v>197</v>
      </c>
      <c r="D355" s="6"/>
      <c r="E355" s="6"/>
      <c r="F355" s="24">
        <f>SUM(F352:F354)</f>
        <v>956703</v>
      </c>
      <c r="G355" s="24">
        <f>SUM(G352:G354)</f>
        <v>156803.62169999999</v>
      </c>
      <c r="H355" s="24">
        <f>SUM(H352:H354)</f>
        <v>799899.3783000001</v>
      </c>
      <c r="I355" s="24">
        <f>SUM(I352:I354)</f>
        <v>0</v>
      </c>
      <c r="J355" s="24"/>
      <c r="K355" s="24">
        <f>SUM(K352:K354)</f>
        <v>0</v>
      </c>
      <c r="L355" s="24">
        <f>SUM(L352:L354)</f>
        <v>0</v>
      </c>
      <c r="M355" s="24">
        <f>SUM(M352:M354)</f>
        <v>0</v>
      </c>
      <c r="N355" s="24"/>
      <c r="O355" s="24">
        <f>SUM(O352:O354)</f>
        <v>0</v>
      </c>
      <c r="P355" s="24">
        <f>SUM(P352:P354)</f>
        <v>0</v>
      </c>
      <c r="Q355" s="24">
        <f>SUM(Q352:Q354)</f>
        <v>0</v>
      </c>
      <c r="R355" s="24"/>
      <c r="S355" s="24">
        <f>SUM(S352:S354)</f>
        <v>156803.62169999999</v>
      </c>
      <c r="T355" s="24">
        <f>SUM(T352:T354)</f>
        <v>799899.3783000001</v>
      </c>
      <c r="U355" s="24">
        <f>SUM(U352:U354)</f>
        <v>0</v>
      </c>
      <c r="W355" s="44">
        <f t="shared" si="172"/>
        <v>0</v>
      </c>
      <c r="X355" s="44">
        <f t="shared" si="173"/>
        <v>0</v>
      </c>
    </row>
    <row r="356" spans="2:24" x14ac:dyDescent="0.25">
      <c r="B356" s="6"/>
      <c r="C356" s="6"/>
      <c r="D356" s="6"/>
      <c r="E356" s="6"/>
      <c r="F356" s="24"/>
      <c r="G356" s="24"/>
      <c r="H356" s="24"/>
      <c r="I356" s="24"/>
      <c r="J356" s="40"/>
      <c r="K356" s="24"/>
      <c r="L356" s="24"/>
      <c r="M356" s="24"/>
      <c r="N356" s="40"/>
      <c r="O356" s="24"/>
      <c r="P356" s="24"/>
      <c r="Q356" s="24"/>
      <c r="R356" s="24"/>
      <c r="S356" s="24"/>
      <c r="T356" s="24"/>
      <c r="U356" s="24"/>
      <c r="W356" s="44">
        <f t="shared" si="172"/>
        <v>0</v>
      </c>
      <c r="X356" s="44">
        <f t="shared" si="173"/>
        <v>0</v>
      </c>
    </row>
    <row r="357" spans="2:24" x14ac:dyDescent="0.25">
      <c r="B357" s="9" t="s">
        <v>198</v>
      </c>
      <c r="C357" s="6"/>
      <c r="D357" s="6"/>
      <c r="E357" s="6"/>
      <c r="F357" s="24"/>
      <c r="G357" s="24"/>
      <c r="H357" s="24"/>
      <c r="I357" s="24"/>
      <c r="J357" s="40"/>
      <c r="K357" s="24"/>
      <c r="L357" s="24"/>
      <c r="M357" s="24"/>
      <c r="N357" s="40"/>
      <c r="O357" s="24"/>
      <c r="P357" s="24"/>
      <c r="Q357" s="24"/>
      <c r="R357" s="24"/>
      <c r="S357" s="24"/>
      <c r="T357" s="24"/>
      <c r="U357" s="24"/>
      <c r="W357" s="44">
        <f t="shared" si="172"/>
        <v>0</v>
      </c>
      <c r="X357" s="44">
        <f t="shared" si="173"/>
        <v>0</v>
      </c>
    </row>
    <row r="358" spans="2:24" x14ac:dyDescent="0.25">
      <c r="B358" s="6">
        <v>560</v>
      </c>
      <c r="C358" s="6" t="s">
        <v>128</v>
      </c>
      <c r="D358" s="6"/>
      <c r="E358" s="6" t="s">
        <v>246</v>
      </c>
      <c r="F358" s="24">
        <v>642049</v>
      </c>
      <c r="G358" s="24"/>
      <c r="H358" s="24"/>
      <c r="I358" s="24"/>
      <c r="J358" s="40"/>
      <c r="K358" s="24">
        <f>F358</f>
        <v>642049</v>
      </c>
      <c r="L358" s="24"/>
      <c r="M358" s="24"/>
      <c r="N358" s="40"/>
      <c r="O358" s="24"/>
      <c r="P358" s="24"/>
      <c r="Q358" s="24"/>
      <c r="R358" s="24"/>
      <c r="S358" s="24">
        <f t="shared" ref="S358:S367" si="177">+G358+K358+O358</f>
        <v>642049</v>
      </c>
      <c r="T358" s="24">
        <f t="shared" ref="T358:T367" si="178">+H358+L358+P358</f>
        <v>0</v>
      </c>
      <c r="U358" s="24">
        <f t="shared" ref="U358:U367" si="179">+I358+M358+Q358</f>
        <v>0</v>
      </c>
      <c r="W358" s="44">
        <f t="shared" si="172"/>
        <v>0</v>
      </c>
      <c r="X358" s="44">
        <f t="shared" si="173"/>
        <v>0</v>
      </c>
    </row>
    <row r="359" spans="2:24" x14ac:dyDescent="0.25">
      <c r="B359" s="6">
        <v>561</v>
      </c>
      <c r="C359" s="6" t="s">
        <v>129</v>
      </c>
      <c r="D359" s="6"/>
      <c r="E359" s="6" t="s">
        <v>246</v>
      </c>
      <c r="F359" s="24">
        <v>1454366</v>
      </c>
      <c r="G359" s="24"/>
      <c r="H359" s="24"/>
      <c r="I359" s="24"/>
      <c r="J359" s="40"/>
      <c r="K359" s="24">
        <f>F359</f>
        <v>1454366</v>
      </c>
      <c r="L359" s="24"/>
      <c r="M359" s="24"/>
      <c r="N359" s="40"/>
      <c r="O359" s="24"/>
      <c r="P359" s="24"/>
      <c r="Q359" s="24"/>
      <c r="R359" s="24"/>
      <c r="S359" s="24">
        <f t="shared" si="177"/>
        <v>1454366</v>
      </c>
      <c r="T359" s="24">
        <f t="shared" si="178"/>
        <v>0</v>
      </c>
      <c r="U359" s="24">
        <f t="shared" si="179"/>
        <v>0</v>
      </c>
      <c r="W359" s="44">
        <f t="shared" si="172"/>
        <v>0</v>
      </c>
      <c r="X359" s="44">
        <f t="shared" si="173"/>
        <v>0</v>
      </c>
    </row>
    <row r="360" spans="2:24" x14ac:dyDescent="0.25">
      <c r="B360" s="6">
        <v>562</v>
      </c>
      <c r="C360" s="6" t="s">
        <v>130</v>
      </c>
      <c r="D360" s="6"/>
      <c r="E360" s="6" t="s">
        <v>246</v>
      </c>
      <c r="F360" s="24">
        <v>433996</v>
      </c>
      <c r="G360" s="24"/>
      <c r="H360" s="24"/>
      <c r="I360" s="24"/>
      <c r="J360" s="40"/>
      <c r="K360" s="24">
        <f>F360</f>
        <v>433996</v>
      </c>
      <c r="L360" s="24"/>
      <c r="M360" s="24"/>
      <c r="N360" s="40"/>
      <c r="O360" s="24"/>
      <c r="P360" s="24"/>
      <c r="Q360" s="24"/>
      <c r="R360" s="24"/>
      <c r="S360" s="24">
        <f t="shared" si="177"/>
        <v>433996</v>
      </c>
      <c r="T360" s="24">
        <f t="shared" si="178"/>
        <v>0</v>
      </c>
      <c r="U360" s="24">
        <f t="shared" si="179"/>
        <v>0</v>
      </c>
      <c r="W360" s="44">
        <f t="shared" si="172"/>
        <v>0</v>
      </c>
      <c r="X360" s="44">
        <f t="shared" si="173"/>
        <v>0</v>
      </c>
    </row>
    <row r="361" spans="2:24" x14ac:dyDescent="0.25">
      <c r="B361" s="6">
        <v>563</v>
      </c>
      <c r="C361" s="6" t="s">
        <v>131</v>
      </c>
      <c r="D361" s="6"/>
      <c r="E361" s="6"/>
      <c r="F361" s="24">
        <v>0</v>
      </c>
      <c r="G361" s="24"/>
      <c r="H361" s="24"/>
      <c r="I361" s="24"/>
      <c r="J361" s="40"/>
      <c r="K361" s="24"/>
      <c r="L361" s="24"/>
      <c r="M361" s="24"/>
      <c r="N361" s="40"/>
      <c r="O361" s="24"/>
      <c r="P361" s="24"/>
      <c r="Q361" s="24"/>
      <c r="R361" s="24"/>
      <c r="S361" s="24">
        <f t="shared" si="177"/>
        <v>0</v>
      </c>
      <c r="T361" s="24">
        <f t="shared" si="178"/>
        <v>0</v>
      </c>
      <c r="U361" s="24">
        <f t="shared" si="179"/>
        <v>0</v>
      </c>
      <c r="W361" s="44">
        <f t="shared" si="172"/>
        <v>0</v>
      </c>
      <c r="X361" s="44">
        <f t="shared" si="173"/>
        <v>0</v>
      </c>
    </row>
    <row r="362" spans="2:24" x14ac:dyDescent="0.25">
      <c r="B362" s="6">
        <v>566</v>
      </c>
      <c r="C362" s="6" t="s">
        <v>133</v>
      </c>
      <c r="D362" s="6"/>
      <c r="E362" s="6" t="s">
        <v>246</v>
      </c>
      <c r="F362" s="24">
        <v>105592</v>
      </c>
      <c r="G362" s="24"/>
      <c r="H362" s="24"/>
      <c r="I362" s="24"/>
      <c r="J362" s="40"/>
      <c r="K362" s="24">
        <f>F362</f>
        <v>105592</v>
      </c>
      <c r="L362" s="24"/>
      <c r="M362" s="24"/>
      <c r="N362" s="40"/>
      <c r="O362" s="24"/>
      <c r="P362" s="24"/>
      <c r="Q362" s="24"/>
      <c r="R362" s="24"/>
      <c r="S362" s="24">
        <f t="shared" si="177"/>
        <v>105592</v>
      </c>
      <c r="T362" s="24">
        <f t="shared" si="178"/>
        <v>0</v>
      </c>
      <c r="U362" s="24">
        <f t="shared" si="179"/>
        <v>0</v>
      </c>
      <c r="W362" s="44">
        <f t="shared" si="172"/>
        <v>0</v>
      </c>
      <c r="X362" s="44">
        <f t="shared" si="173"/>
        <v>0</v>
      </c>
    </row>
    <row r="363" spans="2:24" x14ac:dyDescent="0.25">
      <c r="B363" s="6">
        <v>568</v>
      </c>
      <c r="C363" s="6" t="s">
        <v>134</v>
      </c>
      <c r="D363" s="6"/>
      <c r="E363" s="6" t="s">
        <v>246</v>
      </c>
      <c r="F363" s="24">
        <v>0</v>
      </c>
      <c r="G363" s="24"/>
      <c r="H363" s="24"/>
      <c r="I363" s="24"/>
      <c r="J363" s="40"/>
      <c r="K363" s="24"/>
      <c r="L363" s="24"/>
      <c r="M363" s="24"/>
      <c r="N363" s="40"/>
      <c r="O363" s="24"/>
      <c r="P363" s="24"/>
      <c r="Q363" s="24"/>
      <c r="R363" s="24"/>
      <c r="S363" s="24">
        <f t="shared" si="177"/>
        <v>0</v>
      </c>
      <c r="T363" s="24">
        <f t="shared" si="178"/>
        <v>0</v>
      </c>
      <c r="U363" s="24">
        <f t="shared" si="179"/>
        <v>0</v>
      </c>
      <c r="W363" s="44">
        <f t="shared" si="172"/>
        <v>0</v>
      </c>
      <c r="X363" s="44">
        <f t="shared" si="173"/>
        <v>0</v>
      </c>
    </row>
    <row r="364" spans="2:24" x14ac:dyDescent="0.25">
      <c r="B364" s="6">
        <v>570</v>
      </c>
      <c r="C364" s="6" t="s">
        <v>136</v>
      </c>
      <c r="D364" s="6"/>
      <c r="E364" s="6" t="s">
        <v>246</v>
      </c>
      <c r="F364" s="24">
        <v>416335</v>
      </c>
      <c r="G364" s="24"/>
      <c r="H364" s="24"/>
      <c r="I364" s="24"/>
      <c r="J364" s="40"/>
      <c r="K364" s="24">
        <f>F364</f>
        <v>416335</v>
      </c>
      <c r="L364" s="24"/>
      <c r="M364" s="24"/>
      <c r="N364" s="40"/>
      <c r="O364" s="24"/>
      <c r="P364" s="24"/>
      <c r="Q364" s="24"/>
      <c r="R364" s="24"/>
      <c r="S364" s="24">
        <f t="shared" si="177"/>
        <v>416335</v>
      </c>
      <c r="T364" s="24">
        <f t="shared" si="178"/>
        <v>0</v>
      </c>
      <c r="U364" s="24">
        <f t="shared" si="179"/>
        <v>0</v>
      </c>
      <c r="W364" s="44">
        <f t="shared" si="172"/>
        <v>0</v>
      </c>
      <c r="X364" s="44">
        <f t="shared" si="173"/>
        <v>0</v>
      </c>
    </row>
    <row r="365" spans="2:24" x14ac:dyDescent="0.25">
      <c r="B365" s="6">
        <v>571</v>
      </c>
      <c r="C365" s="6" t="s">
        <v>137</v>
      </c>
      <c r="D365" s="6"/>
      <c r="E365" s="6" t="s">
        <v>246</v>
      </c>
      <c r="F365" s="24">
        <v>83079</v>
      </c>
      <c r="G365" s="24"/>
      <c r="H365" s="24"/>
      <c r="I365" s="24"/>
      <c r="J365" s="40"/>
      <c r="K365" s="24">
        <f>F365</f>
        <v>83079</v>
      </c>
      <c r="L365" s="24"/>
      <c r="M365" s="24"/>
      <c r="N365" s="40"/>
      <c r="O365" s="24"/>
      <c r="P365" s="24"/>
      <c r="Q365" s="24"/>
      <c r="R365" s="24"/>
      <c r="S365" s="24">
        <f t="shared" si="177"/>
        <v>83079</v>
      </c>
      <c r="T365" s="24">
        <f t="shared" si="178"/>
        <v>0</v>
      </c>
      <c r="U365" s="24">
        <f t="shared" si="179"/>
        <v>0</v>
      </c>
      <c r="W365" s="44">
        <f t="shared" si="172"/>
        <v>0</v>
      </c>
      <c r="X365" s="44">
        <f t="shared" si="173"/>
        <v>0</v>
      </c>
    </row>
    <row r="366" spans="2:24" x14ac:dyDescent="0.25">
      <c r="B366" s="6">
        <v>572</v>
      </c>
      <c r="C366" s="6" t="s">
        <v>138</v>
      </c>
      <c r="D366" s="6"/>
      <c r="E366" s="6"/>
      <c r="F366" s="24">
        <v>0</v>
      </c>
      <c r="G366" s="24"/>
      <c r="H366" s="24"/>
      <c r="I366" s="24"/>
      <c r="J366" s="40"/>
      <c r="K366" s="24"/>
      <c r="L366" s="24"/>
      <c r="M366" s="24"/>
      <c r="N366" s="40"/>
      <c r="O366" s="24"/>
      <c r="P366" s="24"/>
      <c r="Q366" s="24"/>
      <c r="R366" s="24"/>
      <c r="S366" s="24">
        <f t="shared" si="177"/>
        <v>0</v>
      </c>
      <c r="T366" s="24">
        <f t="shared" si="178"/>
        <v>0</v>
      </c>
      <c r="U366" s="24">
        <f t="shared" si="179"/>
        <v>0</v>
      </c>
      <c r="W366" s="44">
        <f t="shared" si="172"/>
        <v>0</v>
      </c>
      <c r="X366" s="44">
        <f t="shared" si="173"/>
        <v>0</v>
      </c>
    </row>
    <row r="367" spans="2:24" x14ac:dyDescent="0.25">
      <c r="B367" s="30">
        <v>573</v>
      </c>
      <c r="C367" s="30" t="s">
        <v>139</v>
      </c>
      <c r="D367" s="30"/>
      <c r="E367" s="30"/>
      <c r="F367" s="41">
        <v>0</v>
      </c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>
        <f t="shared" si="177"/>
        <v>0</v>
      </c>
      <c r="T367" s="41">
        <f t="shared" si="178"/>
        <v>0</v>
      </c>
      <c r="U367" s="41">
        <f t="shared" si="179"/>
        <v>0</v>
      </c>
      <c r="W367" s="44">
        <f t="shared" si="172"/>
        <v>0</v>
      </c>
      <c r="X367" s="44">
        <f t="shared" si="173"/>
        <v>0</v>
      </c>
    </row>
    <row r="368" spans="2:24" x14ac:dyDescent="0.25">
      <c r="B368" s="6" t="s">
        <v>199</v>
      </c>
      <c r="C368" s="6"/>
      <c r="D368" s="6"/>
      <c r="E368" s="6"/>
      <c r="F368" s="24">
        <f>SUM(F358:F367)</f>
        <v>3135417</v>
      </c>
      <c r="G368" s="24">
        <f>SUM(G358:G367)</f>
        <v>0</v>
      </c>
      <c r="H368" s="24">
        <f>SUM(H358:H367)</f>
        <v>0</v>
      </c>
      <c r="I368" s="24">
        <f>SUM(I358:I367)</f>
        <v>0</v>
      </c>
      <c r="J368" s="24"/>
      <c r="K368" s="24">
        <f>SUM(K358:K367)</f>
        <v>3135417</v>
      </c>
      <c r="L368" s="24">
        <f>SUM(L358:L367)</f>
        <v>0</v>
      </c>
      <c r="M368" s="24">
        <f>SUM(M358:M367)</f>
        <v>0</v>
      </c>
      <c r="N368" s="24"/>
      <c r="O368" s="24">
        <f>SUM(O358:O367)</f>
        <v>0</v>
      </c>
      <c r="P368" s="24">
        <f>SUM(P358:P367)</f>
        <v>0</v>
      </c>
      <c r="Q368" s="24">
        <f>SUM(Q358:Q367)</f>
        <v>0</v>
      </c>
      <c r="R368" s="24"/>
      <c r="S368" s="24">
        <f>SUM(S358:S367)</f>
        <v>3135417</v>
      </c>
      <c r="T368" s="24">
        <f>SUM(T358:T367)</f>
        <v>0</v>
      </c>
      <c r="U368" s="24">
        <f>SUM(U358:U367)</f>
        <v>0</v>
      </c>
      <c r="W368" s="44">
        <f t="shared" si="172"/>
        <v>0</v>
      </c>
      <c r="X368" s="44">
        <f t="shared" si="173"/>
        <v>0</v>
      </c>
    </row>
    <row r="369" spans="2:24" x14ac:dyDescent="0.25">
      <c r="B369" s="6"/>
      <c r="C369" s="6"/>
      <c r="D369" s="6"/>
      <c r="E369" s="6"/>
      <c r="F369" s="24"/>
      <c r="G369" s="24"/>
      <c r="H369" s="24"/>
      <c r="I369" s="24"/>
      <c r="J369" s="40"/>
      <c r="K369" s="24"/>
      <c r="L369" s="24"/>
      <c r="M369" s="24"/>
      <c r="N369" s="40"/>
      <c r="O369" s="24"/>
      <c r="P369" s="24"/>
      <c r="Q369" s="24"/>
      <c r="R369" s="24"/>
      <c r="S369" s="24"/>
      <c r="T369" s="24"/>
      <c r="U369" s="24"/>
      <c r="W369" s="44">
        <f t="shared" si="172"/>
        <v>0</v>
      </c>
      <c r="X369" s="44">
        <f t="shared" si="173"/>
        <v>0</v>
      </c>
    </row>
    <row r="370" spans="2:24" x14ac:dyDescent="0.25">
      <c r="B370" s="9" t="s">
        <v>200</v>
      </c>
      <c r="C370" s="6"/>
      <c r="D370" s="6"/>
      <c r="E370" s="6"/>
      <c r="F370" s="24"/>
      <c r="G370" s="24"/>
      <c r="H370" s="24"/>
      <c r="I370" s="24"/>
      <c r="J370" s="40"/>
      <c r="K370" s="24"/>
      <c r="L370" s="24"/>
      <c r="M370" s="24"/>
      <c r="N370" s="40"/>
      <c r="O370" s="24"/>
      <c r="P370" s="24"/>
      <c r="Q370" s="24"/>
      <c r="R370" s="24"/>
      <c r="S370" s="24"/>
      <c r="T370" s="24"/>
      <c r="U370" s="24"/>
      <c r="W370" s="44">
        <f t="shared" si="172"/>
        <v>0</v>
      </c>
      <c r="X370" s="44">
        <f t="shared" si="173"/>
        <v>0</v>
      </c>
    </row>
    <row r="371" spans="2:24" x14ac:dyDescent="0.25">
      <c r="B371" s="6">
        <v>580</v>
      </c>
      <c r="C371" s="6" t="s">
        <v>143</v>
      </c>
      <c r="D371" s="47" t="str">
        <f>INDEX(classify,$E371,'Function-Classif'!D$1)</f>
        <v>FO23</v>
      </c>
      <c r="E371" s="6">
        <v>19</v>
      </c>
      <c r="F371" s="24">
        <v>898041</v>
      </c>
      <c r="G371" s="47">
        <f>INDEX(classify,$E371,'Function-Classif'!G$1)*$F371</f>
        <v>0</v>
      </c>
      <c r="H371" s="47">
        <f>INDEX(classify,$E371,'Function-Classif'!H$1)*$F371</f>
        <v>0</v>
      </c>
      <c r="I371" s="47">
        <f>INDEX(classify,$E371,'Function-Classif'!I$1)*$F371</f>
        <v>0</v>
      </c>
      <c r="J371" s="47"/>
      <c r="K371" s="47">
        <f>INDEX(classify,$E371,'Function-Classif'!K$1)*$F371</f>
        <v>0</v>
      </c>
      <c r="L371" s="47">
        <f>INDEX(classify,$E371,'Function-Classif'!L$1)*$F371</f>
        <v>0</v>
      </c>
      <c r="M371" s="47">
        <f>INDEX(classify,$E371,'Function-Classif'!M$1)*$F371</f>
        <v>0</v>
      </c>
      <c r="N371" s="47"/>
      <c r="O371" s="47">
        <f>INDEX(classify,$E371,'Function-Classif'!O$1)*$F371</f>
        <v>435520.55828610389</v>
      </c>
      <c r="P371" s="47">
        <f>INDEX(classify,$E371,'Function-Classif'!P$1)*$F371</f>
        <v>0</v>
      </c>
      <c r="Q371" s="47">
        <f>INDEX(classify,$E371,'Function-Classif'!Q$1)*$F371</f>
        <v>462520.44171389611</v>
      </c>
      <c r="R371" s="24"/>
      <c r="S371" s="24">
        <f t="shared" ref="S371:S381" si="180">+G371+K371+O371</f>
        <v>435520.55828610389</v>
      </c>
      <c r="T371" s="24">
        <f t="shared" ref="T371:T381" si="181">+H371+L371+P371</f>
        <v>0</v>
      </c>
      <c r="U371" s="24">
        <f t="shared" ref="U371:U381" si="182">+I371+M371+Q371</f>
        <v>462520.44171389611</v>
      </c>
      <c r="W371" s="44">
        <f t="shared" si="172"/>
        <v>0</v>
      </c>
      <c r="X371" s="44">
        <f t="shared" si="173"/>
        <v>0</v>
      </c>
    </row>
    <row r="372" spans="2:24" x14ac:dyDescent="0.25">
      <c r="B372" s="6">
        <v>581</v>
      </c>
      <c r="C372" s="6" t="s">
        <v>129</v>
      </c>
      <c r="D372" s="6" t="s">
        <v>263</v>
      </c>
      <c r="E372" s="6"/>
      <c r="F372" s="24">
        <v>574384</v>
      </c>
      <c r="G372" s="24">
        <f>G35/$F35*$F372</f>
        <v>0</v>
      </c>
      <c r="H372" s="24">
        <f>H35/$F35*$F372</f>
        <v>0</v>
      </c>
      <c r="I372" s="24">
        <f>I35/$F35*$F372</f>
        <v>0</v>
      </c>
      <c r="J372" s="24"/>
      <c r="K372" s="24">
        <f>K35/$F35*$F372</f>
        <v>0</v>
      </c>
      <c r="L372" s="24">
        <f>L35/$F35*$F372</f>
        <v>0</v>
      </c>
      <c r="M372" s="24">
        <f>M35/$F35*$F372</f>
        <v>0</v>
      </c>
      <c r="N372" s="24"/>
      <c r="O372" s="24">
        <f>O35/$F35*$F372</f>
        <v>574384</v>
      </c>
      <c r="P372" s="24">
        <f>P35/$F35*$F372</f>
        <v>0</v>
      </c>
      <c r="Q372" s="24">
        <f>Q35/$F35*$F372</f>
        <v>0</v>
      </c>
      <c r="R372" s="24"/>
      <c r="S372" s="24">
        <f t="shared" si="180"/>
        <v>574384</v>
      </c>
      <c r="T372" s="24">
        <f t="shared" si="181"/>
        <v>0</v>
      </c>
      <c r="U372" s="24">
        <f t="shared" si="182"/>
        <v>0</v>
      </c>
      <c r="W372" s="44">
        <f t="shared" si="172"/>
        <v>0</v>
      </c>
      <c r="X372" s="44">
        <f t="shared" si="173"/>
        <v>0</v>
      </c>
    </row>
    <row r="373" spans="2:24" x14ac:dyDescent="0.25">
      <c r="B373" s="6">
        <v>582</v>
      </c>
      <c r="C373" s="6" t="s">
        <v>130</v>
      </c>
      <c r="D373" s="6" t="s">
        <v>263</v>
      </c>
      <c r="E373" s="6"/>
      <c r="F373" s="24">
        <v>851000</v>
      </c>
      <c r="G373" s="24">
        <f>G35/$F35*$F373</f>
        <v>0</v>
      </c>
      <c r="H373" s="24">
        <f>H35/$F35*$F373</f>
        <v>0</v>
      </c>
      <c r="I373" s="24">
        <f>I35/$F35*$F373</f>
        <v>0</v>
      </c>
      <c r="J373" s="24"/>
      <c r="K373" s="24">
        <f>K35/$F35*$F373</f>
        <v>0</v>
      </c>
      <c r="L373" s="24">
        <f>L35/$F35*$F373</f>
        <v>0</v>
      </c>
      <c r="M373" s="24">
        <f>M35/$F35*$F373</f>
        <v>0</v>
      </c>
      <c r="N373" s="24"/>
      <c r="O373" s="24">
        <f>O35/$F35*$F373</f>
        <v>851000</v>
      </c>
      <c r="P373" s="24">
        <f>P35/$F35*$F373</f>
        <v>0</v>
      </c>
      <c r="Q373" s="24">
        <f>Q35/$F35*$F373</f>
        <v>0</v>
      </c>
      <c r="R373" s="24"/>
      <c r="S373" s="24">
        <f t="shared" si="180"/>
        <v>851000</v>
      </c>
      <c r="T373" s="24">
        <f t="shared" si="181"/>
        <v>0</v>
      </c>
      <c r="U373" s="24">
        <f t="shared" si="182"/>
        <v>0</v>
      </c>
      <c r="W373" s="44">
        <f t="shared" si="172"/>
        <v>0</v>
      </c>
      <c r="X373" s="44">
        <f t="shared" si="173"/>
        <v>0</v>
      </c>
    </row>
    <row r="374" spans="2:24" x14ac:dyDescent="0.25">
      <c r="B374" s="6">
        <v>583</v>
      </c>
      <c r="C374" s="6" t="s">
        <v>131</v>
      </c>
      <c r="D374" s="6" t="s">
        <v>264</v>
      </c>
      <c r="E374" s="6"/>
      <c r="F374" s="24">
        <v>1741898</v>
      </c>
      <c r="G374" s="24">
        <f>(G38+G39+G41+G42)/($F37+$F40)*$F374</f>
        <v>0</v>
      </c>
      <c r="H374" s="24">
        <f t="shared" ref="H374:Q374" si="183">(H38+H39+H41+H42)/($F37+$F40)*$F374</f>
        <v>0</v>
      </c>
      <c r="I374" s="24">
        <f t="shared" si="183"/>
        <v>0</v>
      </c>
      <c r="J374" s="24"/>
      <c r="K374" s="24">
        <f t="shared" si="183"/>
        <v>0</v>
      </c>
      <c r="L374" s="24">
        <f t="shared" si="183"/>
        <v>0</v>
      </c>
      <c r="M374" s="24">
        <f t="shared" si="183"/>
        <v>0</v>
      </c>
      <c r="N374" s="24"/>
      <c r="O374" s="24">
        <f t="shared" si="183"/>
        <v>1465375.9084162482</v>
      </c>
      <c r="P374" s="24">
        <f t="shared" si="183"/>
        <v>0</v>
      </c>
      <c r="Q374" s="24">
        <f t="shared" si="183"/>
        <v>276522.09158375196</v>
      </c>
      <c r="R374" s="24"/>
      <c r="S374" s="24">
        <f t="shared" si="180"/>
        <v>1465375.9084162482</v>
      </c>
      <c r="T374" s="24">
        <f t="shared" si="181"/>
        <v>0</v>
      </c>
      <c r="U374" s="24">
        <f t="shared" si="182"/>
        <v>276522.09158375196</v>
      </c>
      <c r="W374" s="44">
        <f>SUM(G374:Q374)-F374</f>
        <v>0</v>
      </c>
      <c r="X374" s="44">
        <f t="shared" si="173"/>
        <v>0</v>
      </c>
    </row>
    <row r="375" spans="2:24" x14ac:dyDescent="0.25">
      <c r="B375" s="6">
        <v>584</v>
      </c>
      <c r="C375" s="6" t="s">
        <v>144</v>
      </c>
      <c r="D375" s="47" t="str">
        <f>INDEX(classify,$E375,'Function-Classif'!D$1)</f>
        <v>P367</v>
      </c>
      <c r="E375" s="6">
        <v>21</v>
      </c>
      <c r="F375" s="24">
        <v>168503</v>
      </c>
      <c r="G375" s="47">
        <f>INDEX(classify,$E375,'Function-Classif'!G$1)*$F375</f>
        <v>0</v>
      </c>
      <c r="H375" s="47">
        <f>INDEX(classify,$E375,'Function-Classif'!H$1)*$F375</f>
        <v>0</v>
      </c>
      <c r="I375" s="47">
        <f>INDEX(classify,$E375,'Function-Classif'!I$1)*$F375</f>
        <v>0</v>
      </c>
      <c r="J375" s="47"/>
      <c r="K375" s="47">
        <f>INDEX(classify,$E375,'Function-Classif'!K$1)*$F375</f>
        <v>0</v>
      </c>
      <c r="L375" s="47">
        <f>INDEX(classify,$E375,'Function-Classif'!L$1)*$F375</f>
        <v>0</v>
      </c>
      <c r="M375" s="47">
        <f>INDEX(classify,$E375,'Function-Classif'!M$1)*$F375</f>
        <v>0</v>
      </c>
      <c r="N375" s="47"/>
      <c r="O375" s="47">
        <f>INDEX(classify,$E375,'Function-Classif'!O$1)*$F375</f>
        <v>155595.61978320355</v>
      </c>
      <c r="P375" s="47">
        <f>INDEX(classify,$E375,'Function-Classif'!P$1)*$F375</f>
        <v>0</v>
      </c>
      <c r="Q375" s="47">
        <f>INDEX(classify,$E375,'Function-Classif'!Q$1)*$F375</f>
        <v>12907.38021679644</v>
      </c>
      <c r="R375" s="24"/>
      <c r="S375" s="24">
        <f t="shared" ref="S375" si="184">+G375+K375+O375</f>
        <v>155595.61978320355</v>
      </c>
      <c r="T375" s="24">
        <f t="shared" ref="T375" si="185">+H375+L375+P375</f>
        <v>0</v>
      </c>
      <c r="U375" s="24">
        <f t="shared" ref="U375" si="186">+I375+M375+Q375</f>
        <v>12907.38021679644</v>
      </c>
      <c r="W375" s="44">
        <f t="shared" si="172"/>
        <v>0</v>
      </c>
      <c r="X375" s="44">
        <f t="shared" si="173"/>
        <v>0</v>
      </c>
    </row>
    <row r="376" spans="2:24" x14ac:dyDescent="0.25">
      <c r="B376" s="6">
        <v>585</v>
      </c>
      <c r="C376" s="6" t="s">
        <v>145</v>
      </c>
      <c r="D376" s="6"/>
      <c r="E376" s="6"/>
      <c r="F376" s="24">
        <v>0</v>
      </c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>
        <f t="shared" si="180"/>
        <v>0</v>
      </c>
      <c r="T376" s="24">
        <f t="shared" si="181"/>
        <v>0</v>
      </c>
      <c r="U376" s="24">
        <f t="shared" si="182"/>
        <v>0</v>
      </c>
      <c r="W376" s="44">
        <f t="shared" si="172"/>
        <v>0</v>
      </c>
      <c r="X376" s="44">
        <f t="shared" si="173"/>
        <v>0</v>
      </c>
    </row>
    <row r="377" spans="2:24" x14ac:dyDescent="0.25">
      <c r="B377" s="6">
        <v>586</v>
      </c>
      <c r="C377" s="6" t="s">
        <v>146</v>
      </c>
      <c r="D377" s="6" t="s">
        <v>265</v>
      </c>
      <c r="E377" s="6"/>
      <c r="F377" s="24">
        <v>3736471</v>
      </c>
      <c r="G377" s="24">
        <f>G59/$F59*$F377</f>
        <v>0</v>
      </c>
      <c r="H377" s="24">
        <f>H59/$F59*$F377</f>
        <v>0</v>
      </c>
      <c r="I377" s="24">
        <f>I59/$F59*$F377</f>
        <v>0</v>
      </c>
      <c r="J377" s="24"/>
      <c r="K377" s="24">
        <f>K59/$F59*$F377</f>
        <v>0</v>
      </c>
      <c r="L377" s="24">
        <f>L59/$F59*$F377</f>
        <v>0</v>
      </c>
      <c r="M377" s="24">
        <f>M59/$F59*$F377</f>
        <v>0</v>
      </c>
      <c r="N377" s="24"/>
      <c r="O377" s="24">
        <f>O59/$F59*$F377</f>
        <v>0</v>
      </c>
      <c r="P377" s="24">
        <f>P59/$F59*$F377</f>
        <v>0</v>
      </c>
      <c r="Q377" s="24">
        <f>Q59/$F59*$F377</f>
        <v>3736471</v>
      </c>
      <c r="R377" s="24"/>
      <c r="S377" s="24">
        <f t="shared" si="180"/>
        <v>0</v>
      </c>
      <c r="T377" s="24">
        <f t="shared" si="181"/>
        <v>0</v>
      </c>
      <c r="U377" s="24">
        <f t="shared" si="182"/>
        <v>3736471</v>
      </c>
      <c r="W377" s="44">
        <f t="shared" si="172"/>
        <v>0</v>
      </c>
      <c r="X377" s="44">
        <f t="shared" si="173"/>
        <v>0</v>
      </c>
    </row>
    <row r="378" spans="2:24" x14ac:dyDescent="0.25">
      <c r="B378" s="6">
        <v>586</v>
      </c>
      <c r="C378" s="6" t="s">
        <v>147</v>
      </c>
      <c r="D378" s="6"/>
      <c r="E378" s="6"/>
      <c r="F378" s="24">
        <v>0</v>
      </c>
      <c r="G378" s="24"/>
      <c r="H378" s="24"/>
      <c r="I378" s="24"/>
      <c r="J378" s="40"/>
      <c r="K378" s="24"/>
      <c r="L378" s="24"/>
      <c r="M378" s="24"/>
      <c r="N378" s="40"/>
      <c r="O378" s="24"/>
      <c r="P378" s="24"/>
      <c r="Q378" s="24"/>
      <c r="R378" s="24"/>
      <c r="S378" s="24">
        <f t="shared" si="180"/>
        <v>0</v>
      </c>
      <c r="T378" s="24">
        <f t="shared" si="181"/>
        <v>0</v>
      </c>
      <c r="U378" s="24">
        <f t="shared" si="182"/>
        <v>0</v>
      </c>
      <c r="W378" s="44">
        <f t="shared" si="172"/>
        <v>0</v>
      </c>
      <c r="X378" s="44">
        <f t="shared" si="173"/>
        <v>0</v>
      </c>
    </row>
    <row r="379" spans="2:24" x14ac:dyDescent="0.25">
      <c r="B379" s="6">
        <v>587</v>
      </c>
      <c r="C379" s="6" t="s">
        <v>148</v>
      </c>
      <c r="D379" s="6"/>
      <c r="E379" s="6"/>
      <c r="F379" s="24">
        <v>0</v>
      </c>
      <c r="G379" s="24"/>
      <c r="H379" s="24"/>
      <c r="I379" s="24"/>
      <c r="J379" s="40"/>
      <c r="K379" s="24"/>
      <c r="L379" s="24"/>
      <c r="M379" s="24"/>
      <c r="N379" s="40"/>
      <c r="O379" s="24"/>
      <c r="P379" s="24"/>
      <c r="Q379" s="24"/>
      <c r="R379" s="24"/>
      <c r="S379" s="24">
        <f t="shared" si="180"/>
        <v>0</v>
      </c>
      <c r="T379" s="24">
        <f t="shared" si="181"/>
        <v>0</v>
      </c>
      <c r="U379" s="24">
        <f t="shared" si="182"/>
        <v>0</v>
      </c>
      <c r="W379" s="44">
        <f t="shared" si="172"/>
        <v>0</v>
      </c>
      <c r="X379" s="44">
        <f t="shared" si="173"/>
        <v>0</v>
      </c>
    </row>
    <row r="380" spans="2:24" x14ac:dyDescent="0.25">
      <c r="B380" s="6">
        <v>588</v>
      </c>
      <c r="C380" s="6" t="s">
        <v>149</v>
      </c>
      <c r="D380" s="47" t="str">
        <f>INDEX(classify,$E380,'Function-Classif'!D$1)</f>
        <v>DIST</v>
      </c>
      <c r="E380" s="6">
        <v>4</v>
      </c>
      <c r="F380" s="24">
        <v>1539532</v>
      </c>
      <c r="G380" s="47">
        <f>INDEX(classify,$E380,'Function-Classif'!G$1)*$F380</f>
        <v>0</v>
      </c>
      <c r="H380" s="47">
        <f>INDEX(classify,$E380,'Function-Classif'!H$1)*$F380</f>
        <v>0</v>
      </c>
      <c r="I380" s="47">
        <f>INDEX(classify,$E380,'Function-Classif'!I$1)*$F380</f>
        <v>0</v>
      </c>
      <c r="J380" s="47"/>
      <c r="K380" s="47">
        <f>INDEX(classify,$E380,'Function-Classif'!K$1)*$F380</f>
        <v>0</v>
      </c>
      <c r="L380" s="47">
        <f>INDEX(classify,$E380,'Function-Classif'!L$1)*$F380</f>
        <v>0</v>
      </c>
      <c r="M380" s="47">
        <f>INDEX(classify,$E380,'Function-Classif'!M$1)*$F380</f>
        <v>0</v>
      </c>
      <c r="N380" s="47"/>
      <c r="O380" s="47">
        <f>INDEX(classify,$E380,'Function-Classif'!O$1)*$F380</f>
        <v>1130080.4224994252</v>
      </c>
      <c r="P380" s="47">
        <f>INDEX(classify,$E380,'Function-Classif'!P$1)*$F380</f>
        <v>0</v>
      </c>
      <c r="Q380" s="47">
        <f>INDEX(classify,$E380,'Function-Classif'!Q$1)*$F380</f>
        <v>409451.57750057481</v>
      </c>
      <c r="R380" s="24"/>
      <c r="S380" s="24">
        <f t="shared" si="180"/>
        <v>1130080.4224994252</v>
      </c>
      <c r="T380" s="24">
        <f t="shared" si="181"/>
        <v>0</v>
      </c>
      <c r="U380" s="24">
        <f t="shared" si="182"/>
        <v>409451.57750057481</v>
      </c>
      <c r="W380" s="44">
        <f t="shared" si="172"/>
        <v>0</v>
      </c>
      <c r="X380" s="44">
        <f t="shared" si="173"/>
        <v>0</v>
      </c>
    </row>
    <row r="381" spans="2:24" x14ac:dyDescent="0.25">
      <c r="B381" s="30">
        <v>589</v>
      </c>
      <c r="C381" s="30" t="s">
        <v>87</v>
      </c>
      <c r="D381" s="30"/>
      <c r="E381" s="30"/>
      <c r="F381" s="41">
        <v>0</v>
      </c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>
        <f t="shared" si="180"/>
        <v>0</v>
      </c>
      <c r="T381" s="41">
        <f t="shared" si="181"/>
        <v>0</v>
      </c>
      <c r="U381" s="41">
        <f t="shared" si="182"/>
        <v>0</v>
      </c>
      <c r="W381" s="44">
        <f t="shared" si="172"/>
        <v>0</v>
      </c>
      <c r="X381" s="44">
        <f t="shared" si="173"/>
        <v>0</v>
      </c>
    </row>
    <row r="382" spans="2:24" x14ac:dyDescent="0.25">
      <c r="B382" s="6" t="s">
        <v>201</v>
      </c>
      <c r="C382" s="6"/>
      <c r="D382" s="6"/>
      <c r="E382" s="6"/>
      <c r="F382" s="24">
        <f>SUM(F371:F381)</f>
        <v>9509829</v>
      </c>
      <c r="G382" s="24">
        <f>SUM(G371:G381)</f>
        <v>0</v>
      </c>
      <c r="H382" s="24">
        <f>SUM(H371:H381)</f>
        <v>0</v>
      </c>
      <c r="I382" s="24">
        <f>SUM(I371:I381)</f>
        <v>0</v>
      </c>
      <c r="J382" s="24"/>
      <c r="K382" s="24">
        <f>SUM(K371:K381)</f>
        <v>0</v>
      </c>
      <c r="L382" s="24">
        <f>SUM(L371:L381)</f>
        <v>0</v>
      </c>
      <c r="M382" s="24">
        <f>SUM(M371:M381)</f>
        <v>0</v>
      </c>
      <c r="N382" s="24"/>
      <c r="O382" s="24">
        <f>SUM(O371:O381)</f>
        <v>4611956.5089849811</v>
      </c>
      <c r="P382" s="24">
        <f>SUM(P371:P381)</f>
        <v>0</v>
      </c>
      <c r="Q382" s="24">
        <f>SUM(Q371:Q381)</f>
        <v>4897872.4910150198</v>
      </c>
      <c r="R382" s="24"/>
      <c r="S382" s="24">
        <f>SUM(S371:S381)</f>
        <v>4611956.5089849811</v>
      </c>
      <c r="T382" s="24">
        <f>SUM(T371:T381)</f>
        <v>0</v>
      </c>
      <c r="U382" s="24">
        <f>SUM(U371:U381)</f>
        <v>4897872.4910150198</v>
      </c>
      <c r="W382" s="44">
        <f t="shared" si="172"/>
        <v>0</v>
      </c>
      <c r="X382" s="44">
        <f t="shared" si="173"/>
        <v>0</v>
      </c>
    </row>
    <row r="383" spans="2:24" x14ac:dyDescent="0.25">
      <c r="B383" s="6"/>
      <c r="C383" s="6"/>
      <c r="D383" s="6"/>
      <c r="E383" s="6"/>
      <c r="F383" s="24"/>
      <c r="G383" s="24"/>
      <c r="H383" s="24"/>
      <c r="I383" s="24"/>
      <c r="J383" s="40"/>
      <c r="K383" s="24"/>
      <c r="L383" s="24"/>
      <c r="M383" s="24"/>
      <c r="N383" s="40"/>
      <c r="O383" s="24"/>
      <c r="P383" s="24"/>
      <c r="Q383" s="24"/>
      <c r="R383" s="24"/>
      <c r="S383" s="24"/>
      <c r="T383" s="24"/>
      <c r="U383" s="24"/>
      <c r="W383" s="44">
        <f t="shared" si="172"/>
        <v>0</v>
      </c>
      <c r="X383" s="44">
        <f t="shared" si="173"/>
        <v>0</v>
      </c>
    </row>
    <row r="384" spans="2:24" x14ac:dyDescent="0.25">
      <c r="B384" s="9" t="s">
        <v>202</v>
      </c>
      <c r="C384" s="6"/>
      <c r="D384" s="6"/>
      <c r="E384" s="6"/>
      <c r="F384" s="24"/>
      <c r="G384" s="24"/>
      <c r="H384" s="24"/>
      <c r="I384" s="24"/>
      <c r="J384" s="40"/>
      <c r="K384" s="24"/>
      <c r="L384" s="24"/>
      <c r="M384" s="24"/>
      <c r="N384" s="40"/>
      <c r="O384" s="24"/>
      <c r="P384" s="24"/>
      <c r="Q384" s="24"/>
      <c r="R384" s="24"/>
      <c r="S384" s="24"/>
      <c r="T384" s="24"/>
      <c r="U384" s="24"/>
      <c r="W384" s="44">
        <f t="shared" si="172"/>
        <v>0</v>
      </c>
      <c r="X384" s="44">
        <f t="shared" si="173"/>
        <v>0</v>
      </c>
    </row>
    <row r="385" spans="2:24" x14ac:dyDescent="0.25">
      <c r="B385" s="6">
        <v>590</v>
      </c>
      <c r="C385" s="6" t="s">
        <v>153</v>
      </c>
      <c r="D385" s="6"/>
      <c r="E385" s="6"/>
      <c r="F385" s="24">
        <v>0</v>
      </c>
      <c r="G385" s="24"/>
      <c r="H385" s="24"/>
      <c r="I385" s="24"/>
      <c r="J385" s="40"/>
      <c r="K385" s="24"/>
      <c r="L385" s="24"/>
      <c r="M385" s="24"/>
      <c r="N385" s="40"/>
      <c r="O385" s="24"/>
      <c r="P385" s="24"/>
      <c r="Q385" s="24"/>
      <c r="R385" s="24"/>
      <c r="S385" s="24">
        <f t="shared" ref="S385:S393" si="187">+G385+K385+O385</f>
        <v>0</v>
      </c>
      <c r="T385" s="24">
        <f t="shared" ref="T385:T393" si="188">+H385+L385+P385</f>
        <v>0</v>
      </c>
      <c r="U385" s="24">
        <f t="shared" ref="U385:U393" si="189">+I385+M385+Q385</f>
        <v>0</v>
      </c>
      <c r="W385" s="44">
        <f t="shared" si="172"/>
        <v>0</v>
      </c>
      <c r="X385" s="44">
        <f t="shared" si="173"/>
        <v>0</v>
      </c>
    </row>
    <row r="386" spans="2:24" x14ac:dyDescent="0.25">
      <c r="B386" s="6">
        <v>591</v>
      </c>
      <c r="C386" s="6" t="s">
        <v>92</v>
      </c>
      <c r="D386" s="6"/>
      <c r="E386" s="6"/>
      <c r="F386" s="24">
        <v>0</v>
      </c>
      <c r="G386" s="24"/>
      <c r="H386" s="24"/>
      <c r="I386" s="24"/>
      <c r="J386" s="40"/>
      <c r="K386" s="24"/>
      <c r="L386" s="24"/>
      <c r="M386" s="24"/>
      <c r="N386" s="40"/>
      <c r="O386" s="24"/>
      <c r="P386" s="24"/>
      <c r="Q386" s="24"/>
      <c r="R386" s="24"/>
      <c r="S386" s="24">
        <f t="shared" si="187"/>
        <v>0</v>
      </c>
      <c r="T386" s="24">
        <f t="shared" si="188"/>
        <v>0</v>
      </c>
      <c r="U386" s="24">
        <f t="shared" si="189"/>
        <v>0</v>
      </c>
      <c r="W386" s="44">
        <f t="shared" si="172"/>
        <v>0</v>
      </c>
      <c r="X386" s="44">
        <f t="shared" si="173"/>
        <v>0</v>
      </c>
    </row>
    <row r="387" spans="2:24" x14ac:dyDescent="0.25">
      <c r="B387" s="6">
        <v>592</v>
      </c>
      <c r="C387" s="6" t="s">
        <v>154</v>
      </c>
      <c r="D387" s="6" t="s">
        <v>263</v>
      </c>
      <c r="E387" s="6"/>
      <c r="F387" s="24">
        <v>199000</v>
      </c>
      <c r="G387" s="24">
        <f>G35/$F35*$F387</f>
        <v>0</v>
      </c>
      <c r="H387" s="24">
        <f>H35/$F35*$F387</f>
        <v>0</v>
      </c>
      <c r="I387" s="24">
        <f>I35/$F35*$F387</f>
        <v>0</v>
      </c>
      <c r="J387" s="24"/>
      <c r="K387" s="24">
        <f>K35/$F35*$F387</f>
        <v>0</v>
      </c>
      <c r="L387" s="24">
        <f>L35/$F35*$F387</f>
        <v>0</v>
      </c>
      <c r="M387" s="24">
        <f>M35/$F35*$F387</f>
        <v>0</v>
      </c>
      <c r="N387" s="24"/>
      <c r="O387" s="24">
        <f>O35/$F35*$F387</f>
        <v>199000</v>
      </c>
      <c r="P387" s="24">
        <f>P35/$F35*$F387</f>
        <v>0</v>
      </c>
      <c r="Q387" s="24">
        <f>Q35/$F35*$F387</f>
        <v>0</v>
      </c>
      <c r="R387" s="24"/>
      <c r="S387" s="24">
        <f t="shared" si="187"/>
        <v>199000</v>
      </c>
      <c r="T387" s="24">
        <f t="shared" si="188"/>
        <v>0</v>
      </c>
      <c r="U387" s="24">
        <f t="shared" si="189"/>
        <v>0</v>
      </c>
      <c r="W387" s="44">
        <f t="shared" si="172"/>
        <v>0</v>
      </c>
      <c r="X387" s="44">
        <f t="shared" si="173"/>
        <v>0</v>
      </c>
    </row>
    <row r="388" spans="2:24" x14ac:dyDescent="0.25">
      <c r="B388" s="6">
        <v>593</v>
      </c>
      <c r="C388" s="6" t="s">
        <v>155</v>
      </c>
      <c r="D388" s="6" t="s">
        <v>264</v>
      </c>
      <c r="E388" s="6"/>
      <c r="F388" s="24">
        <v>2584023</v>
      </c>
      <c r="G388" s="24">
        <f>(G38+G39+G41+G42)/($F37+$F40)*$F388</f>
        <v>0</v>
      </c>
      <c r="H388" s="24">
        <f t="shared" ref="H388:Q388" si="190">(H38+H39+H41+H42)/($F37+$F40)*$F388</f>
        <v>0</v>
      </c>
      <c r="I388" s="24">
        <f t="shared" si="190"/>
        <v>0</v>
      </c>
      <c r="J388" s="24"/>
      <c r="K388" s="24">
        <f t="shared" si="190"/>
        <v>0</v>
      </c>
      <c r="L388" s="24">
        <f t="shared" si="190"/>
        <v>0</v>
      </c>
      <c r="M388" s="24">
        <f t="shared" si="190"/>
        <v>0</v>
      </c>
      <c r="N388" s="24"/>
      <c r="O388" s="24">
        <f t="shared" si="190"/>
        <v>2173815.6028616363</v>
      </c>
      <c r="P388" s="24">
        <f t="shared" si="190"/>
        <v>0</v>
      </c>
      <c r="Q388" s="24">
        <f t="shared" si="190"/>
        <v>410207.39713836374</v>
      </c>
      <c r="R388" s="24"/>
      <c r="S388" s="24">
        <f t="shared" si="187"/>
        <v>2173815.6028616363</v>
      </c>
      <c r="T388" s="24">
        <f t="shared" si="188"/>
        <v>0</v>
      </c>
      <c r="U388" s="24">
        <f t="shared" si="189"/>
        <v>410207.39713836374</v>
      </c>
      <c r="W388" s="44">
        <f t="shared" si="172"/>
        <v>0</v>
      </c>
      <c r="X388" s="44">
        <f t="shared" si="173"/>
        <v>0</v>
      </c>
    </row>
    <row r="389" spans="2:24" x14ac:dyDescent="0.25">
      <c r="B389" s="6">
        <v>594</v>
      </c>
      <c r="C389" s="6" t="s">
        <v>156</v>
      </c>
      <c r="D389" s="6" t="s">
        <v>266</v>
      </c>
      <c r="E389" s="6"/>
      <c r="F389" s="24">
        <v>403600</v>
      </c>
      <c r="G389" s="24">
        <f>(G46+G47+G49+G50)/($F45+$F48)*$F389</f>
        <v>0</v>
      </c>
      <c r="H389" s="24">
        <f t="shared" ref="H389:Q389" si="191">(H46+H47+H49+H50)/($F45+$F48)*$F389</f>
        <v>0</v>
      </c>
      <c r="I389" s="24">
        <f t="shared" si="191"/>
        <v>0</v>
      </c>
      <c r="J389" s="24"/>
      <c r="K389" s="24">
        <f t="shared" si="191"/>
        <v>0</v>
      </c>
      <c r="L389" s="24">
        <f t="shared" si="191"/>
        <v>0</v>
      </c>
      <c r="M389" s="24">
        <f t="shared" si="191"/>
        <v>0</v>
      </c>
      <c r="N389" s="24"/>
      <c r="O389" s="24">
        <f t="shared" si="191"/>
        <v>372684.11924120615</v>
      </c>
      <c r="P389" s="24">
        <f t="shared" si="191"/>
        <v>0</v>
      </c>
      <c r="Q389" s="24">
        <f t="shared" si="191"/>
        <v>30915.880758793868</v>
      </c>
      <c r="R389" s="24"/>
      <c r="S389" s="24">
        <f t="shared" si="187"/>
        <v>372684.11924120615</v>
      </c>
      <c r="T389" s="24">
        <f t="shared" si="188"/>
        <v>0</v>
      </c>
      <c r="U389" s="24">
        <f t="shared" si="189"/>
        <v>30915.880758793868</v>
      </c>
      <c r="W389" s="44">
        <f t="shared" si="172"/>
        <v>0</v>
      </c>
      <c r="X389" s="44">
        <f t="shared" si="173"/>
        <v>0</v>
      </c>
    </row>
    <row r="390" spans="2:24" x14ac:dyDescent="0.25">
      <c r="B390" s="6">
        <v>595</v>
      </c>
      <c r="C390" s="6" t="s">
        <v>157</v>
      </c>
      <c r="D390" s="6" t="s">
        <v>269</v>
      </c>
      <c r="E390" s="6"/>
      <c r="F390" s="24">
        <v>77717</v>
      </c>
      <c r="G390" s="24">
        <f>(G53+G54+G56+G57)/($F52+$F55)*$F390</f>
        <v>0</v>
      </c>
      <c r="H390" s="24">
        <f t="shared" ref="H390:Q390" si="192">(H53+H54+H56+H57)/($F52+$F55)*$F390</f>
        <v>0</v>
      </c>
      <c r="I390" s="24">
        <f t="shared" si="192"/>
        <v>0</v>
      </c>
      <c r="J390" s="24"/>
      <c r="K390" s="24">
        <f t="shared" si="192"/>
        <v>0</v>
      </c>
      <c r="L390" s="24">
        <f t="shared" si="192"/>
        <v>0</v>
      </c>
      <c r="M390" s="24">
        <f t="shared" si="192"/>
        <v>0</v>
      </c>
      <c r="N390" s="24"/>
      <c r="O390" s="24">
        <f t="shared" si="192"/>
        <v>45733.306961499999</v>
      </c>
      <c r="P390" s="24">
        <f t="shared" si="192"/>
        <v>0</v>
      </c>
      <c r="Q390" s="24">
        <f t="shared" si="192"/>
        <v>31983.693038499998</v>
      </c>
      <c r="R390" s="24"/>
      <c r="S390" s="24">
        <f t="shared" si="187"/>
        <v>45733.306961499999</v>
      </c>
      <c r="T390" s="24">
        <f t="shared" si="188"/>
        <v>0</v>
      </c>
      <c r="U390" s="24">
        <f t="shared" si="189"/>
        <v>31983.693038499998</v>
      </c>
      <c r="W390" s="44">
        <f t="shared" si="172"/>
        <v>0</v>
      </c>
      <c r="X390" s="44">
        <f t="shared" si="173"/>
        <v>0</v>
      </c>
    </row>
    <row r="391" spans="2:24" x14ac:dyDescent="0.25">
      <c r="B391" s="6">
        <v>596</v>
      </c>
      <c r="C391" s="6" t="s">
        <v>158</v>
      </c>
      <c r="D391" s="6" t="s">
        <v>459</v>
      </c>
      <c r="E391" s="6"/>
      <c r="F391" s="24">
        <v>6800</v>
      </c>
      <c r="G391" s="24">
        <f>G61/$F61*$F391</f>
        <v>0</v>
      </c>
      <c r="H391" s="24">
        <f t="shared" ref="H391:U391" si="193">H61/$F61*$F391</f>
        <v>0</v>
      </c>
      <c r="I391" s="24">
        <f t="shared" si="193"/>
        <v>0</v>
      </c>
      <c r="J391" s="24"/>
      <c r="K391" s="24">
        <f t="shared" si="193"/>
        <v>0</v>
      </c>
      <c r="L391" s="24">
        <f t="shared" si="193"/>
        <v>0</v>
      </c>
      <c r="M391" s="24">
        <f t="shared" si="193"/>
        <v>0</v>
      </c>
      <c r="N391" s="24"/>
      <c r="O391" s="24">
        <f t="shared" si="193"/>
        <v>0</v>
      </c>
      <c r="P391" s="24">
        <f t="shared" si="193"/>
        <v>0</v>
      </c>
      <c r="Q391" s="24">
        <f t="shared" si="193"/>
        <v>6800</v>
      </c>
      <c r="R391" s="24"/>
      <c r="S391" s="24">
        <f t="shared" si="193"/>
        <v>0</v>
      </c>
      <c r="T391" s="24">
        <f t="shared" si="193"/>
        <v>0</v>
      </c>
      <c r="U391" s="24">
        <f t="shared" si="193"/>
        <v>6800</v>
      </c>
      <c r="W391" s="44">
        <f t="shared" si="172"/>
        <v>0</v>
      </c>
      <c r="X391" s="44">
        <f t="shared" si="173"/>
        <v>0</v>
      </c>
    </row>
    <row r="392" spans="2:24" x14ac:dyDescent="0.25">
      <c r="B392" s="6">
        <v>597</v>
      </c>
      <c r="C392" s="6" t="s">
        <v>159</v>
      </c>
      <c r="D392" s="6"/>
      <c r="E392" s="6"/>
      <c r="F392" s="24">
        <v>0</v>
      </c>
      <c r="G392" s="24"/>
      <c r="H392" s="24"/>
      <c r="I392" s="24"/>
      <c r="J392" s="40"/>
      <c r="K392" s="24"/>
      <c r="L392" s="24"/>
      <c r="M392" s="24"/>
      <c r="N392" s="40"/>
      <c r="O392" s="24"/>
      <c r="P392" s="24"/>
      <c r="Q392" s="24"/>
      <c r="R392" s="24"/>
      <c r="S392" s="24">
        <f t="shared" si="187"/>
        <v>0</v>
      </c>
      <c r="T392" s="24">
        <f t="shared" si="188"/>
        <v>0</v>
      </c>
      <c r="U392" s="24">
        <f t="shared" si="189"/>
        <v>0</v>
      </c>
      <c r="W392" s="44">
        <f t="shared" si="172"/>
        <v>0</v>
      </c>
      <c r="X392" s="44">
        <f t="shared" si="173"/>
        <v>0</v>
      </c>
    </row>
    <row r="393" spans="2:24" x14ac:dyDescent="0.25">
      <c r="B393" s="30">
        <v>598</v>
      </c>
      <c r="C393" s="30" t="s">
        <v>203</v>
      </c>
      <c r="D393" s="30"/>
      <c r="E393" s="30"/>
      <c r="F393" s="41">
        <v>0</v>
      </c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>
        <f t="shared" si="187"/>
        <v>0</v>
      </c>
      <c r="T393" s="41">
        <f t="shared" si="188"/>
        <v>0</v>
      </c>
      <c r="U393" s="41">
        <f t="shared" si="189"/>
        <v>0</v>
      </c>
      <c r="W393" s="44">
        <f t="shared" si="172"/>
        <v>0</v>
      </c>
      <c r="X393" s="44">
        <f t="shared" si="173"/>
        <v>0</v>
      </c>
    </row>
    <row r="394" spans="2:24" x14ac:dyDescent="0.25">
      <c r="B394" s="6" t="s">
        <v>204</v>
      </c>
      <c r="C394" s="6"/>
      <c r="D394" s="6"/>
      <c r="E394" s="6"/>
      <c r="F394" s="24">
        <f>SUM(F385:F393)</f>
        <v>3271140</v>
      </c>
      <c r="G394" s="24">
        <f>SUM(G385:G393)</f>
        <v>0</v>
      </c>
      <c r="H394" s="24">
        <f>SUM(H385:H393)</f>
        <v>0</v>
      </c>
      <c r="I394" s="24">
        <f>SUM(I385:I393)</f>
        <v>0</v>
      </c>
      <c r="J394" s="24"/>
      <c r="K394" s="24">
        <f>SUM(K385:K393)</f>
        <v>0</v>
      </c>
      <c r="L394" s="24">
        <f>SUM(L385:L393)</f>
        <v>0</v>
      </c>
      <c r="M394" s="24">
        <f>SUM(M385:M393)</f>
        <v>0</v>
      </c>
      <c r="N394" s="24"/>
      <c r="O394" s="24">
        <f>SUM(O385:O393)</f>
        <v>2791233.0290643424</v>
      </c>
      <c r="P394" s="24">
        <f>SUM(P385:P393)</f>
        <v>0</v>
      </c>
      <c r="Q394" s="24">
        <f>SUM(Q385:Q393)</f>
        <v>479906.97093565756</v>
      </c>
      <c r="R394" s="24"/>
      <c r="S394" s="24">
        <f>SUM(S385:S393)</f>
        <v>2791233.0290643424</v>
      </c>
      <c r="T394" s="24">
        <f>SUM(T385:T393)</f>
        <v>0</v>
      </c>
      <c r="U394" s="24">
        <f>SUM(U385:U393)</f>
        <v>479906.97093565756</v>
      </c>
      <c r="W394" s="44">
        <f t="shared" si="172"/>
        <v>0</v>
      </c>
      <c r="X394" s="44">
        <f t="shared" si="173"/>
        <v>0</v>
      </c>
    </row>
    <row r="395" spans="2:24" x14ac:dyDescent="0.25">
      <c r="B395" s="30"/>
      <c r="C395" s="30"/>
      <c r="D395" s="30"/>
      <c r="E395" s="30"/>
      <c r="F395" s="3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W395" s="44">
        <f t="shared" si="172"/>
        <v>0</v>
      </c>
      <c r="X395" s="44">
        <f t="shared" si="173"/>
        <v>0</v>
      </c>
    </row>
    <row r="396" spans="2:24" x14ac:dyDescent="0.25">
      <c r="B396" s="6" t="s">
        <v>243</v>
      </c>
      <c r="C396" s="6"/>
      <c r="D396" s="6"/>
      <c r="E396" s="6"/>
      <c r="F396" s="24">
        <f>F394+F382</f>
        <v>12780969</v>
      </c>
      <c r="G396" s="24">
        <f>G394+G382</f>
        <v>0</v>
      </c>
      <c r="H396" s="24">
        <f>H394+H382</f>
        <v>0</v>
      </c>
      <c r="I396" s="24">
        <f>I394+I382</f>
        <v>0</v>
      </c>
      <c r="J396" s="24"/>
      <c r="K396" s="24">
        <f>K394+K382</f>
        <v>0</v>
      </c>
      <c r="L396" s="24">
        <f>L394+L382</f>
        <v>0</v>
      </c>
      <c r="M396" s="24">
        <f>M394+M382</f>
        <v>0</v>
      </c>
      <c r="N396" s="24"/>
      <c r="O396" s="24">
        <f>O394+O382</f>
        <v>7403189.5380493235</v>
      </c>
      <c r="P396" s="24">
        <f>P394+P382</f>
        <v>0</v>
      </c>
      <c r="Q396" s="24">
        <f>Q394+Q382</f>
        <v>5377779.4619506774</v>
      </c>
      <c r="R396" s="24"/>
      <c r="S396" s="24">
        <f>S394+S382</f>
        <v>7403189.5380493235</v>
      </c>
      <c r="T396" s="24">
        <f>T394+T382</f>
        <v>0</v>
      </c>
      <c r="U396" s="24">
        <f>U394+U382</f>
        <v>5377779.4619506774</v>
      </c>
      <c r="W396" s="44">
        <f t="shared" si="172"/>
        <v>0</v>
      </c>
      <c r="X396" s="44">
        <f t="shared" si="173"/>
        <v>0</v>
      </c>
    </row>
    <row r="397" spans="2:24" x14ac:dyDescent="0.25">
      <c r="B397" s="6"/>
      <c r="C397" s="6"/>
      <c r="D397" s="6"/>
      <c r="E397" s="6"/>
      <c r="F397" s="24"/>
      <c r="G397" s="24"/>
      <c r="H397" s="24"/>
      <c r="I397" s="24"/>
      <c r="J397" s="40"/>
      <c r="K397" s="24"/>
      <c r="L397" s="24"/>
      <c r="M397" s="24"/>
      <c r="N397" s="40"/>
      <c r="O397" s="24"/>
      <c r="P397" s="24"/>
      <c r="Q397" s="24"/>
      <c r="R397" s="24"/>
      <c r="S397" s="24"/>
      <c r="T397" s="24"/>
      <c r="U397" s="24"/>
      <c r="W397" s="44">
        <f t="shared" si="172"/>
        <v>0</v>
      </c>
      <c r="X397" s="44">
        <f t="shared" si="173"/>
        <v>0</v>
      </c>
    </row>
    <row r="398" spans="2:24" x14ac:dyDescent="0.25">
      <c r="B398" s="9" t="s">
        <v>162</v>
      </c>
      <c r="C398" s="6"/>
      <c r="D398" s="6"/>
      <c r="E398" s="6"/>
      <c r="F398" s="24"/>
      <c r="G398" s="24"/>
      <c r="H398" s="24"/>
      <c r="I398" s="24"/>
      <c r="J398" s="40"/>
      <c r="K398" s="24"/>
      <c r="L398" s="24"/>
      <c r="M398" s="24"/>
      <c r="N398" s="40"/>
      <c r="O398" s="24"/>
      <c r="P398" s="24"/>
      <c r="Q398" s="24"/>
      <c r="R398" s="24"/>
      <c r="S398" s="24"/>
      <c r="T398" s="24"/>
      <c r="U398" s="24"/>
      <c r="W398" s="44">
        <f t="shared" si="172"/>
        <v>0</v>
      </c>
      <c r="X398" s="44">
        <f t="shared" si="173"/>
        <v>0</v>
      </c>
    </row>
    <row r="399" spans="2:24" x14ac:dyDescent="0.25">
      <c r="B399" s="6">
        <v>901</v>
      </c>
      <c r="C399" s="6" t="s">
        <v>163</v>
      </c>
      <c r="D399" s="6"/>
      <c r="E399" s="6" t="s">
        <v>246</v>
      </c>
      <c r="F399" s="24">
        <v>869231</v>
      </c>
      <c r="G399" s="24"/>
      <c r="H399" s="24"/>
      <c r="I399" s="24"/>
      <c r="J399" s="40"/>
      <c r="K399" s="24"/>
      <c r="L399" s="24"/>
      <c r="M399" s="24"/>
      <c r="N399" s="40"/>
      <c r="O399" s="24"/>
      <c r="P399" s="24"/>
      <c r="Q399" s="24">
        <f>F399</f>
        <v>869231</v>
      </c>
      <c r="R399" s="24"/>
      <c r="S399" s="24">
        <f t="shared" ref="S399:S403" si="194">+G399+K399+O399</f>
        <v>0</v>
      </c>
      <c r="T399" s="24">
        <f t="shared" ref="T399:T403" si="195">+H399+L399+P399</f>
        <v>0</v>
      </c>
      <c r="U399" s="24">
        <f t="shared" ref="U399:U403" si="196">+I399+M399+Q399</f>
        <v>869231</v>
      </c>
      <c r="W399" s="44">
        <f t="shared" si="172"/>
        <v>0</v>
      </c>
      <c r="X399" s="44">
        <f t="shared" si="173"/>
        <v>0</v>
      </c>
    </row>
    <row r="400" spans="2:24" x14ac:dyDescent="0.25">
      <c r="B400" s="6">
        <v>902</v>
      </c>
      <c r="C400" s="6" t="s">
        <v>164</v>
      </c>
      <c r="D400" s="6"/>
      <c r="E400" s="6" t="s">
        <v>246</v>
      </c>
      <c r="F400" s="24">
        <v>340095</v>
      </c>
      <c r="G400" s="24"/>
      <c r="H400" s="24"/>
      <c r="I400" s="24"/>
      <c r="J400" s="40"/>
      <c r="K400" s="24"/>
      <c r="L400" s="24"/>
      <c r="M400" s="24"/>
      <c r="N400" s="40"/>
      <c r="O400" s="24"/>
      <c r="P400" s="24"/>
      <c r="Q400" s="24">
        <f>F400</f>
        <v>340095</v>
      </c>
      <c r="R400" s="24"/>
      <c r="S400" s="24">
        <f t="shared" si="194"/>
        <v>0</v>
      </c>
      <c r="T400" s="24">
        <f t="shared" si="195"/>
        <v>0</v>
      </c>
      <c r="U400" s="24">
        <f t="shared" si="196"/>
        <v>340095</v>
      </c>
      <c r="W400" s="44">
        <f t="shared" si="172"/>
        <v>0</v>
      </c>
      <c r="X400" s="44">
        <f t="shared" si="173"/>
        <v>0</v>
      </c>
    </row>
    <row r="401" spans="2:24" x14ac:dyDescent="0.25">
      <c r="B401" s="6">
        <v>903</v>
      </c>
      <c r="C401" s="6" t="s">
        <v>165</v>
      </c>
      <c r="D401" s="6"/>
      <c r="E401" s="6" t="s">
        <v>246</v>
      </c>
      <c r="F401" s="24">
        <v>3084679</v>
      </c>
      <c r="G401" s="24"/>
      <c r="H401" s="24"/>
      <c r="I401" s="24"/>
      <c r="J401" s="40"/>
      <c r="K401" s="24"/>
      <c r="L401" s="24"/>
      <c r="M401" s="24"/>
      <c r="N401" s="40"/>
      <c r="O401" s="24"/>
      <c r="P401" s="24"/>
      <c r="Q401" s="24">
        <f>F401</f>
        <v>3084679</v>
      </c>
      <c r="R401" s="24"/>
      <c r="S401" s="24">
        <f t="shared" si="194"/>
        <v>0</v>
      </c>
      <c r="T401" s="24">
        <f t="shared" si="195"/>
        <v>0</v>
      </c>
      <c r="U401" s="24">
        <f t="shared" si="196"/>
        <v>3084679</v>
      </c>
      <c r="W401" s="44">
        <f t="shared" si="172"/>
        <v>0</v>
      </c>
      <c r="X401" s="44">
        <f t="shared" si="173"/>
        <v>0</v>
      </c>
    </row>
    <row r="402" spans="2:24" x14ac:dyDescent="0.25">
      <c r="B402" s="6">
        <v>904</v>
      </c>
      <c r="C402" s="6" t="s">
        <v>166</v>
      </c>
      <c r="D402" s="6"/>
      <c r="E402" s="6"/>
      <c r="F402" s="24">
        <v>0</v>
      </c>
      <c r="G402" s="24"/>
      <c r="H402" s="24"/>
      <c r="I402" s="24"/>
      <c r="J402" s="40"/>
      <c r="K402" s="24"/>
      <c r="L402" s="24"/>
      <c r="M402" s="24"/>
      <c r="N402" s="40"/>
      <c r="O402" s="24"/>
      <c r="P402" s="24"/>
      <c r="Q402" s="24"/>
      <c r="R402" s="24"/>
      <c r="S402" s="24">
        <f t="shared" si="194"/>
        <v>0</v>
      </c>
      <c r="T402" s="24">
        <f t="shared" si="195"/>
        <v>0</v>
      </c>
      <c r="U402" s="24">
        <f t="shared" si="196"/>
        <v>0</v>
      </c>
      <c r="W402" s="44">
        <f t="shared" si="172"/>
        <v>0</v>
      </c>
      <c r="X402" s="44">
        <f t="shared" si="173"/>
        <v>0</v>
      </c>
    </row>
    <row r="403" spans="2:24" x14ac:dyDescent="0.25">
      <c r="B403" s="30">
        <v>905</v>
      </c>
      <c r="C403" s="30" t="s">
        <v>167</v>
      </c>
      <c r="D403" s="30"/>
      <c r="E403" s="30"/>
      <c r="F403" s="41">
        <v>0</v>
      </c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>
        <f t="shared" si="194"/>
        <v>0</v>
      </c>
      <c r="T403" s="41">
        <f t="shared" si="195"/>
        <v>0</v>
      </c>
      <c r="U403" s="41">
        <f t="shared" si="196"/>
        <v>0</v>
      </c>
      <c r="W403" s="44">
        <f t="shared" si="172"/>
        <v>0</v>
      </c>
      <c r="X403" s="44">
        <f t="shared" si="173"/>
        <v>0</v>
      </c>
    </row>
    <row r="404" spans="2:24" x14ac:dyDescent="0.25">
      <c r="B404" s="6" t="s">
        <v>205</v>
      </c>
      <c r="C404" s="6"/>
      <c r="D404" s="6"/>
      <c r="E404" s="6"/>
      <c r="F404" s="24">
        <f>SUM(F399:F403)</f>
        <v>4294005</v>
      </c>
      <c r="G404" s="24">
        <f>SUM(G399:G403)</f>
        <v>0</v>
      </c>
      <c r="H404" s="24">
        <f>SUM(H399:H403)</f>
        <v>0</v>
      </c>
      <c r="I404" s="24">
        <f>SUM(I399:I403)</f>
        <v>0</v>
      </c>
      <c r="J404" s="24"/>
      <c r="K404" s="24">
        <f>SUM(K399:K403)</f>
        <v>0</v>
      </c>
      <c r="L404" s="24">
        <f>SUM(L399:L403)</f>
        <v>0</v>
      </c>
      <c r="M404" s="24">
        <f>SUM(M399:M403)</f>
        <v>0</v>
      </c>
      <c r="N404" s="24"/>
      <c r="O404" s="24">
        <f>SUM(O399:O403)</f>
        <v>0</v>
      </c>
      <c r="P404" s="24">
        <f>SUM(P399:P403)</f>
        <v>0</v>
      </c>
      <c r="Q404" s="24">
        <f>SUM(Q399:Q403)</f>
        <v>4294005</v>
      </c>
      <c r="R404" s="24"/>
      <c r="S404" s="24">
        <f>SUM(S399:S403)</f>
        <v>0</v>
      </c>
      <c r="T404" s="24">
        <f>SUM(T399:T403)</f>
        <v>0</v>
      </c>
      <c r="U404" s="24">
        <f>SUM(U399:U403)</f>
        <v>4294005</v>
      </c>
      <c r="W404" s="44">
        <f t="shared" si="172"/>
        <v>0</v>
      </c>
      <c r="X404" s="44">
        <f t="shared" si="173"/>
        <v>0</v>
      </c>
    </row>
    <row r="405" spans="2:24" x14ac:dyDescent="0.25">
      <c r="B405" s="6"/>
      <c r="C405" s="6"/>
      <c r="D405" s="6"/>
      <c r="E405" s="6"/>
      <c r="F405" s="24"/>
      <c r="G405" s="24"/>
      <c r="H405" s="24"/>
      <c r="I405" s="24"/>
      <c r="J405" s="40"/>
      <c r="K405" s="24"/>
      <c r="L405" s="24"/>
      <c r="M405" s="24"/>
      <c r="N405" s="40"/>
      <c r="O405" s="24"/>
      <c r="P405" s="24"/>
      <c r="Q405" s="24"/>
      <c r="R405" s="24"/>
      <c r="S405" s="24"/>
      <c r="T405" s="24"/>
      <c r="U405" s="24"/>
      <c r="W405" s="44">
        <f t="shared" si="172"/>
        <v>0</v>
      </c>
      <c r="X405" s="44">
        <f t="shared" si="173"/>
        <v>0</v>
      </c>
    </row>
    <row r="406" spans="2:24" x14ac:dyDescent="0.25">
      <c r="B406" s="9" t="s">
        <v>169</v>
      </c>
      <c r="C406" s="6"/>
      <c r="D406" s="6"/>
      <c r="E406" s="6"/>
      <c r="F406" s="24"/>
      <c r="G406" s="24"/>
      <c r="H406" s="24"/>
      <c r="I406" s="24"/>
      <c r="J406" s="40"/>
      <c r="K406" s="24"/>
      <c r="L406" s="24"/>
      <c r="M406" s="24"/>
      <c r="N406" s="40"/>
      <c r="O406" s="24"/>
      <c r="P406" s="24"/>
      <c r="Q406" s="24"/>
      <c r="R406" s="24"/>
      <c r="S406" s="24"/>
      <c r="T406" s="24"/>
      <c r="U406" s="24"/>
      <c r="W406" s="44">
        <f t="shared" ref="W406:W469" si="197">SUM(G406:Q406)-F406</f>
        <v>0</v>
      </c>
      <c r="X406" s="44">
        <f t="shared" ref="X406:X469" si="198">SUM(S406:U406)-F406</f>
        <v>0</v>
      </c>
    </row>
    <row r="407" spans="2:24" x14ac:dyDescent="0.25">
      <c r="B407" s="6">
        <v>907</v>
      </c>
      <c r="C407" s="6" t="s">
        <v>170</v>
      </c>
      <c r="D407" s="6"/>
      <c r="E407" s="6" t="s">
        <v>246</v>
      </c>
      <c r="F407" s="24">
        <v>262521</v>
      </c>
      <c r="G407" s="24"/>
      <c r="H407" s="24"/>
      <c r="I407" s="24"/>
      <c r="J407" s="40"/>
      <c r="K407" s="24"/>
      <c r="L407" s="24"/>
      <c r="M407" s="24"/>
      <c r="N407" s="40"/>
      <c r="O407" s="24"/>
      <c r="P407" s="24"/>
      <c r="Q407" s="24">
        <f>F407</f>
        <v>262521</v>
      </c>
      <c r="R407" s="24"/>
      <c r="S407" s="24">
        <f t="shared" ref="S407:S416" si="199">+G407+K407+O407</f>
        <v>0</v>
      </c>
      <c r="T407" s="24">
        <f t="shared" ref="T407:T416" si="200">+H407+L407+P407</f>
        <v>0</v>
      </c>
      <c r="U407" s="24">
        <f t="shared" ref="U407:U416" si="201">+I407+M407+Q407</f>
        <v>262521</v>
      </c>
      <c r="W407" s="44">
        <f t="shared" si="197"/>
        <v>0</v>
      </c>
      <c r="X407" s="44">
        <f t="shared" si="198"/>
        <v>0</v>
      </c>
    </row>
    <row r="408" spans="2:24" x14ac:dyDescent="0.25">
      <c r="B408" s="6">
        <v>908</v>
      </c>
      <c r="C408" s="6" t="s">
        <v>171</v>
      </c>
      <c r="D408" s="6"/>
      <c r="E408" s="6" t="s">
        <v>246</v>
      </c>
      <c r="F408" s="24">
        <v>916352</v>
      </c>
      <c r="G408" s="24"/>
      <c r="H408" s="24"/>
      <c r="I408" s="24"/>
      <c r="J408" s="40"/>
      <c r="K408" s="24"/>
      <c r="L408" s="24"/>
      <c r="M408" s="24"/>
      <c r="N408" s="40"/>
      <c r="O408" s="24"/>
      <c r="P408" s="24"/>
      <c r="Q408" s="24">
        <f>F408</f>
        <v>916352</v>
      </c>
      <c r="R408" s="24"/>
      <c r="S408" s="24">
        <f t="shared" si="199"/>
        <v>0</v>
      </c>
      <c r="T408" s="24">
        <f t="shared" si="200"/>
        <v>0</v>
      </c>
      <c r="U408" s="24">
        <f t="shared" si="201"/>
        <v>916352</v>
      </c>
      <c r="W408" s="44">
        <f t="shared" si="197"/>
        <v>0</v>
      </c>
      <c r="X408" s="44">
        <f t="shared" si="198"/>
        <v>0</v>
      </c>
    </row>
    <row r="409" spans="2:24" x14ac:dyDescent="0.25">
      <c r="B409" s="6">
        <v>908</v>
      </c>
      <c r="C409" s="6" t="s">
        <v>206</v>
      </c>
      <c r="D409" s="6"/>
      <c r="E409" s="6"/>
      <c r="F409" s="24">
        <v>0</v>
      </c>
      <c r="G409" s="24"/>
      <c r="H409" s="24"/>
      <c r="I409" s="24"/>
      <c r="J409" s="40"/>
      <c r="K409" s="24"/>
      <c r="L409" s="24"/>
      <c r="M409" s="24"/>
      <c r="N409" s="40"/>
      <c r="O409" s="24"/>
      <c r="P409" s="24"/>
      <c r="Q409" s="24"/>
      <c r="R409" s="24"/>
      <c r="S409" s="24">
        <f t="shared" si="199"/>
        <v>0</v>
      </c>
      <c r="T409" s="24">
        <f t="shared" si="200"/>
        <v>0</v>
      </c>
      <c r="U409" s="24">
        <f t="shared" si="201"/>
        <v>0</v>
      </c>
      <c r="W409" s="44">
        <f t="shared" si="197"/>
        <v>0</v>
      </c>
      <c r="X409" s="44">
        <f t="shared" si="198"/>
        <v>0</v>
      </c>
    </row>
    <row r="410" spans="2:24" x14ac:dyDescent="0.25">
      <c r="B410" s="6">
        <v>909</v>
      </c>
      <c r="C410" s="6" t="s">
        <v>173</v>
      </c>
      <c r="D410" s="6"/>
      <c r="E410" s="6"/>
      <c r="F410" s="24">
        <v>0</v>
      </c>
      <c r="G410" s="24"/>
      <c r="H410" s="24"/>
      <c r="I410" s="24"/>
      <c r="J410" s="40"/>
      <c r="K410" s="24"/>
      <c r="L410" s="24"/>
      <c r="M410" s="24"/>
      <c r="N410" s="40"/>
      <c r="O410" s="24"/>
      <c r="P410" s="24"/>
      <c r="Q410" s="24"/>
      <c r="R410" s="24"/>
      <c r="S410" s="24">
        <f t="shared" si="199"/>
        <v>0</v>
      </c>
      <c r="T410" s="24">
        <f t="shared" si="200"/>
        <v>0</v>
      </c>
      <c r="U410" s="24">
        <f t="shared" si="201"/>
        <v>0</v>
      </c>
      <c r="W410" s="44">
        <f t="shared" si="197"/>
        <v>0</v>
      </c>
      <c r="X410" s="44">
        <f t="shared" si="198"/>
        <v>0</v>
      </c>
    </row>
    <row r="411" spans="2:24" x14ac:dyDescent="0.25">
      <c r="B411" s="6">
        <v>909</v>
      </c>
      <c r="C411" s="6" t="s">
        <v>174</v>
      </c>
      <c r="D411" s="6"/>
      <c r="E411" s="6"/>
      <c r="F411" s="24">
        <v>0</v>
      </c>
      <c r="G411" s="24"/>
      <c r="H411" s="24"/>
      <c r="I411" s="24"/>
      <c r="J411" s="40"/>
      <c r="K411" s="24"/>
      <c r="L411" s="24"/>
      <c r="M411" s="24"/>
      <c r="N411" s="40"/>
      <c r="O411" s="24"/>
      <c r="P411" s="24"/>
      <c r="Q411" s="24"/>
      <c r="R411" s="24"/>
      <c r="S411" s="24">
        <f t="shared" si="199"/>
        <v>0</v>
      </c>
      <c r="T411" s="24">
        <f t="shared" si="200"/>
        <v>0</v>
      </c>
      <c r="U411" s="24">
        <f t="shared" si="201"/>
        <v>0</v>
      </c>
      <c r="W411" s="44">
        <f t="shared" si="197"/>
        <v>0</v>
      </c>
      <c r="X411" s="44">
        <f t="shared" si="198"/>
        <v>0</v>
      </c>
    </row>
    <row r="412" spans="2:24" x14ac:dyDescent="0.25">
      <c r="B412" s="6">
        <v>910</v>
      </c>
      <c r="C412" s="6" t="s">
        <v>175</v>
      </c>
      <c r="D412" s="6"/>
      <c r="E412" s="6"/>
      <c r="F412" s="24">
        <v>0</v>
      </c>
      <c r="G412" s="24"/>
      <c r="H412" s="24"/>
      <c r="I412" s="24"/>
      <c r="J412" s="40"/>
      <c r="K412" s="24"/>
      <c r="L412" s="24"/>
      <c r="M412" s="24"/>
      <c r="N412" s="40"/>
      <c r="O412" s="24"/>
      <c r="P412" s="24"/>
      <c r="Q412" s="24"/>
      <c r="R412" s="24"/>
      <c r="S412" s="24">
        <f t="shared" si="199"/>
        <v>0</v>
      </c>
      <c r="T412" s="24">
        <f t="shared" si="200"/>
        <v>0</v>
      </c>
      <c r="U412" s="24">
        <f t="shared" si="201"/>
        <v>0</v>
      </c>
      <c r="W412" s="44">
        <f t="shared" si="197"/>
        <v>0</v>
      </c>
      <c r="X412" s="44">
        <f t="shared" si="198"/>
        <v>0</v>
      </c>
    </row>
    <row r="413" spans="2:24" x14ac:dyDescent="0.25">
      <c r="B413" s="6">
        <v>911</v>
      </c>
      <c r="C413" s="6" t="s">
        <v>176</v>
      </c>
      <c r="D413" s="6"/>
      <c r="E413" s="6"/>
      <c r="F413" s="24">
        <v>0</v>
      </c>
      <c r="G413" s="24"/>
      <c r="H413" s="24"/>
      <c r="I413" s="24"/>
      <c r="J413" s="40"/>
      <c r="K413" s="24"/>
      <c r="L413" s="24"/>
      <c r="M413" s="24"/>
      <c r="N413" s="40"/>
      <c r="O413" s="24"/>
      <c r="P413" s="24"/>
      <c r="Q413" s="24"/>
      <c r="R413" s="24"/>
      <c r="S413" s="24">
        <f t="shared" si="199"/>
        <v>0</v>
      </c>
      <c r="T413" s="24">
        <f t="shared" si="200"/>
        <v>0</v>
      </c>
      <c r="U413" s="24">
        <f t="shared" si="201"/>
        <v>0</v>
      </c>
      <c r="W413" s="44">
        <f t="shared" si="197"/>
        <v>0</v>
      </c>
      <c r="X413" s="44">
        <f t="shared" si="198"/>
        <v>0</v>
      </c>
    </row>
    <row r="414" spans="2:24" x14ac:dyDescent="0.25">
      <c r="B414" s="6">
        <v>912</v>
      </c>
      <c r="C414" s="6" t="s">
        <v>176</v>
      </c>
      <c r="D414" s="6"/>
      <c r="E414" s="6"/>
      <c r="F414" s="24">
        <v>0</v>
      </c>
      <c r="G414" s="24"/>
      <c r="H414" s="24"/>
      <c r="I414" s="24"/>
      <c r="J414" s="40"/>
      <c r="K414" s="24"/>
      <c r="L414" s="24"/>
      <c r="M414" s="24"/>
      <c r="N414" s="40"/>
      <c r="O414" s="24"/>
      <c r="P414" s="24"/>
      <c r="Q414" s="24"/>
      <c r="R414" s="24"/>
      <c r="S414" s="24">
        <f t="shared" si="199"/>
        <v>0</v>
      </c>
      <c r="T414" s="24">
        <f t="shared" si="200"/>
        <v>0</v>
      </c>
      <c r="U414" s="24">
        <f t="shared" si="201"/>
        <v>0</v>
      </c>
      <c r="W414" s="44">
        <f t="shared" si="197"/>
        <v>0</v>
      </c>
      <c r="X414" s="44">
        <f t="shared" si="198"/>
        <v>0</v>
      </c>
    </row>
    <row r="415" spans="2:24" x14ac:dyDescent="0.25">
      <c r="B415" s="6">
        <v>913</v>
      </c>
      <c r="C415" s="6" t="s">
        <v>207</v>
      </c>
      <c r="D415" s="6"/>
      <c r="E415" s="6"/>
      <c r="F415" s="24">
        <v>0</v>
      </c>
      <c r="G415" s="24"/>
      <c r="H415" s="24"/>
      <c r="I415" s="24"/>
      <c r="J415" s="40"/>
      <c r="K415" s="24"/>
      <c r="L415" s="24"/>
      <c r="M415" s="24"/>
      <c r="N415" s="40"/>
      <c r="O415" s="24"/>
      <c r="P415" s="24"/>
      <c r="Q415" s="24"/>
      <c r="R415" s="24"/>
      <c r="S415" s="24">
        <f t="shared" si="199"/>
        <v>0</v>
      </c>
      <c r="T415" s="24">
        <f t="shared" si="200"/>
        <v>0</v>
      </c>
      <c r="U415" s="24">
        <f t="shared" si="201"/>
        <v>0</v>
      </c>
      <c r="W415" s="44">
        <f t="shared" si="197"/>
        <v>0</v>
      </c>
      <c r="X415" s="44">
        <f t="shared" si="198"/>
        <v>0</v>
      </c>
    </row>
    <row r="416" spans="2:24" x14ac:dyDescent="0.25">
      <c r="B416" s="30">
        <v>916</v>
      </c>
      <c r="C416" s="30" t="s">
        <v>178</v>
      </c>
      <c r="D416" s="30"/>
      <c r="E416" s="30"/>
      <c r="F416" s="41">
        <v>0</v>
      </c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>
        <f t="shared" si="199"/>
        <v>0</v>
      </c>
      <c r="T416" s="41">
        <f t="shared" si="200"/>
        <v>0</v>
      </c>
      <c r="U416" s="41">
        <f t="shared" si="201"/>
        <v>0</v>
      </c>
      <c r="W416" s="44">
        <f t="shared" si="197"/>
        <v>0</v>
      </c>
      <c r="X416" s="44">
        <f t="shared" si="198"/>
        <v>0</v>
      </c>
    </row>
    <row r="417" spans="2:24" x14ac:dyDescent="0.25">
      <c r="B417" s="6" t="s">
        <v>208</v>
      </c>
      <c r="C417" s="6"/>
      <c r="D417" s="6"/>
      <c r="E417" s="6"/>
      <c r="F417" s="24">
        <f>SUM(F407:F416)</f>
        <v>1178873</v>
      </c>
      <c r="G417" s="24">
        <f>SUM(G407:G416)</f>
        <v>0</v>
      </c>
      <c r="H417" s="24">
        <f>SUM(H407:H416)</f>
        <v>0</v>
      </c>
      <c r="I417" s="24">
        <f>SUM(I407:I416)</f>
        <v>0</v>
      </c>
      <c r="J417" s="24"/>
      <c r="K417" s="24">
        <f>SUM(K407:K416)</f>
        <v>0</v>
      </c>
      <c r="L417" s="24">
        <f>SUM(L407:L416)</f>
        <v>0</v>
      </c>
      <c r="M417" s="24">
        <f>SUM(M407:M416)</f>
        <v>0</v>
      </c>
      <c r="N417" s="24"/>
      <c r="O417" s="24">
        <f>SUM(O407:O416)</f>
        <v>0</v>
      </c>
      <c r="P417" s="24">
        <f>SUM(P407:P416)</f>
        <v>0</v>
      </c>
      <c r="Q417" s="24">
        <f>SUM(Q407:Q416)</f>
        <v>1178873</v>
      </c>
      <c r="R417" s="24"/>
      <c r="S417" s="24">
        <f>SUM(S407:S416)</f>
        <v>0</v>
      </c>
      <c r="T417" s="24">
        <f>SUM(T407:T416)</f>
        <v>0</v>
      </c>
      <c r="U417" s="24">
        <f>SUM(U407:U416)</f>
        <v>1178873</v>
      </c>
      <c r="W417" s="44">
        <f t="shared" si="197"/>
        <v>0</v>
      </c>
      <c r="X417" s="44">
        <f t="shared" si="198"/>
        <v>0</v>
      </c>
    </row>
    <row r="418" spans="2:24" x14ac:dyDescent="0.25">
      <c r="B418" s="6"/>
      <c r="C418" s="6"/>
      <c r="D418" s="6"/>
      <c r="E418" s="6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W418" s="44">
        <f t="shared" si="197"/>
        <v>0</v>
      </c>
      <c r="X418" s="44">
        <f t="shared" si="198"/>
        <v>0</v>
      </c>
    </row>
    <row r="419" spans="2:24" x14ac:dyDescent="0.25">
      <c r="B419" s="6" t="s">
        <v>270</v>
      </c>
      <c r="C419" s="6"/>
      <c r="D419" s="6"/>
      <c r="E419" s="6"/>
      <c r="F419" s="24">
        <f>F417+F404+F396+F368+F355+F349</f>
        <v>52307069</v>
      </c>
      <c r="G419" s="24">
        <f>G417+G404+G396+G368+G355+G349</f>
        <v>2900786.0237449054</v>
      </c>
      <c r="H419" s="24">
        <f>H417+H404+H396+H368+H355+H349</f>
        <v>28017018.976255096</v>
      </c>
      <c r="I419" s="24">
        <f>I417+I404+I396+I368+I355+I349</f>
        <v>0</v>
      </c>
      <c r="J419" s="24"/>
      <c r="K419" s="24">
        <f>K417+K404+K396+K368+K355+K349</f>
        <v>3135417</v>
      </c>
      <c r="L419" s="24">
        <f>L417+L404+L396+L368+L355+L349</f>
        <v>0</v>
      </c>
      <c r="M419" s="24">
        <f>M417+M404+M396+M368+M355+M349</f>
        <v>0</v>
      </c>
      <c r="N419" s="24"/>
      <c r="O419" s="24">
        <f>O417+O404+O396+O368+O355+O349</f>
        <v>7403189.5380493235</v>
      </c>
      <c r="P419" s="24">
        <f>P417+P404+P396+P368+P355+P349</f>
        <v>0</v>
      </c>
      <c r="Q419" s="24">
        <f>Q417+Q404+Q396+Q368+Q355+Q349</f>
        <v>10850657.461950678</v>
      </c>
      <c r="R419" s="24"/>
      <c r="S419" s="24">
        <f>S417+S404+S396+S368+S355+S349</f>
        <v>13439392.561794229</v>
      </c>
      <c r="T419" s="24">
        <f>T417+T404+T396+T368+T355+T349</f>
        <v>28017018.976255096</v>
      </c>
      <c r="U419" s="24">
        <f>U417+U404+U396+U368+U355+U349</f>
        <v>10850657.461950678</v>
      </c>
      <c r="W419" s="44">
        <f t="shared" si="197"/>
        <v>0</v>
      </c>
      <c r="X419" s="44">
        <f t="shared" si="198"/>
        <v>0</v>
      </c>
    </row>
    <row r="420" spans="2:24" x14ac:dyDescent="0.25">
      <c r="B420" s="6"/>
      <c r="C420" s="6"/>
      <c r="D420" s="6"/>
      <c r="E420" s="6"/>
      <c r="F420" s="24"/>
      <c r="G420" s="24"/>
      <c r="H420" s="24"/>
      <c r="I420" s="24"/>
      <c r="J420" s="40"/>
      <c r="K420" s="24"/>
      <c r="L420" s="24"/>
      <c r="M420" s="24"/>
      <c r="N420" s="40"/>
      <c r="O420" s="24"/>
      <c r="P420" s="24"/>
      <c r="Q420" s="24"/>
      <c r="R420" s="24"/>
      <c r="S420" s="24"/>
      <c r="T420" s="24"/>
      <c r="U420" s="24"/>
      <c r="W420" s="44">
        <f t="shared" si="197"/>
        <v>0</v>
      </c>
      <c r="X420" s="44">
        <f t="shared" si="198"/>
        <v>0</v>
      </c>
    </row>
    <row r="421" spans="2:24" x14ac:dyDescent="0.25">
      <c r="B421" s="9" t="s">
        <v>180</v>
      </c>
      <c r="C421" s="6"/>
      <c r="D421" s="6"/>
      <c r="E421" s="6"/>
      <c r="F421" s="24"/>
      <c r="G421" s="24"/>
      <c r="H421" s="24"/>
      <c r="I421" s="24"/>
      <c r="J421" s="40"/>
      <c r="K421" s="24"/>
      <c r="L421" s="24"/>
      <c r="M421" s="24"/>
      <c r="N421" s="40"/>
      <c r="O421" s="24"/>
      <c r="P421" s="24"/>
      <c r="Q421" s="24"/>
      <c r="R421" s="24"/>
      <c r="S421" s="24"/>
      <c r="T421" s="24"/>
      <c r="U421" s="24"/>
      <c r="W421" s="44">
        <f t="shared" si="197"/>
        <v>0</v>
      </c>
      <c r="X421" s="44">
        <f t="shared" si="198"/>
        <v>0</v>
      </c>
    </row>
    <row r="422" spans="2:24" x14ac:dyDescent="0.25">
      <c r="B422" s="6">
        <v>920</v>
      </c>
      <c r="C422" s="6" t="s">
        <v>181</v>
      </c>
      <c r="D422" s="47" t="str">
        <f>INDEX(classify,$E422,'Function-Classif'!D$1)</f>
        <v>LBSUB7</v>
      </c>
      <c r="E422" s="6">
        <v>8</v>
      </c>
      <c r="F422" s="24">
        <v>21224500</v>
      </c>
      <c r="G422" s="52">
        <f>INDEX(classify,$E422,'Function-Classif'!G$1)*$F422</f>
        <v>1177044.2148263697</v>
      </c>
      <c r="H422" s="47">
        <f>INDEX(classify,$E422,'Function-Classif'!H$1)*$F422</f>
        <v>11368391.130107602</v>
      </c>
      <c r="I422" s="47">
        <f>INDEX(classify,$E422,'Function-Classif'!I$1)*$F422</f>
        <v>0</v>
      </c>
      <c r="J422" s="47"/>
      <c r="K422" s="47">
        <f>INDEX(classify,$E422,'Function-Classif'!K$1)*$F422</f>
        <v>1272249.8008156412</v>
      </c>
      <c r="L422" s="47">
        <f>INDEX(classify,$E422,'Function-Classif'!L$1)*$F422</f>
        <v>0</v>
      </c>
      <c r="M422" s="47">
        <f>INDEX(classify,$E422,'Function-Classif'!M$1)*$F422</f>
        <v>0</v>
      </c>
      <c r="N422" s="47"/>
      <c r="O422" s="47">
        <f>INDEX(classify,$E422,'Function-Classif'!O$1)*$F422</f>
        <v>3003972.4907990517</v>
      </c>
      <c r="P422" s="47">
        <f>INDEX(classify,$E422,'Function-Classif'!P$1)*$F422</f>
        <v>0</v>
      </c>
      <c r="Q422" s="47">
        <f>INDEX(classify,$E422,'Function-Classif'!Q$1)*$F422</f>
        <v>4402842.3634513374</v>
      </c>
      <c r="R422" s="24"/>
      <c r="S422" s="24">
        <f t="shared" ref="S422:S433" si="202">+G422+K422+O422</f>
        <v>5453266.5064410623</v>
      </c>
      <c r="T422" s="24">
        <f t="shared" ref="T422:T433" si="203">+H422+L422+P422</f>
        <v>11368391.130107602</v>
      </c>
      <c r="U422" s="24">
        <f t="shared" ref="U422:U433" si="204">+I422+M422+Q422</f>
        <v>4402842.3634513374</v>
      </c>
      <c r="W422" s="44">
        <f t="shared" si="197"/>
        <v>0</v>
      </c>
      <c r="X422" s="44">
        <f t="shared" si="198"/>
        <v>0</v>
      </c>
    </row>
    <row r="423" spans="2:24" x14ac:dyDescent="0.25">
      <c r="B423" s="6">
        <v>921</v>
      </c>
      <c r="C423" s="6" t="s">
        <v>182</v>
      </c>
      <c r="D423" s="6"/>
      <c r="E423" s="6"/>
      <c r="F423" s="24">
        <v>0</v>
      </c>
      <c r="G423" s="24"/>
      <c r="H423" s="24"/>
      <c r="I423" s="24"/>
      <c r="J423" s="40"/>
      <c r="K423" s="24"/>
      <c r="L423" s="24"/>
      <c r="M423" s="24"/>
      <c r="N423" s="40"/>
      <c r="O423" s="24"/>
      <c r="P423" s="24"/>
      <c r="Q423" s="24"/>
      <c r="R423" s="24"/>
      <c r="S423" s="24">
        <f t="shared" si="202"/>
        <v>0</v>
      </c>
      <c r="T423" s="24">
        <f t="shared" si="203"/>
        <v>0</v>
      </c>
      <c r="U423" s="24">
        <f t="shared" si="204"/>
        <v>0</v>
      </c>
      <c r="W423" s="44">
        <f t="shared" si="197"/>
        <v>0</v>
      </c>
      <c r="X423" s="44">
        <f t="shared" si="198"/>
        <v>0</v>
      </c>
    </row>
    <row r="424" spans="2:24" x14ac:dyDescent="0.25">
      <c r="B424" s="6">
        <v>922</v>
      </c>
      <c r="C424" s="6" t="s">
        <v>209</v>
      </c>
      <c r="D424" s="47" t="str">
        <f>INDEX(classify,$E424,'Function-Classif'!D$1)</f>
        <v>LBSUB7</v>
      </c>
      <c r="E424" s="6">
        <v>8</v>
      </c>
      <c r="F424" s="24">
        <v>-2423558</v>
      </c>
      <c r="G424" s="52">
        <f>INDEX(classify,$E424,'Function-Classif'!G$1)*$F424</f>
        <v>-134402.92695687377</v>
      </c>
      <c r="H424" s="47">
        <f>INDEX(classify,$E424,'Function-Classif'!H$1)*$F424</f>
        <v>-1298120.3453792231</v>
      </c>
      <c r="I424" s="47">
        <f>INDEX(classify,$E424,'Function-Classif'!I$1)*$F424</f>
        <v>0</v>
      </c>
      <c r="J424" s="47"/>
      <c r="K424" s="47">
        <f>INDEX(classify,$E424,'Function-Classif'!K$1)*$F424</f>
        <v>-145274.14934463255</v>
      </c>
      <c r="L424" s="47">
        <f>INDEX(classify,$E424,'Function-Classif'!L$1)*$F424</f>
        <v>0</v>
      </c>
      <c r="M424" s="47">
        <f>INDEX(classify,$E424,'Function-Classif'!M$1)*$F424</f>
        <v>0</v>
      </c>
      <c r="N424" s="47"/>
      <c r="O424" s="47">
        <f>INDEX(classify,$E424,'Function-Classif'!O$1)*$F424</f>
        <v>-343014.04329223157</v>
      </c>
      <c r="P424" s="47">
        <f>INDEX(classify,$E424,'Function-Classif'!P$1)*$F424</f>
        <v>0</v>
      </c>
      <c r="Q424" s="47">
        <f>INDEX(classify,$E424,'Function-Classif'!Q$1)*$F424</f>
        <v>-502746.53502703935</v>
      </c>
      <c r="R424" s="24"/>
      <c r="S424" s="24">
        <f t="shared" si="202"/>
        <v>-622691.11959373788</v>
      </c>
      <c r="T424" s="24">
        <f t="shared" si="203"/>
        <v>-1298120.3453792231</v>
      </c>
      <c r="U424" s="24">
        <f t="shared" si="204"/>
        <v>-502746.53502703935</v>
      </c>
      <c r="W424" s="44">
        <f t="shared" si="197"/>
        <v>0</v>
      </c>
      <c r="X424" s="44">
        <f t="shared" si="198"/>
        <v>0</v>
      </c>
    </row>
    <row r="425" spans="2:24" x14ac:dyDescent="0.25">
      <c r="B425" s="6">
        <v>923</v>
      </c>
      <c r="C425" s="6" t="s">
        <v>184</v>
      </c>
      <c r="D425" s="6"/>
      <c r="E425" s="6"/>
      <c r="F425" s="24">
        <v>0</v>
      </c>
      <c r="G425" s="24"/>
      <c r="H425" s="24"/>
      <c r="I425" s="24"/>
      <c r="J425" s="40"/>
      <c r="K425" s="24"/>
      <c r="L425" s="24"/>
      <c r="M425" s="24"/>
      <c r="N425" s="40"/>
      <c r="O425" s="24"/>
      <c r="P425" s="24"/>
      <c r="Q425" s="24"/>
      <c r="R425" s="24"/>
      <c r="S425" s="24">
        <f t="shared" si="202"/>
        <v>0</v>
      </c>
      <c r="T425" s="24">
        <f t="shared" si="203"/>
        <v>0</v>
      </c>
      <c r="U425" s="24">
        <f t="shared" si="204"/>
        <v>0</v>
      </c>
      <c r="W425" s="44">
        <f t="shared" si="197"/>
        <v>0</v>
      </c>
      <c r="X425" s="44">
        <f t="shared" si="198"/>
        <v>0</v>
      </c>
    </row>
    <row r="426" spans="2:24" x14ac:dyDescent="0.25">
      <c r="B426" s="6">
        <v>924</v>
      </c>
      <c r="C426" s="6" t="s">
        <v>185</v>
      </c>
      <c r="D426" s="6"/>
      <c r="E426" s="6"/>
      <c r="F426" s="24">
        <v>0</v>
      </c>
      <c r="G426" s="24"/>
      <c r="H426" s="24"/>
      <c r="I426" s="24"/>
      <c r="J426" s="40"/>
      <c r="K426" s="24"/>
      <c r="L426" s="24"/>
      <c r="M426" s="24"/>
      <c r="N426" s="40"/>
      <c r="O426" s="24"/>
      <c r="P426" s="24"/>
      <c r="Q426" s="24"/>
      <c r="R426" s="24"/>
      <c r="S426" s="24">
        <f t="shared" si="202"/>
        <v>0</v>
      </c>
      <c r="T426" s="24">
        <f t="shared" si="203"/>
        <v>0</v>
      </c>
      <c r="U426" s="24">
        <f t="shared" si="204"/>
        <v>0</v>
      </c>
      <c r="W426" s="44">
        <f t="shared" si="197"/>
        <v>0</v>
      </c>
      <c r="X426" s="44">
        <f t="shared" si="198"/>
        <v>0</v>
      </c>
    </row>
    <row r="427" spans="2:24" x14ac:dyDescent="0.25">
      <c r="B427" s="6">
        <v>925</v>
      </c>
      <c r="C427" s="6" t="s">
        <v>186</v>
      </c>
      <c r="D427" s="47"/>
      <c r="E427" s="6"/>
      <c r="F427" s="24"/>
      <c r="G427" s="52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24"/>
      <c r="S427" s="24">
        <f t="shared" si="202"/>
        <v>0</v>
      </c>
      <c r="T427" s="24">
        <f t="shared" si="203"/>
        <v>0</v>
      </c>
      <c r="U427" s="24">
        <f t="shared" si="204"/>
        <v>0</v>
      </c>
      <c r="W427" s="44">
        <f t="shared" si="197"/>
        <v>0</v>
      </c>
      <c r="X427" s="44">
        <f t="shared" si="198"/>
        <v>0</v>
      </c>
    </row>
    <row r="428" spans="2:24" x14ac:dyDescent="0.25">
      <c r="B428" s="6">
        <v>926</v>
      </c>
      <c r="C428" s="6" t="s">
        <v>187</v>
      </c>
      <c r="D428" s="47"/>
      <c r="E428" s="6"/>
      <c r="F428" s="24"/>
      <c r="G428" s="52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24"/>
      <c r="S428" s="24">
        <f t="shared" si="202"/>
        <v>0</v>
      </c>
      <c r="T428" s="24">
        <f t="shared" si="203"/>
        <v>0</v>
      </c>
      <c r="U428" s="24">
        <f t="shared" si="204"/>
        <v>0</v>
      </c>
      <c r="W428" s="44">
        <f t="shared" si="197"/>
        <v>0</v>
      </c>
      <c r="X428" s="44">
        <f t="shared" si="198"/>
        <v>0</v>
      </c>
    </row>
    <row r="429" spans="2:24" x14ac:dyDescent="0.25">
      <c r="B429" s="6">
        <v>928</v>
      </c>
      <c r="C429" s="6" t="s">
        <v>188</v>
      </c>
      <c r="D429" s="6"/>
      <c r="E429" s="6"/>
      <c r="F429" s="24">
        <v>0</v>
      </c>
      <c r="G429" s="24"/>
      <c r="H429" s="24"/>
      <c r="I429" s="24"/>
      <c r="J429" s="40"/>
      <c r="K429" s="24"/>
      <c r="L429" s="24"/>
      <c r="M429" s="24"/>
      <c r="N429" s="40"/>
      <c r="O429" s="24"/>
      <c r="P429" s="24"/>
      <c r="Q429" s="24"/>
      <c r="R429" s="24"/>
      <c r="S429" s="24">
        <f t="shared" si="202"/>
        <v>0</v>
      </c>
      <c r="T429" s="24">
        <f t="shared" si="203"/>
        <v>0</v>
      </c>
      <c r="U429" s="24">
        <f t="shared" si="204"/>
        <v>0</v>
      </c>
      <c r="W429" s="44">
        <f t="shared" si="197"/>
        <v>0</v>
      </c>
      <c r="X429" s="44">
        <f t="shared" si="198"/>
        <v>0</v>
      </c>
    </row>
    <row r="430" spans="2:24" x14ac:dyDescent="0.25">
      <c r="B430" s="6">
        <v>929</v>
      </c>
      <c r="C430" s="6" t="s">
        <v>210</v>
      </c>
      <c r="D430" s="6"/>
      <c r="E430" s="6"/>
      <c r="F430" s="24">
        <v>0</v>
      </c>
      <c r="G430" s="24"/>
      <c r="H430" s="24"/>
      <c r="I430" s="24"/>
      <c r="J430" s="40"/>
      <c r="K430" s="24"/>
      <c r="L430" s="24"/>
      <c r="M430" s="24"/>
      <c r="N430" s="40"/>
      <c r="O430" s="24"/>
      <c r="P430" s="24"/>
      <c r="Q430" s="24"/>
      <c r="R430" s="24"/>
      <c r="S430" s="24">
        <f t="shared" si="202"/>
        <v>0</v>
      </c>
      <c r="T430" s="24">
        <f t="shared" si="203"/>
        <v>0</v>
      </c>
      <c r="U430" s="24">
        <f t="shared" si="204"/>
        <v>0</v>
      </c>
      <c r="W430" s="44">
        <f t="shared" si="197"/>
        <v>0</v>
      </c>
      <c r="X430" s="44">
        <f t="shared" si="198"/>
        <v>0</v>
      </c>
    </row>
    <row r="431" spans="2:24" x14ac:dyDescent="0.25">
      <c r="B431" s="6">
        <v>930</v>
      </c>
      <c r="C431" s="6" t="s">
        <v>190</v>
      </c>
      <c r="D431" s="6"/>
      <c r="E431" s="6"/>
      <c r="F431" s="24">
        <v>0</v>
      </c>
      <c r="G431" s="24"/>
      <c r="H431" s="24"/>
      <c r="I431" s="24"/>
      <c r="J431" s="40"/>
      <c r="K431" s="24"/>
      <c r="L431" s="24"/>
      <c r="M431" s="24"/>
      <c r="N431" s="40"/>
      <c r="O431" s="24"/>
      <c r="P431" s="24"/>
      <c r="Q431" s="24"/>
      <c r="R431" s="24"/>
      <c r="S431" s="24">
        <f t="shared" si="202"/>
        <v>0</v>
      </c>
      <c r="T431" s="24">
        <f t="shared" si="203"/>
        <v>0</v>
      </c>
      <c r="U431" s="24">
        <f t="shared" si="204"/>
        <v>0</v>
      </c>
      <c r="W431" s="44">
        <f t="shared" si="197"/>
        <v>0</v>
      </c>
      <c r="X431" s="44">
        <f t="shared" si="198"/>
        <v>0</v>
      </c>
    </row>
    <row r="432" spans="2:24" x14ac:dyDescent="0.25">
      <c r="B432" s="6">
        <v>931</v>
      </c>
      <c r="C432" s="6" t="s">
        <v>191</v>
      </c>
      <c r="D432" s="6"/>
      <c r="E432" s="6"/>
      <c r="F432" s="24">
        <v>0</v>
      </c>
      <c r="G432" s="24"/>
      <c r="H432" s="24"/>
      <c r="I432" s="24"/>
      <c r="J432" s="40"/>
      <c r="K432" s="24"/>
      <c r="L432" s="24"/>
      <c r="M432" s="24"/>
      <c r="N432" s="40"/>
      <c r="O432" s="24"/>
      <c r="P432" s="24"/>
      <c r="Q432" s="24"/>
      <c r="R432" s="24"/>
      <c r="S432" s="24">
        <f t="shared" si="202"/>
        <v>0</v>
      </c>
      <c r="T432" s="24">
        <f t="shared" si="203"/>
        <v>0</v>
      </c>
      <c r="U432" s="24">
        <f t="shared" si="204"/>
        <v>0</v>
      </c>
      <c r="W432" s="44">
        <f t="shared" si="197"/>
        <v>0</v>
      </c>
      <c r="X432" s="44">
        <f t="shared" si="198"/>
        <v>0</v>
      </c>
    </row>
    <row r="433" spans="1:24" x14ac:dyDescent="0.25">
      <c r="B433" s="30">
        <v>935</v>
      </c>
      <c r="C433" s="30" t="s">
        <v>192</v>
      </c>
      <c r="D433" s="65" t="str">
        <f>INDEX(classify,$E433,'Function-Classif'!D$1)</f>
        <v>PT&amp;D</v>
      </c>
      <c r="E433" s="30">
        <v>1</v>
      </c>
      <c r="F433" s="41">
        <v>430713</v>
      </c>
      <c r="G433" s="70">
        <f>INDEX(classify,$E433,'Function-Classif'!G$1)*$F433</f>
        <v>39596.283880702955</v>
      </c>
      <c r="H433" s="65">
        <f>INDEX(classify,$E433,'Function-Classif'!H$1)*$F433</f>
        <v>201991.78128526991</v>
      </c>
      <c r="I433" s="65">
        <f>INDEX(classify,$E433,'Function-Classif'!I$1)*$F433</f>
        <v>0</v>
      </c>
      <c r="J433" s="65"/>
      <c r="K433" s="65">
        <f>INDEX(classify,$E433,'Function-Classif'!K$1)*$F433</f>
        <v>46338.555237050045</v>
      </c>
      <c r="L433" s="65">
        <f>INDEX(classify,$E433,'Function-Classif'!L$1)*$F433</f>
        <v>0</v>
      </c>
      <c r="M433" s="65">
        <f>INDEX(classify,$E433,'Function-Classif'!M$1)*$F433</f>
        <v>0</v>
      </c>
      <c r="N433" s="65"/>
      <c r="O433" s="65">
        <f>INDEX(classify,$E433,'Function-Classif'!O$1)*$F433</f>
        <v>104811.13233249792</v>
      </c>
      <c r="P433" s="65">
        <f>INDEX(classify,$E433,'Function-Classif'!P$1)*$F433</f>
        <v>0</v>
      </c>
      <c r="Q433" s="65">
        <f>INDEX(classify,$E433,'Function-Classif'!Q$1)*$F433</f>
        <v>37975.247264479178</v>
      </c>
      <c r="R433" s="41"/>
      <c r="S433" s="41">
        <f t="shared" si="202"/>
        <v>190745.97145025092</v>
      </c>
      <c r="T433" s="41">
        <f t="shared" si="203"/>
        <v>201991.78128526991</v>
      </c>
      <c r="U433" s="41">
        <f t="shared" si="204"/>
        <v>37975.247264479178</v>
      </c>
      <c r="W433" s="44">
        <f t="shared" si="197"/>
        <v>0</v>
      </c>
      <c r="X433" s="44">
        <f t="shared" si="198"/>
        <v>0</v>
      </c>
    </row>
    <row r="434" spans="1:24" x14ac:dyDescent="0.25">
      <c r="B434" s="6" t="s">
        <v>232</v>
      </c>
      <c r="C434" s="6"/>
      <c r="D434" s="6"/>
      <c r="E434" s="6"/>
      <c r="F434" s="24">
        <f>SUM(F422:F433)</f>
        <v>19231655</v>
      </c>
      <c r="G434" s="24">
        <f>SUM(G422:G433)</f>
        <v>1082237.571750199</v>
      </c>
      <c r="H434" s="24">
        <f>SUM(H422:H433)</f>
        <v>10272262.566013647</v>
      </c>
      <c r="I434" s="24">
        <f>SUM(I422:I433)</f>
        <v>0</v>
      </c>
      <c r="J434" s="24"/>
      <c r="K434" s="24">
        <f>SUM(K422:K433)</f>
        <v>1173314.2067080585</v>
      </c>
      <c r="L434" s="24">
        <f>SUM(L422:L433)</f>
        <v>0</v>
      </c>
      <c r="M434" s="24">
        <f>SUM(M422:M433)</f>
        <v>0</v>
      </c>
      <c r="N434" s="24"/>
      <c r="O434" s="24">
        <f>SUM(O422:O433)</f>
        <v>2765769.5798393181</v>
      </c>
      <c r="P434" s="24">
        <f>SUM(P422:P433)</f>
        <v>0</v>
      </c>
      <c r="Q434" s="24">
        <f>SUM(Q422:Q433)</f>
        <v>3938071.0756887775</v>
      </c>
      <c r="R434" s="24"/>
      <c r="S434" s="24">
        <f>SUM(S422:S433)</f>
        <v>5021321.3582975753</v>
      </c>
      <c r="T434" s="24">
        <f>SUM(T422:T433)</f>
        <v>10272262.566013647</v>
      </c>
      <c r="U434" s="24">
        <f>SUM(U422:U433)</f>
        <v>3938071.0756887775</v>
      </c>
      <c r="W434" s="44">
        <f t="shared" si="197"/>
        <v>0</v>
      </c>
      <c r="X434" s="44">
        <f t="shared" si="198"/>
        <v>0</v>
      </c>
    </row>
    <row r="435" spans="1:24" x14ac:dyDescent="0.25">
      <c r="B435" s="30"/>
      <c r="C435" s="30"/>
      <c r="D435" s="30"/>
      <c r="E435" s="30"/>
      <c r="F435" s="3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W435" s="44">
        <f t="shared" si="197"/>
        <v>0</v>
      </c>
      <c r="X435" s="44">
        <f t="shared" si="198"/>
        <v>0</v>
      </c>
    </row>
    <row r="436" spans="1:24" x14ac:dyDescent="0.25">
      <c r="B436" s="6" t="s">
        <v>233</v>
      </c>
      <c r="C436" s="6"/>
      <c r="D436" s="6"/>
      <c r="E436" s="6"/>
      <c r="F436" s="24">
        <f>F434+F417+F404+F394+F382+F368+F355+F349</f>
        <v>71538724</v>
      </c>
      <c r="G436" s="24">
        <f>G434+G417+G404+G394+G382+G368+G355+G349</f>
        <v>3983023.5954951043</v>
      </c>
      <c r="H436" s="24">
        <f>H434+H417+H404+H394+H382+H368+H355+H349</f>
        <v>38289281.542268746</v>
      </c>
      <c r="I436" s="24">
        <f>I434+I417+I404+I394+I382+I368+I355+I349</f>
        <v>0</v>
      </c>
      <c r="J436" s="24"/>
      <c r="K436" s="24">
        <f>K434+K417+K404+K394+K382+K368+K355+K349</f>
        <v>4308731.2067080587</v>
      </c>
      <c r="L436" s="24">
        <f>L434+L417+L404+L394+L382+L368+L355+L349</f>
        <v>0</v>
      </c>
      <c r="M436" s="24">
        <f>M434+M417+M404+M394+M382+M368+M355+M349</f>
        <v>0</v>
      </c>
      <c r="N436" s="24"/>
      <c r="O436" s="24">
        <f>O434+O417+O404+O394+O382+O368+O355+O349</f>
        <v>10168959.117888641</v>
      </c>
      <c r="P436" s="24">
        <f>P434+P417+P404+P394+P382+P368+P355+P349</f>
        <v>0</v>
      </c>
      <c r="Q436" s="24">
        <f>Q434+Q417+Q404+Q394+Q382+Q368+Q355+Q349</f>
        <v>14788728.537639454</v>
      </c>
      <c r="R436" s="24"/>
      <c r="S436" s="24">
        <f>S434+S417+S404+S394+S382+S368+S355+S349</f>
        <v>18460713.920091804</v>
      </c>
      <c r="T436" s="24">
        <f>T434+T417+T404+T394+T382+T368+T355+T349</f>
        <v>38289281.542268746</v>
      </c>
      <c r="U436" s="24">
        <f>U434+U417+U404+U394+U382+U368+U355+U349</f>
        <v>14788728.537639454</v>
      </c>
      <c r="W436" s="44">
        <f t="shared" si="197"/>
        <v>0</v>
      </c>
      <c r="X436" s="44">
        <f t="shared" si="198"/>
        <v>0</v>
      </c>
    </row>
    <row r="437" spans="1:24" x14ac:dyDescent="0.25">
      <c r="B437" s="6"/>
      <c r="C437" s="6"/>
      <c r="D437" s="6"/>
      <c r="E437" s="6"/>
      <c r="F437" s="24"/>
      <c r="G437" s="24"/>
      <c r="H437" s="24"/>
      <c r="I437" s="24"/>
      <c r="J437" s="40"/>
      <c r="K437" s="24"/>
      <c r="L437" s="24"/>
      <c r="M437" s="24"/>
      <c r="N437" s="40"/>
      <c r="O437" s="24"/>
      <c r="P437" s="24"/>
      <c r="Q437" s="24"/>
      <c r="R437" s="24"/>
      <c r="S437" s="24"/>
      <c r="T437" s="24"/>
      <c r="U437" s="24"/>
      <c r="W437" s="44">
        <f t="shared" si="197"/>
        <v>0</v>
      </c>
      <c r="X437" s="44">
        <f t="shared" si="198"/>
        <v>0</v>
      </c>
    </row>
    <row r="438" spans="1:24" x14ac:dyDescent="0.25">
      <c r="A438" s="9" t="s">
        <v>212</v>
      </c>
      <c r="C438" s="6"/>
      <c r="D438" s="6"/>
      <c r="E438" s="6"/>
      <c r="F438" s="24"/>
      <c r="G438" s="24"/>
      <c r="H438" s="24"/>
      <c r="I438" s="24"/>
      <c r="J438" s="40"/>
      <c r="K438" s="24"/>
      <c r="L438" s="24"/>
      <c r="M438" s="24"/>
      <c r="N438" s="40"/>
      <c r="O438" s="24"/>
      <c r="P438" s="24"/>
      <c r="Q438" s="24"/>
      <c r="R438" s="24"/>
      <c r="S438" s="24"/>
      <c r="T438" s="24"/>
      <c r="U438" s="24"/>
      <c r="W438" s="44">
        <f t="shared" si="197"/>
        <v>0</v>
      </c>
      <c r="X438" s="44">
        <f t="shared" si="198"/>
        <v>0</v>
      </c>
    </row>
    <row r="439" spans="1:24" x14ac:dyDescent="0.25">
      <c r="B439" s="13" t="s">
        <v>47</v>
      </c>
      <c r="C439" s="6"/>
      <c r="D439" s="47" t="str">
        <f>INDEX(classify,$E439,'Function-Classif'!D$1)</f>
        <v>PROD</v>
      </c>
      <c r="E439" s="6">
        <v>2</v>
      </c>
      <c r="F439" s="24">
        <v>51173949</v>
      </c>
      <c r="G439" s="52">
        <f>INDEX(classify,$E439,'Function-Classif'!G$1)*$F439</f>
        <v>8387410.2410999993</v>
      </c>
      <c r="H439" s="47">
        <f>INDEX(classify,$E439,'Function-Classif'!H$1)*$F439</f>
        <v>42786538.758900002</v>
      </c>
      <c r="I439" s="47">
        <f>INDEX(classify,$E439,'Function-Classif'!I$1)*$F439</f>
        <v>0</v>
      </c>
      <c r="J439" s="47"/>
      <c r="K439" s="47">
        <f>INDEX(classify,$E439,'Function-Classif'!K$1)*$F439</f>
        <v>0</v>
      </c>
      <c r="L439" s="47">
        <f>INDEX(classify,$E439,'Function-Classif'!L$1)*$F439</f>
        <v>0</v>
      </c>
      <c r="M439" s="47">
        <f>INDEX(classify,$E439,'Function-Classif'!M$1)*$F439</f>
        <v>0</v>
      </c>
      <c r="N439" s="47"/>
      <c r="O439" s="47">
        <f>INDEX(classify,$E439,'Function-Classif'!O$1)*$F439</f>
        <v>0</v>
      </c>
      <c r="P439" s="47">
        <f>INDEX(classify,$E439,'Function-Classif'!P$1)*$F439</f>
        <v>0</v>
      </c>
      <c r="Q439" s="47">
        <f>INDEX(classify,$E439,'Function-Classif'!Q$1)*$F439</f>
        <v>0</v>
      </c>
      <c r="R439" s="24"/>
      <c r="S439" s="24">
        <f t="shared" ref="S439:S446" si="205">+G439+K439+O439</f>
        <v>8387410.2410999993</v>
      </c>
      <c r="T439" s="24">
        <f t="shared" ref="T439:T446" si="206">+H439+L439+P439</f>
        <v>42786538.758900002</v>
      </c>
      <c r="U439" s="24">
        <f t="shared" ref="U439:U446" si="207">+I439+M439+Q439</f>
        <v>0</v>
      </c>
      <c r="W439" s="44">
        <f t="shared" si="197"/>
        <v>0</v>
      </c>
      <c r="X439" s="44">
        <f t="shared" si="198"/>
        <v>0</v>
      </c>
    </row>
    <row r="440" spans="1:24" x14ac:dyDescent="0.25">
      <c r="B440" s="13" t="s">
        <v>48</v>
      </c>
      <c r="C440" s="6"/>
      <c r="D440" s="47" t="str">
        <f>INDEX(classify,$E440,'Function-Classif'!D$1)</f>
        <v>PROD</v>
      </c>
      <c r="E440" s="6">
        <v>2</v>
      </c>
      <c r="F440" s="24">
        <v>4023933</v>
      </c>
      <c r="G440" s="52">
        <f>INDEX(classify,$E440,'Function-Classif'!G$1)*$F440</f>
        <v>659522.61869999999</v>
      </c>
      <c r="H440" s="47">
        <f>INDEX(classify,$E440,'Function-Classif'!H$1)*$F440</f>
        <v>3364410.3813000005</v>
      </c>
      <c r="I440" s="47">
        <f>INDEX(classify,$E440,'Function-Classif'!I$1)*$F440</f>
        <v>0</v>
      </c>
      <c r="J440" s="47"/>
      <c r="K440" s="47">
        <f>INDEX(classify,$E440,'Function-Classif'!K$1)*$F440</f>
        <v>0</v>
      </c>
      <c r="L440" s="47">
        <f>INDEX(classify,$E440,'Function-Classif'!L$1)*$F440</f>
        <v>0</v>
      </c>
      <c r="M440" s="47">
        <f>INDEX(classify,$E440,'Function-Classif'!M$1)*$F440</f>
        <v>0</v>
      </c>
      <c r="N440" s="47"/>
      <c r="O440" s="47">
        <f>INDEX(classify,$E440,'Function-Classif'!O$1)*$F440</f>
        <v>0</v>
      </c>
      <c r="P440" s="47">
        <f>INDEX(classify,$E440,'Function-Classif'!P$1)*$F440</f>
        <v>0</v>
      </c>
      <c r="Q440" s="47">
        <f>INDEX(classify,$E440,'Function-Classif'!Q$1)*$F440</f>
        <v>0</v>
      </c>
      <c r="R440" s="24"/>
      <c r="S440" s="24">
        <f t="shared" si="205"/>
        <v>659522.61869999999</v>
      </c>
      <c r="T440" s="24">
        <f t="shared" si="206"/>
        <v>3364410.3813000005</v>
      </c>
      <c r="U440" s="24">
        <f t="shared" si="207"/>
        <v>0</v>
      </c>
      <c r="W440" s="44">
        <f t="shared" si="197"/>
        <v>0</v>
      </c>
      <c r="X440" s="44">
        <f t="shared" si="198"/>
        <v>0</v>
      </c>
    </row>
    <row r="441" spans="1:24" x14ac:dyDescent="0.25">
      <c r="B441" s="14" t="s">
        <v>49</v>
      </c>
      <c r="C441" s="6"/>
      <c r="D441" s="47" t="str">
        <f>INDEX(classify,$E441,'Function-Classif'!D$1)</f>
        <v>PROD</v>
      </c>
      <c r="E441" s="6">
        <v>2</v>
      </c>
      <c r="F441" s="24">
        <v>16258222</v>
      </c>
      <c r="G441" s="52">
        <f>INDEX(classify,$E441,'Function-Classif'!G$1)*$F441</f>
        <v>2664722.5858</v>
      </c>
      <c r="H441" s="47">
        <f>INDEX(classify,$E441,'Function-Classif'!H$1)*$F441</f>
        <v>13593499.4142</v>
      </c>
      <c r="I441" s="47">
        <f>INDEX(classify,$E441,'Function-Classif'!I$1)*$F441</f>
        <v>0</v>
      </c>
      <c r="J441" s="47"/>
      <c r="K441" s="47">
        <f>INDEX(classify,$E441,'Function-Classif'!K$1)*$F441</f>
        <v>0</v>
      </c>
      <c r="L441" s="47">
        <f>INDEX(classify,$E441,'Function-Classif'!L$1)*$F441</f>
        <v>0</v>
      </c>
      <c r="M441" s="47">
        <f>INDEX(classify,$E441,'Function-Classif'!M$1)*$F441</f>
        <v>0</v>
      </c>
      <c r="N441" s="47"/>
      <c r="O441" s="47">
        <f>INDEX(classify,$E441,'Function-Classif'!O$1)*$F441</f>
        <v>0</v>
      </c>
      <c r="P441" s="47">
        <f>INDEX(classify,$E441,'Function-Classif'!P$1)*$F441</f>
        <v>0</v>
      </c>
      <c r="Q441" s="47">
        <f>INDEX(classify,$E441,'Function-Classif'!Q$1)*$F441</f>
        <v>0</v>
      </c>
      <c r="R441" s="24"/>
      <c r="S441" s="24">
        <f t="shared" si="205"/>
        <v>2664722.5858</v>
      </c>
      <c r="T441" s="24">
        <f t="shared" si="206"/>
        <v>13593499.4142</v>
      </c>
      <c r="U441" s="24">
        <f t="shared" si="207"/>
        <v>0</v>
      </c>
      <c r="W441" s="44">
        <f t="shared" si="197"/>
        <v>0</v>
      </c>
      <c r="X441" s="44">
        <f t="shared" si="198"/>
        <v>0</v>
      </c>
    </row>
    <row r="442" spans="1:24" x14ac:dyDescent="0.25">
      <c r="B442" s="6" t="s">
        <v>50</v>
      </c>
      <c r="C442" s="6"/>
      <c r="D442" s="47" t="str">
        <f>INDEX(classify,$E442,'Function-Classif'!D$1)</f>
        <v>TRANS</v>
      </c>
      <c r="E442" s="6">
        <v>3</v>
      </c>
      <c r="F442" s="24">
        <v>9613105</v>
      </c>
      <c r="G442" s="52">
        <f>INDEX(classify,$E442,'Function-Classif'!G$1)*$F442</f>
        <v>0</v>
      </c>
      <c r="H442" s="47">
        <f>INDEX(classify,$E442,'Function-Classif'!H$1)*$F442</f>
        <v>0</v>
      </c>
      <c r="I442" s="47">
        <f>INDEX(classify,$E442,'Function-Classif'!I$1)*$F442</f>
        <v>0</v>
      </c>
      <c r="J442" s="47"/>
      <c r="K442" s="47">
        <f>INDEX(classify,$E442,'Function-Classif'!K$1)*$F442</f>
        <v>9613105</v>
      </c>
      <c r="L442" s="47">
        <f>INDEX(classify,$E442,'Function-Classif'!L$1)*$F442</f>
        <v>0</v>
      </c>
      <c r="M442" s="47">
        <f>INDEX(classify,$E442,'Function-Classif'!M$1)*$F442</f>
        <v>0</v>
      </c>
      <c r="N442" s="47"/>
      <c r="O442" s="47">
        <f>INDEX(classify,$E442,'Function-Classif'!O$1)*$F442</f>
        <v>0</v>
      </c>
      <c r="P442" s="47">
        <f>INDEX(classify,$E442,'Function-Classif'!P$1)*$F442</f>
        <v>0</v>
      </c>
      <c r="Q442" s="47">
        <f>INDEX(classify,$E442,'Function-Classif'!Q$1)*$F442</f>
        <v>0</v>
      </c>
      <c r="R442" s="24"/>
      <c r="S442" s="24">
        <f t="shared" si="205"/>
        <v>9613105</v>
      </c>
      <c r="T442" s="24">
        <f t="shared" si="206"/>
        <v>0</v>
      </c>
      <c r="U442" s="24">
        <f t="shared" si="207"/>
        <v>0</v>
      </c>
      <c r="W442" s="44">
        <f t="shared" si="197"/>
        <v>0</v>
      </c>
      <c r="X442" s="44">
        <f t="shared" si="198"/>
        <v>0</v>
      </c>
    </row>
    <row r="443" spans="1:24" x14ac:dyDescent="0.25">
      <c r="B443" s="6"/>
      <c r="C443" s="6"/>
      <c r="D443" s="47"/>
      <c r="E443" s="6"/>
      <c r="F443" s="24"/>
      <c r="G443" s="52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24"/>
      <c r="S443" s="24">
        <f t="shared" si="205"/>
        <v>0</v>
      </c>
      <c r="T443" s="24">
        <f t="shared" si="206"/>
        <v>0</v>
      </c>
      <c r="U443" s="24">
        <f t="shared" si="207"/>
        <v>0</v>
      </c>
      <c r="W443" s="44">
        <f t="shared" si="197"/>
        <v>0</v>
      </c>
      <c r="X443" s="44">
        <f t="shared" si="198"/>
        <v>0</v>
      </c>
    </row>
    <row r="444" spans="1:24" x14ac:dyDescent="0.25">
      <c r="B444" s="6" t="s">
        <v>52</v>
      </c>
      <c r="C444" s="6"/>
      <c r="D444" s="47" t="str">
        <f>INDEX(classify,$E444,'Function-Classif'!D$1)</f>
        <v>DIST</v>
      </c>
      <c r="E444" s="6">
        <v>4</v>
      </c>
      <c r="F444" s="24">
        <v>37717920</v>
      </c>
      <c r="G444" s="52">
        <f>INDEX(classify,$E444,'Function-Classif'!G$1)*$F444</f>
        <v>0</v>
      </c>
      <c r="H444" s="47">
        <f>INDEX(classify,$E444,'Function-Classif'!H$1)*$F444</f>
        <v>0</v>
      </c>
      <c r="I444" s="47">
        <f>INDEX(classify,$E444,'Function-Classif'!I$1)*$F444</f>
        <v>0</v>
      </c>
      <c r="J444" s="47"/>
      <c r="K444" s="47">
        <f>INDEX(classify,$E444,'Function-Classif'!K$1)*$F444</f>
        <v>0</v>
      </c>
      <c r="L444" s="47">
        <f>INDEX(classify,$E444,'Function-Classif'!L$1)*$F444</f>
        <v>0</v>
      </c>
      <c r="M444" s="47">
        <f>INDEX(classify,$E444,'Function-Classif'!M$1)*$F444</f>
        <v>0</v>
      </c>
      <c r="N444" s="47"/>
      <c r="O444" s="47">
        <f>INDEX(classify,$E444,'Function-Classif'!O$1)*$F444</f>
        <v>27686519.649737403</v>
      </c>
      <c r="P444" s="47">
        <f>INDEX(classify,$E444,'Function-Classif'!P$1)*$F444</f>
        <v>0</v>
      </c>
      <c r="Q444" s="47">
        <f>INDEX(classify,$E444,'Function-Classif'!Q$1)*$F444</f>
        <v>10031400.350262599</v>
      </c>
      <c r="R444" s="24"/>
      <c r="S444" s="24">
        <f t="shared" si="205"/>
        <v>27686519.649737403</v>
      </c>
      <c r="T444" s="24">
        <f t="shared" si="206"/>
        <v>0</v>
      </c>
      <c r="U444" s="24">
        <f t="shared" si="207"/>
        <v>10031400.350262599</v>
      </c>
      <c r="W444" s="44">
        <f t="shared" si="197"/>
        <v>0</v>
      </c>
      <c r="X444" s="44">
        <f t="shared" si="198"/>
        <v>0</v>
      </c>
    </row>
    <row r="445" spans="1:24" x14ac:dyDescent="0.25">
      <c r="B445" s="13" t="s">
        <v>53</v>
      </c>
      <c r="C445" s="6"/>
      <c r="D445" s="47" t="str">
        <f>INDEX(classify,$E445,'Function-Classif'!D$1)</f>
        <v>PT&amp;D</v>
      </c>
      <c r="E445" s="6">
        <v>1</v>
      </c>
      <c r="F445" s="24">
        <v>20055398</v>
      </c>
      <c r="G445" s="52">
        <f>INDEX(classify,$E445,'Function-Classif'!G$1)*$F445</f>
        <v>1843731.7483997052</v>
      </c>
      <c r="H445" s="47">
        <f>INDEX(classify,$E445,'Function-Classif'!H$1)*$F445</f>
        <v>9405394.2332946528</v>
      </c>
      <c r="I445" s="47">
        <f>INDEX(classify,$E445,'Function-Classif'!I$1)*$F445</f>
        <v>0</v>
      </c>
      <c r="J445" s="47"/>
      <c r="K445" s="47">
        <f>INDEX(classify,$E445,'Function-Classif'!K$1)*$F445</f>
        <v>2157673.8292645519</v>
      </c>
      <c r="L445" s="47">
        <f>INDEX(classify,$E445,'Function-Classif'!L$1)*$F445</f>
        <v>0</v>
      </c>
      <c r="M445" s="47">
        <f>INDEX(classify,$E445,'Function-Classif'!M$1)*$F445</f>
        <v>0</v>
      </c>
      <c r="N445" s="47"/>
      <c r="O445" s="47">
        <f>INDEX(classify,$E445,'Function-Classif'!O$1)*$F445</f>
        <v>4880347.1772593679</v>
      </c>
      <c r="P445" s="47">
        <f>INDEX(classify,$E445,'Function-Classif'!P$1)*$F445</f>
        <v>0</v>
      </c>
      <c r="Q445" s="47">
        <f>INDEX(classify,$E445,'Function-Classif'!Q$1)*$F445</f>
        <v>1768251.0117817225</v>
      </c>
      <c r="R445" s="24"/>
      <c r="S445" s="24">
        <f t="shared" si="205"/>
        <v>8881752.7549236249</v>
      </c>
      <c r="T445" s="24">
        <f t="shared" si="206"/>
        <v>9405394.2332946528</v>
      </c>
      <c r="U445" s="24">
        <f t="shared" si="207"/>
        <v>1768251.0117817225</v>
      </c>
      <c r="W445" s="44">
        <f t="shared" si="197"/>
        <v>0</v>
      </c>
      <c r="X445" s="44">
        <f t="shared" si="198"/>
        <v>0</v>
      </c>
    </row>
    <row r="446" spans="1:24" x14ac:dyDescent="0.25">
      <c r="B446" s="64" t="s">
        <v>54</v>
      </c>
      <c r="C446" s="30"/>
      <c r="D446" s="65"/>
      <c r="E446" s="30"/>
      <c r="F446" s="41"/>
      <c r="G446" s="70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41"/>
      <c r="S446" s="41">
        <f t="shared" si="205"/>
        <v>0</v>
      </c>
      <c r="T446" s="41">
        <f t="shared" si="206"/>
        <v>0</v>
      </c>
      <c r="U446" s="41">
        <f t="shared" si="207"/>
        <v>0</v>
      </c>
      <c r="W446" s="44">
        <f t="shared" si="197"/>
        <v>0</v>
      </c>
      <c r="X446" s="44">
        <f t="shared" si="198"/>
        <v>0</v>
      </c>
    </row>
    <row r="447" spans="1:24" x14ac:dyDescent="0.25">
      <c r="B447" s="6" t="s">
        <v>213</v>
      </c>
      <c r="C447" s="6"/>
      <c r="D447" s="6"/>
      <c r="E447" s="6"/>
      <c r="F447" s="24">
        <f>SUM(F439:F446)</f>
        <v>138842527</v>
      </c>
      <c r="G447" s="24">
        <f>SUM(G439:G446)</f>
        <v>13555387.193999704</v>
      </c>
      <c r="H447" s="24">
        <f>SUM(H439:H446)</f>
        <v>69149842.787694663</v>
      </c>
      <c r="I447" s="24">
        <f>SUM(I439:I446)</f>
        <v>0</v>
      </c>
      <c r="J447" s="24"/>
      <c r="K447" s="24">
        <f>SUM(K439:K446)</f>
        <v>11770778.829264551</v>
      </c>
      <c r="L447" s="24">
        <f>SUM(L439:L446)</f>
        <v>0</v>
      </c>
      <c r="M447" s="24">
        <f>SUM(M439:M446)</f>
        <v>0</v>
      </c>
      <c r="N447" s="24"/>
      <c r="O447" s="24">
        <f>SUM(O439:O446)</f>
        <v>32566866.82699677</v>
      </c>
      <c r="P447" s="24">
        <f>SUM(P439:P446)</f>
        <v>0</v>
      </c>
      <c r="Q447" s="24">
        <f>SUM(Q439:Q446)</f>
        <v>11799651.362044321</v>
      </c>
      <c r="R447" s="24"/>
      <c r="S447" s="24">
        <f>SUM(S439:S446)</f>
        <v>57893032.850261033</v>
      </c>
      <c r="T447" s="24">
        <f>SUM(T439:T446)</f>
        <v>69149842.787694663</v>
      </c>
      <c r="U447" s="24">
        <f>SUM(U439:U446)</f>
        <v>11799651.362044321</v>
      </c>
      <c r="W447" s="44">
        <f t="shared" si="197"/>
        <v>0</v>
      </c>
      <c r="X447" s="44">
        <f t="shared" si="198"/>
        <v>0</v>
      </c>
    </row>
    <row r="448" spans="1:24" x14ac:dyDescent="0.25">
      <c r="B448" s="6"/>
      <c r="C448" s="6"/>
      <c r="D448" s="6"/>
      <c r="E448" s="6"/>
      <c r="F448" s="24"/>
      <c r="G448" s="24"/>
      <c r="H448" s="24"/>
      <c r="I448" s="24"/>
      <c r="J448" s="40"/>
      <c r="K448" s="24"/>
      <c r="L448" s="24"/>
      <c r="M448" s="24"/>
      <c r="N448" s="40"/>
      <c r="O448" s="24"/>
      <c r="P448" s="24"/>
      <c r="Q448" s="24"/>
      <c r="R448" s="24"/>
      <c r="S448" s="24"/>
      <c r="T448" s="24"/>
      <c r="U448" s="24"/>
      <c r="W448" s="44">
        <f t="shared" si="197"/>
        <v>0</v>
      </c>
      <c r="X448" s="44">
        <f t="shared" si="198"/>
        <v>0</v>
      </c>
    </row>
    <row r="449" spans="1:24" x14ac:dyDescent="0.25">
      <c r="A449" s="9" t="s">
        <v>214</v>
      </c>
      <c r="C449" s="6"/>
      <c r="D449" s="6"/>
      <c r="E449" s="6"/>
      <c r="F449" s="24"/>
      <c r="G449" s="24"/>
      <c r="H449" s="24"/>
      <c r="I449" s="24"/>
      <c r="J449" s="40"/>
      <c r="K449" s="24"/>
      <c r="L449" s="24"/>
      <c r="M449" s="24"/>
      <c r="N449" s="40"/>
      <c r="O449" s="24"/>
      <c r="P449" s="24"/>
      <c r="Q449" s="24"/>
      <c r="R449" s="24"/>
      <c r="S449" s="24"/>
      <c r="T449" s="24"/>
      <c r="U449" s="24"/>
      <c r="W449" s="44">
        <f t="shared" si="197"/>
        <v>0</v>
      </c>
      <c r="X449" s="44">
        <f t="shared" si="198"/>
        <v>0</v>
      </c>
    </row>
    <row r="450" spans="1:24" x14ac:dyDescent="0.25">
      <c r="B450" s="13" t="s">
        <v>215</v>
      </c>
      <c r="C450" s="6"/>
      <c r="D450" s="6"/>
      <c r="E450" s="6"/>
      <c r="F450" s="24">
        <v>0</v>
      </c>
      <c r="G450" s="24"/>
      <c r="H450" s="24"/>
      <c r="I450" s="24"/>
      <c r="J450" s="40"/>
      <c r="K450" s="24"/>
      <c r="L450" s="24"/>
      <c r="M450" s="24"/>
      <c r="N450" s="40"/>
      <c r="O450" s="24"/>
      <c r="P450" s="24"/>
      <c r="Q450" s="24"/>
      <c r="R450" s="24"/>
      <c r="S450" s="24">
        <f t="shared" ref="S450:S452" si="208">+G450+K450+O450</f>
        <v>0</v>
      </c>
      <c r="T450" s="24">
        <f t="shared" ref="T450:T452" si="209">+H450+L450+P450</f>
        <v>0</v>
      </c>
      <c r="U450" s="24">
        <f t="shared" ref="U450:U452" si="210">+I450+M450+Q450</f>
        <v>0</v>
      </c>
      <c r="W450" s="44">
        <f t="shared" si="197"/>
        <v>0</v>
      </c>
      <c r="X450" s="44">
        <f t="shared" si="198"/>
        <v>0</v>
      </c>
    </row>
    <row r="451" spans="1:24" x14ac:dyDescent="0.25">
      <c r="B451" s="13" t="s">
        <v>216</v>
      </c>
      <c r="C451" s="6"/>
      <c r="D451" s="6"/>
      <c r="E451" s="6"/>
      <c r="F451" s="24">
        <v>0</v>
      </c>
      <c r="G451" s="24"/>
      <c r="H451" s="24"/>
      <c r="I451" s="24"/>
      <c r="J451" s="40"/>
      <c r="K451" s="24"/>
      <c r="L451" s="24"/>
      <c r="M451" s="24"/>
      <c r="N451" s="40"/>
      <c r="O451" s="24"/>
      <c r="P451" s="24"/>
      <c r="Q451" s="24"/>
      <c r="R451" s="24"/>
      <c r="S451" s="24">
        <f t="shared" si="208"/>
        <v>0</v>
      </c>
      <c r="T451" s="24">
        <f t="shared" si="209"/>
        <v>0</v>
      </c>
      <c r="U451" s="24">
        <f t="shared" si="210"/>
        <v>0</v>
      </c>
      <c r="W451" s="44">
        <f t="shared" si="197"/>
        <v>0</v>
      </c>
      <c r="X451" s="44">
        <f t="shared" si="198"/>
        <v>0</v>
      </c>
    </row>
    <row r="452" spans="1:24" x14ac:dyDescent="0.25">
      <c r="B452" s="71" t="s">
        <v>217</v>
      </c>
      <c r="C452" s="66"/>
      <c r="D452" s="66"/>
      <c r="E452" s="66"/>
      <c r="F452" s="54">
        <v>0</v>
      </c>
      <c r="G452" s="54"/>
      <c r="H452" s="54"/>
      <c r="I452" s="54"/>
      <c r="J452" s="72"/>
      <c r="K452" s="54"/>
      <c r="L452" s="54"/>
      <c r="M452" s="54"/>
      <c r="N452" s="72"/>
      <c r="O452" s="54"/>
      <c r="P452" s="54"/>
      <c r="Q452" s="54"/>
      <c r="R452" s="54"/>
      <c r="S452" s="54">
        <f t="shared" si="208"/>
        <v>0</v>
      </c>
      <c r="T452" s="54">
        <f t="shared" si="209"/>
        <v>0</v>
      </c>
      <c r="U452" s="54">
        <f t="shared" si="210"/>
        <v>0</v>
      </c>
      <c r="W452" s="44">
        <f t="shared" si="197"/>
        <v>0</v>
      </c>
      <c r="X452" s="44">
        <f t="shared" si="198"/>
        <v>0</v>
      </c>
    </row>
    <row r="453" spans="1:24" x14ac:dyDescent="0.25">
      <c r="B453" s="6" t="s">
        <v>218</v>
      </c>
      <c r="C453" s="6"/>
      <c r="D453" s="6"/>
      <c r="E453" s="6"/>
      <c r="F453" s="24">
        <f>SUM(F450:F452)</f>
        <v>0</v>
      </c>
      <c r="G453" s="24">
        <f>SUM(G450:G452)</f>
        <v>0</v>
      </c>
      <c r="H453" s="24"/>
      <c r="I453" s="24"/>
      <c r="J453" s="40"/>
      <c r="K453" s="24"/>
      <c r="L453" s="24"/>
      <c r="M453" s="24"/>
      <c r="N453" s="40"/>
      <c r="O453" s="24"/>
      <c r="P453" s="24"/>
      <c r="Q453" s="24"/>
      <c r="R453" s="24"/>
      <c r="S453" s="24"/>
      <c r="T453" s="24"/>
      <c r="U453" s="24"/>
      <c r="W453" s="44">
        <f t="shared" si="197"/>
        <v>0</v>
      </c>
      <c r="X453" s="44">
        <f t="shared" si="198"/>
        <v>0</v>
      </c>
    </row>
    <row r="454" spans="1:24" x14ac:dyDescent="0.25">
      <c r="B454" s="6"/>
      <c r="C454" s="6"/>
      <c r="D454" s="6"/>
      <c r="E454" s="6"/>
      <c r="F454" s="24"/>
      <c r="G454" s="24"/>
      <c r="H454" s="24"/>
      <c r="I454" s="24"/>
      <c r="J454" s="40"/>
      <c r="K454" s="24"/>
      <c r="L454" s="24"/>
      <c r="M454" s="24"/>
      <c r="N454" s="40"/>
      <c r="O454" s="24"/>
      <c r="P454" s="24"/>
      <c r="Q454" s="24"/>
      <c r="R454" s="24"/>
      <c r="S454" s="24"/>
      <c r="T454" s="24"/>
      <c r="U454" s="24"/>
      <c r="W454" s="44">
        <f t="shared" si="197"/>
        <v>0</v>
      </c>
      <c r="X454" s="44">
        <f t="shared" si="198"/>
        <v>0</v>
      </c>
    </row>
    <row r="455" spans="1:24" x14ac:dyDescent="0.25">
      <c r="B455" s="6" t="s">
        <v>219</v>
      </c>
      <c r="C455" s="6"/>
      <c r="D455" s="47" t="str">
        <f>INDEX(classify,$E455,'Function-Classif'!D$1)</f>
        <v>TUP</v>
      </c>
      <c r="E455" s="6">
        <v>7</v>
      </c>
      <c r="F455" s="24">
        <v>32529209</v>
      </c>
      <c r="G455" s="52">
        <f>INDEX(classify,$E455,'Function-Classif'!G$1)*$F455</f>
        <v>2998513.3211718989</v>
      </c>
      <c r="H455" s="47">
        <f>INDEX(classify,$E455,'Function-Classif'!H$1)*$F455</f>
        <v>15296259.840340603</v>
      </c>
      <c r="I455" s="47">
        <f>INDEX(classify,$E455,'Function-Classif'!I$1)*$F455</f>
        <v>0</v>
      </c>
      <c r="J455" s="47"/>
      <c r="K455" s="47">
        <f>INDEX(classify,$E455,'Function-Classif'!K$1)*$F455</f>
        <v>3464936.7194409491</v>
      </c>
      <c r="L455" s="47">
        <f>INDEX(classify,$E455,'Function-Classif'!L$1)*$F455</f>
        <v>0</v>
      </c>
      <c r="M455" s="47">
        <f>INDEX(classify,$E455,'Function-Classif'!M$1)*$F455</f>
        <v>0</v>
      </c>
      <c r="N455" s="47"/>
      <c r="O455" s="47">
        <f>INDEX(classify,$E455,'Function-Classif'!O$1)*$F455</f>
        <v>7905259.5948374635</v>
      </c>
      <c r="P455" s="47">
        <f>INDEX(classify,$E455,'Function-Classif'!P$1)*$F455</f>
        <v>0</v>
      </c>
      <c r="Q455" s="47">
        <f>INDEX(classify,$E455,'Function-Classif'!Q$1)*$F455</f>
        <v>2864239.5242090845</v>
      </c>
      <c r="R455" s="24"/>
      <c r="S455" s="24">
        <f t="shared" ref="S455" si="211">+G455+K455+O455</f>
        <v>14368709.635450311</v>
      </c>
      <c r="T455" s="24">
        <f t="shared" ref="T455" si="212">+H455+L455+P455</f>
        <v>15296259.840340603</v>
      </c>
      <c r="U455" s="24">
        <f t="shared" ref="U455" si="213">+I455+M455+Q455</f>
        <v>2864239.5242090845</v>
      </c>
      <c r="W455" s="44">
        <f t="shared" si="197"/>
        <v>0</v>
      </c>
      <c r="X455" s="44">
        <f t="shared" si="198"/>
        <v>0</v>
      </c>
    </row>
    <row r="456" spans="1:24" x14ac:dyDescent="0.25">
      <c r="B456" s="6"/>
      <c r="C456" s="6"/>
      <c r="D456" s="6"/>
      <c r="E456" s="6"/>
      <c r="F456" s="24"/>
      <c r="G456" s="24"/>
      <c r="H456" s="24"/>
      <c r="I456" s="24"/>
      <c r="J456" s="40"/>
      <c r="K456" s="24"/>
      <c r="L456" s="24"/>
      <c r="M456" s="24"/>
      <c r="N456" s="40"/>
      <c r="O456" s="24"/>
      <c r="P456" s="24"/>
      <c r="Q456" s="24"/>
      <c r="R456" s="24"/>
      <c r="S456" s="24"/>
      <c r="T456" s="24"/>
      <c r="U456" s="24"/>
      <c r="W456" s="44">
        <f t="shared" si="197"/>
        <v>0</v>
      </c>
      <c r="X456" s="44">
        <f t="shared" si="198"/>
        <v>0</v>
      </c>
    </row>
    <row r="457" spans="1:24" x14ac:dyDescent="0.25">
      <c r="B457" s="6" t="s">
        <v>220</v>
      </c>
      <c r="C457" s="6"/>
      <c r="D457" s="47"/>
      <c r="E457" s="6"/>
      <c r="F457" s="24"/>
      <c r="G457" s="52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24"/>
      <c r="S457" s="24">
        <f t="shared" ref="S457" si="214">+G457+K457+O457</f>
        <v>0</v>
      </c>
      <c r="T457" s="24">
        <f t="shared" ref="T457" si="215">+H457+L457+P457</f>
        <v>0</v>
      </c>
      <c r="U457" s="24">
        <f t="shared" ref="U457" si="216">+I457+M457+Q457</f>
        <v>0</v>
      </c>
      <c r="W457" s="44">
        <f t="shared" si="197"/>
        <v>0</v>
      </c>
      <c r="X457" s="44">
        <f t="shared" si="198"/>
        <v>0</v>
      </c>
    </row>
    <row r="458" spans="1:24" x14ac:dyDescent="0.25">
      <c r="B458" s="6"/>
      <c r="C458" s="6"/>
      <c r="D458" s="6"/>
      <c r="E458" s="6"/>
      <c r="F458" s="24"/>
      <c r="G458" s="24"/>
      <c r="H458" s="24"/>
      <c r="I458" s="24"/>
      <c r="J458" s="40"/>
      <c r="K458" s="24"/>
      <c r="L458" s="24"/>
      <c r="M458" s="24"/>
      <c r="N458" s="40"/>
      <c r="O458" s="24"/>
      <c r="P458" s="24"/>
      <c r="Q458" s="24"/>
      <c r="R458" s="24"/>
      <c r="S458" s="24"/>
      <c r="T458" s="24"/>
      <c r="U458" s="24"/>
      <c r="W458" s="44">
        <f t="shared" si="197"/>
        <v>0</v>
      </c>
      <c r="X458" s="44">
        <f t="shared" si="198"/>
        <v>0</v>
      </c>
    </row>
    <row r="459" spans="1:24" x14ac:dyDescent="0.25">
      <c r="B459" s="6" t="s">
        <v>456</v>
      </c>
      <c r="C459" s="6"/>
      <c r="D459" s="47" t="str">
        <f>INDEX(classify,$E459,'Function-Classif'!D$1)</f>
        <v>TUP</v>
      </c>
      <c r="E459" s="6">
        <v>7</v>
      </c>
      <c r="F459" s="24">
        <v>-1002535</v>
      </c>
      <c r="G459" s="52">
        <f>INDEX(classify,$E459,'Function-Classif'!G$1)*$F459</f>
        <v>-92412.777465356427</v>
      </c>
      <c r="H459" s="47">
        <f>INDEX(classify,$E459,'Function-Classif'!H$1)*$F459</f>
        <v>-471423.57070643391</v>
      </c>
      <c r="I459" s="47">
        <f>INDEX(classify,$E459,'Function-Classif'!I$1)*$F459</f>
        <v>0</v>
      </c>
      <c r="J459" s="47"/>
      <c r="K459" s="47">
        <f>INDEX(classify,$E459,'Function-Classif'!K$1)*$F459</f>
        <v>-106787.72834669087</v>
      </c>
      <c r="L459" s="47">
        <f>INDEX(classify,$E459,'Function-Classif'!L$1)*$F459</f>
        <v>0</v>
      </c>
      <c r="M459" s="47">
        <f>INDEX(classify,$E459,'Function-Classif'!M$1)*$F459</f>
        <v>0</v>
      </c>
      <c r="N459" s="47"/>
      <c r="O459" s="47">
        <f>INDEX(classify,$E459,'Function-Classif'!O$1)*$F459</f>
        <v>-243636.40160787114</v>
      </c>
      <c r="P459" s="47">
        <f>INDEX(classify,$E459,'Function-Classif'!P$1)*$F459</f>
        <v>0</v>
      </c>
      <c r="Q459" s="47">
        <f>INDEX(classify,$E459,'Function-Classif'!Q$1)*$F459</f>
        <v>-88274.521873647594</v>
      </c>
      <c r="R459" s="24"/>
      <c r="S459" s="24">
        <f t="shared" ref="S459" si="217">+G459+K459+O459</f>
        <v>-442836.90741991845</v>
      </c>
      <c r="T459" s="24">
        <f t="shared" ref="T459" si="218">+H459+L459+P459</f>
        <v>-471423.57070643391</v>
      </c>
      <c r="U459" s="24">
        <f t="shared" ref="U459" si="219">+I459+M459+Q459</f>
        <v>-88274.521873647594</v>
      </c>
      <c r="W459" s="44">
        <f t="shared" si="197"/>
        <v>0</v>
      </c>
      <c r="X459" s="44">
        <f t="shared" si="198"/>
        <v>0</v>
      </c>
    </row>
    <row r="460" spans="1:24" x14ac:dyDescent="0.25">
      <c r="B460" s="6"/>
      <c r="C460" s="6"/>
      <c r="D460" s="6"/>
      <c r="E460" s="6"/>
      <c r="F460" s="24"/>
      <c r="G460" s="24"/>
      <c r="H460" s="24"/>
      <c r="I460" s="24"/>
      <c r="J460" s="40"/>
      <c r="K460" s="24"/>
      <c r="L460" s="24"/>
      <c r="M460" s="24"/>
      <c r="N460" s="40"/>
      <c r="O460" s="24"/>
      <c r="P460" s="24"/>
      <c r="Q460" s="24"/>
      <c r="R460" s="24"/>
      <c r="S460" s="24"/>
      <c r="T460" s="24"/>
      <c r="U460" s="24"/>
      <c r="W460" s="44">
        <f t="shared" si="197"/>
        <v>0</v>
      </c>
      <c r="X460" s="44">
        <f t="shared" si="198"/>
        <v>0</v>
      </c>
    </row>
    <row r="461" spans="1:24" x14ac:dyDescent="0.25">
      <c r="B461" s="6" t="s">
        <v>221</v>
      </c>
      <c r="C461" s="6"/>
      <c r="D461" s="47" t="str">
        <f>INDEX(classify,$E461,'Function-Classif'!D$1)</f>
        <v>TUP</v>
      </c>
      <c r="E461" s="6">
        <v>7</v>
      </c>
      <c r="F461" s="24">
        <v>62185554</v>
      </c>
      <c r="G461" s="52">
        <f>INDEX(classify,$E461,'Function-Classif'!G$1)*$F461</f>
        <v>5732208.6145240869</v>
      </c>
      <c r="H461" s="47">
        <f>INDEX(classify,$E461,'Function-Classif'!H$1)*$F461</f>
        <v>29241608.435653385</v>
      </c>
      <c r="I461" s="47">
        <f>INDEX(classify,$E461,'Function-Classif'!I$1)*$F461</f>
        <v>0</v>
      </c>
      <c r="J461" s="47"/>
      <c r="K461" s="47">
        <f>INDEX(classify,$E461,'Function-Classif'!K$1)*$F461</f>
        <v>6623862.5560608618</v>
      </c>
      <c r="L461" s="47">
        <f>INDEX(classify,$E461,'Function-Classif'!L$1)*$F461</f>
        <v>0</v>
      </c>
      <c r="M461" s="47">
        <f>INDEX(classify,$E461,'Function-Classif'!M$1)*$F461</f>
        <v>0</v>
      </c>
      <c r="N461" s="47"/>
      <c r="O461" s="47">
        <f>INDEX(classify,$E461,'Function-Classif'!O$1)*$F461</f>
        <v>15112354.789161434</v>
      </c>
      <c r="P461" s="47">
        <f>INDEX(classify,$E461,'Function-Classif'!P$1)*$F461</f>
        <v>0</v>
      </c>
      <c r="Q461" s="47">
        <f>INDEX(classify,$E461,'Function-Classif'!Q$1)*$F461</f>
        <v>5475519.6046002321</v>
      </c>
      <c r="R461" s="24"/>
      <c r="S461" s="24">
        <f t="shared" ref="S461" si="220">+G461+K461+O461</f>
        <v>27468425.959746383</v>
      </c>
      <c r="T461" s="24">
        <f t="shared" ref="T461" si="221">+H461+L461+P461</f>
        <v>29241608.435653385</v>
      </c>
      <c r="U461" s="24">
        <f t="shared" ref="U461" si="222">+I461+M461+Q461</f>
        <v>5475519.6046002321</v>
      </c>
      <c r="W461" s="44">
        <f t="shared" si="197"/>
        <v>0</v>
      </c>
      <c r="X461" s="44">
        <f t="shared" si="198"/>
        <v>0</v>
      </c>
    </row>
    <row r="462" spans="1:24" x14ac:dyDescent="0.25">
      <c r="B462" s="6"/>
      <c r="C462" s="6"/>
      <c r="D462" s="6"/>
      <c r="E462" s="6"/>
      <c r="F462" s="24"/>
      <c r="G462" s="24"/>
      <c r="H462" s="24"/>
      <c r="I462" s="24"/>
      <c r="J462" s="40"/>
      <c r="K462" s="24"/>
      <c r="L462" s="24"/>
      <c r="M462" s="24"/>
      <c r="N462" s="40"/>
      <c r="O462" s="24"/>
      <c r="P462" s="24"/>
      <c r="Q462" s="24"/>
      <c r="R462" s="24"/>
      <c r="S462" s="24"/>
      <c r="T462" s="24"/>
      <c r="U462" s="24"/>
      <c r="W462" s="44">
        <f t="shared" si="197"/>
        <v>0</v>
      </c>
      <c r="X462" s="44">
        <f t="shared" si="198"/>
        <v>0</v>
      </c>
    </row>
    <row r="463" spans="1:24" x14ac:dyDescent="0.25">
      <c r="B463" s="6" t="s">
        <v>211</v>
      </c>
      <c r="C463" s="6"/>
      <c r="D463" s="6"/>
      <c r="E463" s="6"/>
      <c r="F463" s="24">
        <v>0</v>
      </c>
      <c r="G463" s="24"/>
      <c r="H463" s="24"/>
      <c r="I463" s="24"/>
      <c r="J463" s="40"/>
      <c r="K463" s="24"/>
      <c r="L463" s="24"/>
      <c r="M463" s="24"/>
      <c r="N463" s="40"/>
      <c r="O463" s="24"/>
      <c r="P463" s="24"/>
      <c r="Q463" s="24"/>
      <c r="R463" s="24"/>
      <c r="S463" s="24">
        <f t="shared" ref="S463" si="223">+G463+K463+O463</f>
        <v>0</v>
      </c>
      <c r="T463" s="24">
        <f t="shared" ref="T463" si="224">+H463+L463+P463</f>
        <v>0</v>
      </c>
      <c r="U463" s="24">
        <f t="shared" ref="U463" si="225">+I463+M463+Q463</f>
        <v>0</v>
      </c>
      <c r="W463" s="44">
        <f t="shared" si="197"/>
        <v>0</v>
      </c>
      <c r="X463" s="44">
        <f t="shared" si="198"/>
        <v>0</v>
      </c>
    </row>
    <row r="464" spans="1:24" x14ac:dyDescent="0.25">
      <c r="B464" s="30"/>
      <c r="C464" s="30"/>
      <c r="D464" s="30"/>
      <c r="E464" s="30"/>
      <c r="F464" s="3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W464" s="44">
        <f t="shared" si="197"/>
        <v>0</v>
      </c>
      <c r="X464" s="44">
        <f t="shared" si="198"/>
        <v>0</v>
      </c>
    </row>
    <row r="465" spans="2:24" x14ac:dyDescent="0.25">
      <c r="B465" s="9" t="s">
        <v>222</v>
      </c>
      <c r="C465" s="6"/>
      <c r="D465" s="6"/>
      <c r="E465" s="6"/>
      <c r="F465" s="24">
        <f>F288+F447+F455+F457+F461+F453+F459+F463</f>
        <v>918176657</v>
      </c>
      <c r="G465" s="24">
        <f>G288+G447+G455+G457+G461+G453+G459+G463</f>
        <v>51591105.815584533</v>
      </c>
      <c r="H465" s="24">
        <f t="shared" ref="H465:Q465" si="226">H288+H447+H455+H457+H461+H453+H459+H463</f>
        <v>645995333.41144276</v>
      </c>
      <c r="I465" s="24">
        <f t="shared" si="226"/>
        <v>0</v>
      </c>
      <c r="J465" s="24"/>
      <c r="K465" s="24">
        <f t="shared" si="226"/>
        <v>43904485.016827583</v>
      </c>
      <c r="L465" s="24">
        <f t="shared" si="226"/>
        <v>0</v>
      </c>
      <c r="M465" s="24">
        <f t="shared" si="226"/>
        <v>0</v>
      </c>
      <c r="N465" s="24"/>
      <c r="O465" s="24">
        <f t="shared" si="226"/>
        <v>104966469.78374265</v>
      </c>
      <c r="P465" s="24">
        <f t="shared" si="226"/>
        <v>0</v>
      </c>
      <c r="Q465" s="24">
        <f t="shared" si="226"/>
        <v>71719262.972402349</v>
      </c>
      <c r="R465" s="24"/>
      <c r="S465" s="24">
        <f>S288+S447+S455+S457+S461+S453+S459+S463</f>
        <v>200462060.61615476</v>
      </c>
      <c r="T465" s="24">
        <f>T288+T447+T455+T457+T461+T453+T459+T463</f>
        <v>645995333.41144276</v>
      </c>
      <c r="U465" s="24">
        <f>U288+U447+U455+U457+U461+U453+U459+U463</f>
        <v>71719262.972402349</v>
      </c>
      <c r="W465" s="44">
        <f t="shared" si="197"/>
        <v>0</v>
      </c>
      <c r="X465" s="44">
        <f t="shared" si="198"/>
        <v>0</v>
      </c>
    </row>
    <row r="466" spans="2:24" x14ac:dyDescent="0.25">
      <c r="B466" s="6"/>
      <c r="C466" s="6"/>
      <c r="D466" s="6"/>
      <c r="E466" s="6"/>
      <c r="F466" s="24"/>
      <c r="G466" s="24"/>
      <c r="H466" s="24"/>
      <c r="I466" s="24"/>
      <c r="J466" s="40"/>
      <c r="K466" s="24"/>
      <c r="L466" s="24"/>
      <c r="M466" s="24"/>
      <c r="N466" s="40"/>
      <c r="O466" s="24"/>
      <c r="P466" s="24"/>
      <c r="Q466" s="24"/>
      <c r="R466" s="24"/>
      <c r="S466" s="24"/>
      <c r="T466" s="24"/>
      <c r="U466" s="24"/>
      <c r="W466" s="44">
        <f t="shared" si="197"/>
        <v>0</v>
      </c>
      <c r="X466" s="44">
        <f t="shared" si="198"/>
        <v>0</v>
      </c>
    </row>
    <row r="467" spans="2:24" x14ac:dyDescent="0.25">
      <c r="B467" s="9" t="s">
        <v>223</v>
      </c>
      <c r="C467" s="6"/>
      <c r="D467" s="6"/>
      <c r="E467" s="6"/>
      <c r="F467" s="24"/>
      <c r="G467" s="24"/>
      <c r="H467" s="24"/>
      <c r="I467" s="24"/>
      <c r="J467" s="40"/>
      <c r="K467" s="24"/>
      <c r="L467" s="24"/>
      <c r="M467" s="24"/>
      <c r="N467" s="40"/>
      <c r="O467" s="24"/>
      <c r="P467" s="24"/>
      <c r="Q467" s="24"/>
      <c r="R467" s="24"/>
      <c r="S467" s="24"/>
      <c r="T467" s="24"/>
      <c r="U467" s="24"/>
      <c r="W467" s="44">
        <f t="shared" si="197"/>
        <v>0</v>
      </c>
      <c r="X467" s="44">
        <f t="shared" si="198"/>
        <v>0</v>
      </c>
    </row>
    <row r="468" spans="2:24" x14ac:dyDescent="0.25">
      <c r="B468" s="6" t="s">
        <v>224</v>
      </c>
      <c r="C468" s="6"/>
      <c r="D468" s="6"/>
      <c r="E468" s="6"/>
      <c r="F468" s="24">
        <v>0</v>
      </c>
      <c r="G468" s="24"/>
      <c r="H468" s="24"/>
      <c r="I468" s="24"/>
      <c r="J468" s="40"/>
      <c r="K468" s="24"/>
      <c r="L468" s="24"/>
      <c r="M468" s="24"/>
      <c r="N468" s="40"/>
      <c r="O468" s="24"/>
      <c r="P468" s="24"/>
      <c r="Q468" s="24"/>
      <c r="R468" s="24"/>
      <c r="S468" s="24">
        <f t="shared" ref="S468:S474" si="227">+G468+K468+O468</f>
        <v>0</v>
      </c>
      <c r="T468" s="24">
        <f t="shared" ref="T468:T474" si="228">+H468+L468+P468</f>
        <v>0</v>
      </c>
      <c r="U468" s="24">
        <f t="shared" ref="U468:U474" si="229">+I468+M468+Q468</f>
        <v>0</v>
      </c>
      <c r="W468" s="44">
        <f t="shared" si="197"/>
        <v>0</v>
      </c>
      <c r="X468" s="44">
        <f t="shared" si="198"/>
        <v>0</v>
      </c>
    </row>
    <row r="469" spans="2:24" x14ac:dyDescent="0.25">
      <c r="B469" s="6" t="s">
        <v>225</v>
      </c>
      <c r="C469" s="6"/>
      <c r="D469" s="6"/>
      <c r="E469" s="6"/>
      <c r="F469" s="24">
        <v>0</v>
      </c>
      <c r="G469" s="24"/>
      <c r="H469" s="24"/>
      <c r="I469" s="24"/>
      <c r="J469" s="40"/>
      <c r="K469" s="24"/>
      <c r="L469" s="24"/>
      <c r="M469" s="24"/>
      <c r="N469" s="40"/>
      <c r="O469" s="24"/>
      <c r="P469" s="24"/>
      <c r="Q469" s="24"/>
      <c r="R469" s="24"/>
      <c r="S469" s="24">
        <f t="shared" si="227"/>
        <v>0</v>
      </c>
      <c r="T469" s="24">
        <f t="shared" si="228"/>
        <v>0</v>
      </c>
      <c r="U469" s="24">
        <f t="shared" si="229"/>
        <v>0</v>
      </c>
      <c r="W469" s="44">
        <f t="shared" si="197"/>
        <v>0</v>
      </c>
      <c r="X469" s="44">
        <f t="shared" si="198"/>
        <v>0</v>
      </c>
    </row>
    <row r="470" spans="2:24" x14ac:dyDescent="0.25">
      <c r="B470" s="6" t="s">
        <v>226</v>
      </c>
      <c r="C470" s="6"/>
      <c r="D470" s="6"/>
      <c r="E470" s="6"/>
      <c r="F470" s="24">
        <v>0</v>
      </c>
      <c r="G470" s="24"/>
      <c r="H470" s="24"/>
      <c r="I470" s="24"/>
      <c r="J470" s="40"/>
      <c r="K470" s="24"/>
      <c r="L470" s="24"/>
      <c r="M470" s="24"/>
      <c r="N470" s="40"/>
      <c r="O470" s="24"/>
      <c r="P470" s="24"/>
      <c r="Q470" s="24"/>
      <c r="R470" s="24"/>
      <c r="S470" s="24">
        <f t="shared" si="227"/>
        <v>0</v>
      </c>
      <c r="T470" s="24">
        <f t="shared" si="228"/>
        <v>0</v>
      </c>
      <c r="U470" s="24">
        <f t="shared" si="229"/>
        <v>0</v>
      </c>
      <c r="W470" s="44">
        <f t="shared" ref="W470:W533" si="230">SUM(G470:Q470)-F470</f>
        <v>0</v>
      </c>
      <c r="X470" s="44">
        <f t="shared" ref="X470:X533" si="231">SUM(S470:U470)-F470</f>
        <v>0</v>
      </c>
    </row>
    <row r="471" spans="2:24" x14ac:dyDescent="0.25">
      <c r="B471" s="6" t="s">
        <v>227</v>
      </c>
      <c r="C471" s="6"/>
      <c r="D471" s="6"/>
      <c r="E471" s="6"/>
      <c r="F471" s="24">
        <v>0</v>
      </c>
      <c r="G471" s="24"/>
      <c r="H471" s="24"/>
      <c r="I471" s="24"/>
      <c r="J471" s="40"/>
      <c r="K471" s="24"/>
      <c r="L471" s="24"/>
      <c r="M471" s="24"/>
      <c r="N471" s="40"/>
      <c r="O471" s="24"/>
      <c r="P471" s="24"/>
      <c r="Q471" s="24"/>
      <c r="R471" s="24"/>
      <c r="S471" s="24">
        <f t="shared" si="227"/>
        <v>0</v>
      </c>
      <c r="T471" s="24">
        <f t="shared" si="228"/>
        <v>0</v>
      </c>
      <c r="U471" s="24">
        <f t="shared" si="229"/>
        <v>0</v>
      </c>
      <c r="W471" s="44">
        <f t="shared" si="230"/>
        <v>0</v>
      </c>
      <c r="X471" s="44">
        <f t="shared" si="231"/>
        <v>0</v>
      </c>
    </row>
    <row r="472" spans="2:24" x14ac:dyDescent="0.25">
      <c r="B472" s="6" t="s">
        <v>228</v>
      </c>
      <c r="C472" s="6"/>
      <c r="D472" s="6"/>
      <c r="E472" s="6"/>
      <c r="F472" s="24">
        <v>0</v>
      </c>
      <c r="G472" s="24"/>
      <c r="H472" s="24"/>
      <c r="I472" s="24"/>
      <c r="J472" s="40"/>
      <c r="K472" s="24"/>
      <c r="L472" s="24"/>
      <c r="M472" s="24"/>
      <c r="N472" s="40"/>
      <c r="O472" s="24"/>
      <c r="P472" s="24"/>
      <c r="Q472" s="24"/>
      <c r="R472" s="24"/>
      <c r="S472" s="24">
        <f t="shared" si="227"/>
        <v>0</v>
      </c>
      <c r="T472" s="24">
        <f t="shared" si="228"/>
        <v>0</v>
      </c>
      <c r="U472" s="24">
        <f t="shared" si="229"/>
        <v>0</v>
      </c>
      <c r="W472" s="44">
        <f t="shared" si="230"/>
        <v>0</v>
      </c>
      <c r="X472" s="44">
        <f t="shared" si="231"/>
        <v>0</v>
      </c>
    </row>
    <row r="473" spans="2:24" x14ac:dyDescent="0.25">
      <c r="B473" s="6" t="s">
        <v>229</v>
      </c>
      <c r="C473" s="6"/>
      <c r="D473" s="6"/>
      <c r="E473" s="6"/>
      <c r="F473" s="24">
        <v>0</v>
      </c>
      <c r="G473" s="24"/>
      <c r="H473" s="24"/>
      <c r="I473" s="24"/>
      <c r="J473" s="40"/>
      <c r="K473" s="24"/>
      <c r="L473" s="24"/>
      <c r="M473" s="24"/>
      <c r="N473" s="40"/>
      <c r="O473" s="24"/>
      <c r="P473" s="24"/>
      <c r="Q473" s="24"/>
      <c r="R473" s="24"/>
      <c r="S473" s="24">
        <f t="shared" si="227"/>
        <v>0</v>
      </c>
      <c r="T473" s="24">
        <f t="shared" si="228"/>
        <v>0</v>
      </c>
      <c r="U473" s="24">
        <f t="shared" si="229"/>
        <v>0</v>
      </c>
      <c r="W473" s="44">
        <f t="shared" si="230"/>
        <v>0</v>
      </c>
      <c r="X473" s="44">
        <f t="shared" si="231"/>
        <v>0</v>
      </c>
    </row>
    <row r="474" spans="2:24" x14ac:dyDescent="0.25">
      <c r="B474" s="6" t="s">
        <v>230</v>
      </c>
      <c r="C474" s="6"/>
      <c r="D474" s="6"/>
      <c r="E474" s="6"/>
      <c r="F474" s="24">
        <v>0</v>
      </c>
      <c r="G474" s="24"/>
      <c r="H474" s="24"/>
      <c r="I474" s="24"/>
      <c r="J474" s="40"/>
      <c r="K474" s="24"/>
      <c r="L474" s="24"/>
      <c r="M474" s="24"/>
      <c r="N474" s="40"/>
      <c r="O474" s="24"/>
      <c r="P474" s="24"/>
      <c r="Q474" s="24"/>
      <c r="R474" s="24"/>
      <c r="S474" s="24">
        <f t="shared" si="227"/>
        <v>0</v>
      </c>
      <c r="T474" s="24">
        <f t="shared" si="228"/>
        <v>0</v>
      </c>
      <c r="U474" s="24">
        <f t="shared" si="229"/>
        <v>0</v>
      </c>
      <c r="W474" s="44">
        <f t="shared" si="230"/>
        <v>0</v>
      </c>
      <c r="X474" s="44">
        <f t="shared" si="231"/>
        <v>0</v>
      </c>
    </row>
    <row r="475" spans="2:24" x14ac:dyDescent="0.25">
      <c r="B475" s="6"/>
      <c r="C475" s="6"/>
      <c r="D475" s="6"/>
      <c r="E475" s="6"/>
      <c r="F475" s="24"/>
      <c r="G475" s="24"/>
      <c r="H475" s="24"/>
      <c r="I475" s="24"/>
      <c r="J475" s="40"/>
      <c r="K475" s="24"/>
      <c r="L475" s="24"/>
      <c r="M475" s="24"/>
      <c r="N475" s="40"/>
      <c r="O475" s="24"/>
      <c r="P475" s="24"/>
      <c r="Q475" s="24"/>
      <c r="R475" s="24"/>
      <c r="S475" s="24"/>
      <c r="T475" s="24"/>
      <c r="U475" s="24"/>
      <c r="W475" s="44">
        <f t="shared" si="230"/>
        <v>0</v>
      </c>
      <c r="X475" s="44">
        <f t="shared" si="231"/>
        <v>0</v>
      </c>
    </row>
    <row r="476" spans="2:24" x14ac:dyDescent="0.25">
      <c r="B476" s="6" t="s">
        <v>231</v>
      </c>
      <c r="C476" s="6"/>
      <c r="D476" s="6"/>
      <c r="E476" s="6"/>
      <c r="F476" s="24">
        <v>0</v>
      </c>
      <c r="G476" s="24"/>
      <c r="H476" s="24"/>
      <c r="I476" s="24"/>
      <c r="J476" s="40"/>
      <c r="K476" s="24"/>
      <c r="L476" s="24"/>
      <c r="M476" s="24"/>
      <c r="N476" s="40"/>
      <c r="O476" s="24"/>
      <c r="P476" s="24"/>
      <c r="Q476" s="24"/>
      <c r="R476" s="24"/>
      <c r="S476" s="24">
        <f t="shared" ref="S476" si="232">+G476+K476+O476</f>
        <v>0</v>
      </c>
      <c r="T476" s="24">
        <f t="shared" ref="T476" si="233">+H476+L476+P476</f>
        <v>0</v>
      </c>
      <c r="U476" s="24">
        <f t="shared" ref="U476" si="234">+I476+M476+Q476</f>
        <v>0</v>
      </c>
      <c r="W476" s="44">
        <f t="shared" si="230"/>
        <v>0</v>
      </c>
      <c r="X476" s="44">
        <f t="shared" si="231"/>
        <v>0</v>
      </c>
    </row>
    <row r="477" spans="2:24" x14ac:dyDescent="0.25">
      <c r="B477" s="6"/>
      <c r="C477" s="6"/>
      <c r="D477" s="6"/>
      <c r="E477" s="6"/>
      <c r="F477" s="24"/>
      <c r="G477" s="24"/>
      <c r="H477" s="24"/>
      <c r="I477" s="24"/>
      <c r="J477" s="40"/>
      <c r="K477" s="24"/>
      <c r="L477" s="24"/>
      <c r="M477" s="24"/>
      <c r="N477" s="40"/>
      <c r="O477" s="24"/>
      <c r="P477" s="24"/>
      <c r="Q477" s="24"/>
      <c r="R477" s="24"/>
      <c r="S477" s="24"/>
      <c r="T477" s="24"/>
      <c r="U477" s="24"/>
      <c r="W477" s="44">
        <f t="shared" si="230"/>
        <v>0</v>
      </c>
      <c r="X477" s="44">
        <f t="shared" si="231"/>
        <v>0</v>
      </c>
    </row>
    <row r="478" spans="2:24" x14ac:dyDescent="0.25">
      <c r="F478" s="24"/>
      <c r="G478" s="24"/>
      <c r="H478" s="24"/>
      <c r="I478" s="24"/>
      <c r="J478" s="40"/>
      <c r="K478" s="24"/>
      <c r="L478" s="24"/>
      <c r="M478" s="24"/>
      <c r="N478" s="40"/>
      <c r="O478" s="24"/>
      <c r="P478" s="24"/>
      <c r="Q478" s="24"/>
      <c r="R478" s="24"/>
      <c r="S478" s="24"/>
      <c r="T478" s="24"/>
      <c r="U478" s="24"/>
      <c r="W478" s="44">
        <f t="shared" si="230"/>
        <v>0</v>
      </c>
      <c r="X478" s="44">
        <f t="shared" si="231"/>
        <v>0</v>
      </c>
    </row>
    <row r="479" spans="2:24" x14ac:dyDescent="0.25">
      <c r="F479" s="24"/>
      <c r="G479" s="24"/>
      <c r="H479" s="24"/>
      <c r="I479" s="24"/>
      <c r="J479" s="40"/>
      <c r="K479" s="24"/>
      <c r="L479" s="24"/>
      <c r="M479" s="24"/>
      <c r="N479" s="40"/>
      <c r="O479" s="24"/>
      <c r="P479" s="24"/>
      <c r="Q479" s="24"/>
      <c r="R479" s="24"/>
      <c r="S479" s="24"/>
      <c r="T479" s="24"/>
      <c r="U479" s="24"/>
      <c r="W479" s="44">
        <f t="shared" si="230"/>
        <v>0</v>
      </c>
      <c r="X479" s="44">
        <f t="shared" si="231"/>
        <v>0</v>
      </c>
    </row>
    <row r="480" spans="2:24" x14ac:dyDescent="0.25">
      <c r="F480" s="24"/>
      <c r="G480" s="24"/>
      <c r="H480" s="24"/>
      <c r="I480" s="24"/>
      <c r="J480" s="40"/>
      <c r="K480" s="24"/>
      <c r="L480" s="24"/>
      <c r="M480" s="24"/>
      <c r="N480" s="40"/>
      <c r="O480" s="24"/>
      <c r="P480" s="24"/>
      <c r="Q480" s="24"/>
      <c r="R480" s="24"/>
      <c r="S480" s="24"/>
      <c r="T480" s="24"/>
      <c r="U480" s="24"/>
      <c r="W480" s="44">
        <f t="shared" si="230"/>
        <v>0</v>
      </c>
      <c r="X480" s="44">
        <f t="shared" si="231"/>
        <v>0</v>
      </c>
    </row>
    <row r="481" spans="6:24" x14ac:dyDescent="0.25">
      <c r="F481" s="24"/>
      <c r="G481" s="24"/>
      <c r="H481" s="24"/>
      <c r="I481" s="24"/>
      <c r="J481" s="40"/>
      <c r="K481" s="24"/>
      <c r="L481" s="24"/>
      <c r="M481" s="24"/>
      <c r="N481" s="40"/>
      <c r="O481" s="24"/>
      <c r="P481" s="24"/>
      <c r="Q481" s="24"/>
      <c r="R481" s="24"/>
      <c r="S481" s="24"/>
      <c r="T481" s="24"/>
      <c r="U481" s="24"/>
      <c r="W481" s="44">
        <f t="shared" si="230"/>
        <v>0</v>
      </c>
      <c r="X481" s="44">
        <f t="shared" si="231"/>
        <v>0</v>
      </c>
    </row>
    <row r="482" spans="6:24" x14ac:dyDescent="0.25">
      <c r="F482" s="24"/>
      <c r="G482" s="24"/>
      <c r="H482" s="24"/>
      <c r="I482" s="24"/>
      <c r="J482" s="40"/>
      <c r="K482" s="24"/>
      <c r="L482" s="24"/>
      <c r="M482" s="24"/>
      <c r="N482" s="40"/>
      <c r="O482" s="24"/>
      <c r="P482" s="24"/>
      <c r="Q482" s="24"/>
      <c r="R482" s="24"/>
      <c r="S482" s="24"/>
      <c r="T482" s="24"/>
      <c r="U482" s="24"/>
      <c r="W482" s="44">
        <f t="shared" si="230"/>
        <v>0</v>
      </c>
      <c r="X482" s="44">
        <f t="shared" si="231"/>
        <v>0</v>
      </c>
    </row>
    <row r="483" spans="6:24" x14ac:dyDescent="0.25">
      <c r="F483" s="24"/>
      <c r="G483" s="24"/>
      <c r="H483" s="24"/>
      <c r="I483" s="24"/>
      <c r="J483" s="40"/>
      <c r="K483" s="24"/>
      <c r="L483" s="24"/>
      <c r="M483" s="24"/>
      <c r="N483" s="40"/>
      <c r="O483" s="24"/>
      <c r="P483" s="24"/>
      <c r="Q483" s="24"/>
      <c r="R483" s="24"/>
      <c r="S483" s="24"/>
      <c r="T483" s="24"/>
      <c r="U483" s="24"/>
      <c r="W483" s="44">
        <f t="shared" si="230"/>
        <v>0</v>
      </c>
      <c r="X483" s="44">
        <f t="shared" si="231"/>
        <v>0</v>
      </c>
    </row>
    <row r="484" spans="6:24" x14ac:dyDescent="0.25">
      <c r="F484" s="24"/>
      <c r="G484" s="24"/>
      <c r="H484" s="24"/>
      <c r="I484" s="24"/>
      <c r="J484" s="40"/>
      <c r="K484" s="24"/>
      <c r="L484" s="24"/>
      <c r="M484" s="24"/>
      <c r="N484" s="40"/>
      <c r="O484" s="24"/>
      <c r="P484" s="24"/>
      <c r="Q484" s="24"/>
      <c r="R484" s="24"/>
      <c r="S484" s="24"/>
      <c r="T484" s="24"/>
      <c r="U484" s="24"/>
      <c r="W484" s="44">
        <f t="shared" si="230"/>
        <v>0</v>
      </c>
      <c r="X484" s="44">
        <f t="shared" si="231"/>
        <v>0</v>
      </c>
    </row>
    <row r="485" spans="6:24" x14ac:dyDescent="0.25">
      <c r="F485" s="24"/>
      <c r="G485" s="24"/>
      <c r="H485" s="24"/>
      <c r="I485" s="24"/>
      <c r="J485" s="40"/>
      <c r="K485" s="24"/>
      <c r="L485" s="24"/>
      <c r="M485" s="24"/>
      <c r="N485" s="40"/>
      <c r="O485" s="24"/>
      <c r="P485" s="24"/>
      <c r="Q485" s="24"/>
      <c r="R485" s="24"/>
      <c r="S485" s="24"/>
      <c r="T485" s="24"/>
      <c r="U485" s="24"/>
      <c r="W485" s="44">
        <f t="shared" si="230"/>
        <v>0</v>
      </c>
      <c r="X485" s="44">
        <f t="shared" si="231"/>
        <v>0</v>
      </c>
    </row>
    <row r="486" spans="6:24" x14ac:dyDescent="0.25">
      <c r="F486" s="24"/>
      <c r="G486" s="24"/>
      <c r="H486" s="24"/>
      <c r="I486" s="24"/>
      <c r="J486" s="40"/>
      <c r="K486" s="24"/>
      <c r="L486" s="24"/>
      <c r="M486" s="24"/>
      <c r="N486" s="40"/>
      <c r="O486" s="24"/>
      <c r="P486" s="24"/>
      <c r="Q486" s="24"/>
      <c r="R486" s="24"/>
      <c r="S486" s="24"/>
      <c r="T486" s="24"/>
      <c r="U486" s="24"/>
      <c r="W486" s="44">
        <f t="shared" si="230"/>
        <v>0</v>
      </c>
      <c r="X486" s="44">
        <f t="shared" si="231"/>
        <v>0</v>
      </c>
    </row>
    <row r="487" spans="6:24" x14ac:dyDescent="0.25">
      <c r="F487" s="24"/>
      <c r="G487" s="24"/>
      <c r="H487" s="24"/>
      <c r="I487" s="24"/>
      <c r="J487" s="40"/>
      <c r="K487" s="24"/>
      <c r="L487" s="24"/>
      <c r="M487" s="24"/>
      <c r="N487" s="40"/>
      <c r="O487" s="24"/>
      <c r="P487" s="24"/>
      <c r="Q487" s="24"/>
      <c r="R487" s="24"/>
      <c r="S487" s="24"/>
      <c r="T487" s="24"/>
      <c r="U487" s="24"/>
      <c r="W487" s="44">
        <f t="shared" si="230"/>
        <v>0</v>
      </c>
      <c r="X487" s="44">
        <f t="shared" si="231"/>
        <v>0</v>
      </c>
    </row>
    <row r="488" spans="6:24" x14ac:dyDescent="0.25">
      <c r="F488" s="24"/>
      <c r="G488" s="24"/>
      <c r="H488" s="24"/>
      <c r="I488" s="24"/>
      <c r="J488" s="40"/>
      <c r="K488" s="24"/>
      <c r="L488" s="24"/>
      <c r="M488" s="24"/>
      <c r="N488" s="40"/>
      <c r="O488" s="24"/>
      <c r="P488" s="24"/>
      <c r="Q488" s="24"/>
      <c r="R488" s="24"/>
      <c r="S488" s="24"/>
      <c r="T488" s="24"/>
      <c r="U488" s="24"/>
      <c r="W488" s="44">
        <f t="shared" si="230"/>
        <v>0</v>
      </c>
      <c r="X488" s="44">
        <f t="shared" si="231"/>
        <v>0</v>
      </c>
    </row>
    <row r="489" spans="6:24" x14ac:dyDescent="0.25">
      <c r="W489" s="44">
        <f t="shared" si="230"/>
        <v>0</v>
      </c>
      <c r="X489" s="44">
        <f t="shared" si="231"/>
        <v>0</v>
      </c>
    </row>
    <row r="490" spans="6:24" x14ac:dyDescent="0.25">
      <c r="W490" s="44">
        <f t="shared" si="230"/>
        <v>0</v>
      </c>
      <c r="X490" s="44">
        <f t="shared" si="231"/>
        <v>0</v>
      </c>
    </row>
    <row r="491" spans="6:24" x14ac:dyDescent="0.25">
      <c r="W491" s="44">
        <f t="shared" si="230"/>
        <v>0</v>
      </c>
      <c r="X491" s="44">
        <f t="shared" si="231"/>
        <v>0</v>
      </c>
    </row>
    <row r="492" spans="6:24" x14ac:dyDescent="0.25">
      <c r="W492" s="44">
        <f t="shared" si="230"/>
        <v>0</v>
      </c>
      <c r="X492" s="44">
        <f t="shared" si="231"/>
        <v>0</v>
      </c>
    </row>
    <row r="493" spans="6:24" x14ac:dyDescent="0.25">
      <c r="W493" s="44">
        <f t="shared" si="230"/>
        <v>0</v>
      </c>
      <c r="X493" s="44">
        <f t="shared" si="231"/>
        <v>0</v>
      </c>
    </row>
    <row r="494" spans="6:24" x14ac:dyDescent="0.25">
      <c r="W494" s="44">
        <f t="shared" si="230"/>
        <v>0</v>
      </c>
      <c r="X494" s="44">
        <f t="shared" si="231"/>
        <v>0</v>
      </c>
    </row>
    <row r="495" spans="6:24" x14ac:dyDescent="0.25">
      <c r="W495" s="44">
        <f t="shared" si="230"/>
        <v>0</v>
      </c>
      <c r="X495" s="44">
        <f t="shared" si="231"/>
        <v>0</v>
      </c>
    </row>
    <row r="496" spans="6:24" x14ac:dyDescent="0.25">
      <c r="W496" s="44">
        <f t="shared" si="230"/>
        <v>0</v>
      </c>
      <c r="X496" s="44">
        <f t="shared" si="231"/>
        <v>0</v>
      </c>
    </row>
    <row r="497" spans="23:24" x14ac:dyDescent="0.25">
      <c r="W497" s="44">
        <f t="shared" si="230"/>
        <v>0</v>
      </c>
      <c r="X497" s="44">
        <f t="shared" si="231"/>
        <v>0</v>
      </c>
    </row>
    <row r="498" spans="23:24" x14ac:dyDescent="0.25">
      <c r="W498" s="44">
        <f t="shared" si="230"/>
        <v>0</v>
      </c>
      <c r="X498" s="44">
        <f t="shared" si="231"/>
        <v>0</v>
      </c>
    </row>
    <row r="499" spans="23:24" x14ac:dyDescent="0.25">
      <c r="W499" s="44">
        <f t="shared" si="230"/>
        <v>0</v>
      </c>
      <c r="X499" s="44">
        <f t="shared" si="231"/>
        <v>0</v>
      </c>
    </row>
    <row r="500" spans="23:24" x14ac:dyDescent="0.25">
      <c r="W500" s="44">
        <f t="shared" si="230"/>
        <v>0</v>
      </c>
      <c r="X500" s="44">
        <f t="shared" si="231"/>
        <v>0</v>
      </c>
    </row>
    <row r="501" spans="23:24" x14ac:dyDescent="0.25">
      <c r="W501" s="44">
        <f t="shared" si="230"/>
        <v>0</v>
      </c>
      <c r="X501" s="44">
        <f t="shared" si="231"/>
        <v>0</v>
      </c>
    </row>
    <row r="502" spans="23:24" x14ac:dyDescent="0.25">
      <c r="W502" s="44">
        <f t="shared" si="230"/>
        <v>0</v>
      </c>
      <c r="X502" s="44">
        <f t="shared" si="231"/>
        <v>0</v>
      </c>
    </row>
    <row r="503" spans="23:24" x14ac:dyDescent="0.25">
      <c r="W503" s="44">
        <f t="shared" si="230"/>
        <v>0</v>
      </c>
      <c r="X503" s="44">
        <f t="shared" si="231"/>
        <v>0</v>
      </c>
    </row>
    <row r="504" spans="23:24" x14ac:dyDescent="0.25">
      <c r="W504" s="44">
        <f t="shared" si="230"/>
        <v>0</v>
      </c>
      <c r="X504" s="44">
        <f t="shared" si="231"/>
        <v>0</v>
      </c>
    </row>
    <row r="505" spans="23:24" x14ac:dyDescent="0.25">
      <c r="W505" s="44">
        <f t="shared" si="230"/>
        <v>0</v>
      </c>
      <c r="X505" s="44">
        <f t="shared" si="231"/>
        <v>0</v>
      </c>
    </row>
    <row r="506" spans="23:24" x14ac:dyDescent="0.25">
      <c r="W506" s="44">
        <f t="shared" si="230"/>
        <v>0</v>
      </c>
      <c r="X506" s="44">
        <f t="shared" si="231"/>
        <v>0</v>
      </c>
    </row>
    <row r="507" spans="23:24" x14ac:dyDescent="0.25">
      <c r="W507" s="44">
        <f t="shared" si="230"/>
        <v>0</v>
      </c>
      <c r="X507" s="44">
        <f t="shared" si="231"/>
        <v>0</v>
      </c>
    </row>
    <row r="508" spans="23:24" x14ac:dyDescent="0.25">
      <c r="W508" s="44">
        <f t="shared" si="230"/>
        <v>0</v>
      </c>
      <c r="X508" s="44">
        <f t="shared" si="231"/>
        <v>0</v>
      </c>
    </row>
    <row r="509" spans="23:24" x14ac:dyDescent="0.25">
      <c r="W509" s="44">
        <f t="shared" si="230"/>
        <v>0</v>
      </c>
      <c r="X509" s="44">
        <f t="shared" si="231"/>
        <v>0</v>
      </c>
    </row>
    <row r="510" spans="23:24" x14ac:dyDescent="0.25">
      <c r="W510" s="44">
        <f t="shared" si="230"/>
        <v>0</v>
      </c>
      <c r="X510" s="44">
        <f t="shared" si="231"/>
        <v>0</v>
      </c>
    </row>
    <row r="511" spans="23:24" x14ac:dyDescent="0.25">
      <c r="W511" s="44">
        <f t="shared" si="230"/>
        <v>0</v>
      </c>
      <c r="X511" s="44">
        <f t="shared" si="231"/>
        <v>0</v>
      </c>
    </row>
    <row r="512" spans="23:24" x14ac:dyDescent="0.25">
      <c r="W512" s="44">
        <f t="shared" si="230"/>
        <v>0</v>
      </c>
      <c r="X512" s="44">
        <f t="shared" si="231"/>
        <v>0</v>
      </c>
    </row>
    <row r="513" spans="23:24" x14ac:dyDescent="0.25">
      <c r="W513" s="44">
        <f t="shared" si="230"/>
        <v>0</v>
      </c>
      <c r="X513" s="44">
        <f t="shared" si="231"/>
        <v>0</v>
      </c>
    </row>
    <row r="514" spans="23:24" x14ac:dyDescent="0.25">
      <c r="W514" s="44">
        <f t="shared" si="230"/>
        <v>0</v>
      </c>
      <c r="X514" s="44">
        <f t="shared" si="231"/>
        <v>0</v>
      </c>
    </row>
    <row r="515" spans="23:24" x14ac:dyDescent="0.25">
      <c r="W515" s="44">
        <f t="shared" si="230"/>
        <v>0</v>
      </c>
      <c r="X515" s="44">
        <f t="shared" si="231"/>
        <v>0</v>
      </c>
    </row>
    <row r="516" spans="23:24" x14ac:dyDescent="0.25">
      <c r="W516" s="44">
        <f t="shared" si="230"/>
        <v>0</v>
      </c>
      <c r="X516" s="44">
        <f t="shared" si="231"/>
        <v>0</v>
      </c>
    </row>
    <row r="517" spans="23:24" x14ac:dyDescent="0.25">
      <c r="W517" s="44">
        <f t="shared" si="230"/>
        <v>0</v>
      </c>
      <c r="X517" s="44">
        <f t="shared" si="231"/>
        <v>0</v>
      </c>
    </row>
    <row r="518" spans="23:24" x14ac:dyDescent="0.25">
      <c r="W518" s="44">
        <f t="shared" si="230"/>
        <v>0</v>
      </c>
      <c r="X518" s="44">
        <f t="shared" si="231"/>
        <v>0</v>
      </c>
    </row>
    <row r="519" spans="23:24" x14ac:dyDescent="0.25">
      <c r="W519" s="44">
        <f t="shared" si="230"/>
        <v>0</v>
      </c>
      <c r="X519" s="44">
        <f t="shared" si="231"/>
        <v>0</v>
      </c>
    </row>
    <row r="520" spans="23:24" x14ac:dyDescent="0.25">
      <c r="W520" s="44">
        <f t="shared" si="230"/>
        <v>0</v>
      </c>
      <c r="X520" s="44">
        <f t="shared" si="231"/>
        <v>0</v>
      </c>
    </row>
    <row r="521" spans="23:24" x14ac:dyDescent="0.25">
      <c r="W521" s="44">
        <f t="shared" si="230"/>
        <v>0</v>
      </c>
      <c r="X521" s="44">
        <f t="shared" si="231"/>
        <v>0</v>
      </c>
    </row>
    <row r="522" spans="23:24" x14ac:dyDescent="0.25">
      <c r="W522" s="44">
        <f t="shared" si="230"/>
        <v>0</v>
      </c>
      <c r="X522" s="44">
        <f t="shared" si="231"/>
        <v>0</v>
      </c>
    </row>
    <row r="523" spans="23:24" x14ac:dyDescent="0.25">
      <c r="W523" s="44">
        <f t="shared" si="230"/>
        <v>0</v>
      </c>
      <c r="X523" s="44">
        <f t="shared" si="231"/>
        <v>0</v>
      </c>
    </row>
    <row r="524" spans="23:24" x14ac:dyDescent="0.25">
      <c r="W524" s="44">
        <f t="shared" si="230"/>
        <v>0</v>
      </c>
      <c r="X524" s="44">
        <f t="shared" si="231"/>
        <v>0</v>
      </c>
    </row>
    <row r="525" spans="23:24" x14ac:dyDescent="0.25">
      <c r="W525" s="44">
        <f t="shared" si="230"/>
        <v>0</v>
      </c>
      <c r="X525" s="44">
        <f t="shared" si="231"/>
        <v>0</v>
      </c>
    </row>
    <row r="526" spans="23:24" x14ac:dyDescent="0.25">
      <c r="W526" s="44">
        <f t="shared" si="230"/>
        <v>0</v>
      </c>
      <c r="X526" s="44">
        <f t="shared" si="231"/>
        <v>0</v>
      </c>
    </row>
    <row r="527" spans="23:24" x14ac:dyDescent="0.25">
      <c r="W527" s="44">
        <f t="shared" si="230"/>
        <v>0</v>
      </c>
      <c r="X527" s="44">
        <f t="shared" si="231"/>
        <v>0</v>
      </c>
    </row>
    <row r="528" spans="23:24" x14ac:dyDescent="0.25">
      <c r="W528" s="44">
        <f t="shared" si="230"/>
        <v>0</v>
      </c>
      <c r="X528" s="44">
        <f t="shared" si="231"/>
        <v>0</v>
      </c>
    </row>
    <row r="529" spans="23:24" x14ac:dyDescent="0.25">
      <c r="W529" s="44">
        <f t="shared" si="230"/>
        <v>0</v>
      </c>
      <c r="X529" s="44">
        <f t="shared" si="231"/>
        <v>0</v>
      </c>
    </row>
    <row r="530" spans="23:24" x14ac:dyDescent="0.25">
      <c r="W530" s="44">
        <f t="shared" si="230"/>
        <v>0</v>
      </c>
      <c r="X530" s="44">
        <f t="shared" si="231"/>
        <v>0</v>
      </c>
    </row>
    <row r="531" spans="23:24" x14ac:dyDescent="0.25">
      <c r="W531" s="44">
        <f t="shared" si="230"/>
        <v>0</v>
      </c>
      <c r="X531" s="44">
        <f t="shared" si="231"/>
        <v>0</v>
      </c>
    </row>
    <row r="532" spans="23:24" x14ac:dyDescent="0.25">
      <c r="W532" s="44">
        <f t="shared" si="230"/>
        <v>0</v>
      </c>
      <c r="X532" s="44">
        <f t="shared" si="231"/>
        <v>0</v>
      </c>
    </row>
    <row r="533" spans="23:24" x14ac:dyDescent="0.25">
      <c r="W533" s="44">
        <f t="shared" si="230"/>
        <v>0</v>
      </c>
      <c r="X533" s="44">
        <f t="shared" si="231"/>
        <v>0</v>
      </c>
    </row>
    <row r="534" spans="23:24" x14ac:dyDescent="0.25">
      <c r="W534" s="44">
        <f t="shared" ref="W534:W597" si="235">SUM(G534:Q534)-F534</f>
        <v>0</v>
      </c>
      <c r="X534" s="44">
        <f t="shared" ref="X534:X597" si="236">SUM(S534:U534)-F534</f>
        <v>0</v>
      </c>
    </row>
    <row r="535" spans="23:24" x14ac:dyDescent="0.25">
      <c r="W535" s="44">
        <f t="shared" si="235"/>
        <v>0</v>
      </c>
      <c r="X535" s="44">
        <f t="shared" si="236"/>
        <v>0</v>
      </c>
    </row>
    <row r="536" spans="23:24" x14ac:dyDescent="0.25">
      <c r="W536" s="44">
        <f t="shared" si="235"/>
        <v>0</v>
      </c>
      <c r="X536" s="44">
        <f t="shared" si="236"/>
        <v>0</v>
      </c>
    </row>
    <row r="537" spans="23:24" x14ac:dyDescent="0.25">
      <c r="W537" s="44">
        <f t="shared" si="235"/>
        <v>0</v>
      </c>
      <c r="X537" s="44">
        <f t="shared" si="236"/>
        <v>0</v>
      </c>
    </row>
    <row r="538" spans="23:24" x14ac:dyDescent="0.25">
      <c r="W538" s="44">
        <f t="shared" si="235"/>
        <v>0</v>
      </c>
      <c r="X538" s="44">
        <f t="shared" si="236"/>
        <v>0</v>
      </c>
    </row>
    <row r="539" spans="23:24" x14ac:dyDescent="0.25">
      <c r="W539" s="44">
        <f t="shared" si="235"/>
        <v>0</v>
      </c>
      <c r="X539" s="44">
        <f t="shared" si="236"/>
        <v>0</v>
      </c>
    </row>
    <row r="540" spans="23:24" x14ac:dyDescent="0.25">
      <c r="W540" s="44">
        <f t="shared" si="235"/>
        <v>0</v>
      </c>
      <c r="X540" s="44">
        <f t="shared" si="236"/>
        <v>0</v>
      </c>
    </row>
    <row r="541" spans="23:24" x14ac:dyDescent="0.25">
      <c r="W541" s="44">
        <f t="shared" si="235"/>
        <v>0</v>
      </c>
      <c r="X541" s="44">
        <f t="shared" si="236"/>
        <v>0</v>
      </c>
    </row>
    <row r="542" spans="23:24" x14ac:dyDescent="0.25">
      <c r="W542" s="44">
        <f t="shared" si="235"/>
        <v>0</v>
      </c>
      <c r="X542" s="44">
        <f t="shared" si="236"/>
        <v>0</v>
      </c>
    </row>
    <row r="543" spans="23:24" x14ac:dyDescent="0.25">
      <c r="W543" s="44">
        <f t="shared" si="235"/>
        <v>0</v>
      </c>
      <c r="X543" s="44">
        <f t="shared" si="236"/>
        <v>0</v>
      </c>
    </row>
    <row r="544" spans="23:24" x14ac:dyDescent="0.25">
      <c r="W544" s="44">
        <f t="shared" si="235"/>
        <v>0</v>
      </c>
      <c r="X544" s="44">
        <f t="shared" si="236"/>
        <v>0</v>
      </c>
    </row>
    <row r="545" spans="23:24" x14ac:dyDescent="0.25">
      <c r="W545" s="44">
        <f t="shared" si="235"/>
        <v>0</v>
      </c>
      <c r="X545" s="44">
        <f t="shared" si="236"/>
        <v>0</v>
      </c>
    </row>
    <row r="546" spans="23:24" x14ac:dyDescent="0.25">
      <c r="W546" s="44">
        <f t="shared" si="235"/>
        <v>0</v>
      </c>
      <c r="X546" s="44">
        <f t="shared" si="236"/>
        <v>0</v>
      </c>
    </row>
    <row r="547" spans="23:24" x14ac:dyDescent="0.25">
      <c r="W547" s="44">
        <f t="shared" si="235"/>
        <v>0</v>
      </c>
      <c r="X547" s="44">
        <f t="shared" si="236"/>
        <v>0</v>
      </c>
    </row>
    <row r="548" spans="23:24" x14ac:dyDescent="0.25">
      <c r="W548" s="44">
        <f t="shared" si="235"/>
        <v>0</v>
      </c>
      <c r="X548" s="44">
        <f t="shared" si="236"/>
        <v>0</v>
      </c>
    </row>
    <row r="549" spans="23:24" x14ac:dyDescent="0.25">
      <c r="W549" s="44">
        <f t="shared" si="235"/>
        <v>0</v>
      </c>
      <c r="X549" s="44">
        <f t="shared" si="236"/>
        <v>0</v>
      </c>
    </row>
    <row r="550" spans="23:24" x14ac:dyDescent="0.25">
      <c r="W550" s="44">
        <f t="shared" si="235"/>
        <v>0</v>
      </c>
      <c r="X550" s="44">
        <f t="shared" si="236"/>
        <v>0</v>
      </c>
    </row>
    <row r="551" spans="23:24" x14ac:dyDescent="0.25">
      <c r="W551" s="44">
        <f t="shared" si="235"/>
        <v>0</v>
      </c>
      <c r="X551" s="44">
        <f t="shared" si="236"/>
        <v>0</v>
      </c>
    </row>
    <row r="552" spans="23:24" x14ac:dyDescent="0.25">
      <c r="W552" s="44">
        <f t="shared" si="235"/>
        <v>0</v>
      </c>
      <c r="X552" s="44">
        <f t="shared" si="236"/>
        <v>0</v>
      </c>
    </row>
    <row r="553" spans="23:24" x14ac:dyDescent="0.25">
      <c r="W553" s="44">
        <f t="shared" si="235"/>
        <v>0</v>
      </c>
      <c r="X553" s="44">
        <f t="shared" si="236"/>
        <v>0</v>
      </c>
    </row>
    <row r="554" spans="23:24" x14ac:dyDescent="0.25">
      <c r="W554" s="44">
        <f t="shared" si="235"/>
        <v>0</v>
      </c>
      <c r="X554" s="44">
        <f t="shared" si="236"/>
        <v>0</v>
      </c>
    </row>
    <row r="555" spans="23:24" x14ac:dyDescent="0.25">
      <c r="W555" s="44">
        <f t="shared" si="235"/>
        <v>0</v>
      </c>
      <c r="X555" s="44">
        <f t="shared" si="236"/>
        <v>0</v>
      </c>
    </row>
    <row r="556" spans="23:24" x14ac:dyDescent="0.25">
      <c r="W556" s="44">
        <f t="shared" si="235"/>
        <v>0</v>
      </c>
      <c r="X556" s="44">
        <f t="shared" si="236"/>
        <v>0</v>
      </c>
    </row>
    <row r="557" spans="23:24" x14ac:dyDescent="0.25">
      <c r="W557" s="44">
        <f t="shared" si="235"/>
        <v>0</v>
      </c>
      <c r="X557" s="44">
        <f t="shared" si="236"/>
        <v>0</v>
      </c>
    </row>
    <row r="558" spans="23:24" x14ac:dyDescent="0.25">
      <c r="W558" s="44">
        <f t="shared" si="235"/>
        <v>0</v>
      </c>
      <c r="X558" s="44">
        <f t="shared" si="236"/>
        <v>0</v>
      </c>
    </row>
    <row r="559" spans="23:24" x14ac:dyDescent="0.25">
      <c r="W559" s="44">
        <f t="shared" si="235"/>
        <v>0</v>
      </c>
      <c r="X559" s="44">
        <f t="shared" si="236"/>
        <v>0</v>
      </c>
    </row>
    <row r="560" spans="23:24" x14ac:dyDescent="0.25">
      <c r="W560" s="44">
        <f t="shared" si="235"/>
        <v>0</v>
      </c>
      <c r="X560" s="44">
        <f t="shared" si="236"/>
        <v>0</v>
      </c>
    </row>
    <row r="561" spans="23:24" x14ac:dyDescent="0.25">
      <c r="W561" s="44">
        <f t="shared" si="235"/>
        <v>0</v>
      </c>
      <c r="X561" s="44">
        <f t="shared" si="236"/>
        <v>0</v>
      </c>
    </row>
    <row r="562" spans="23:24" x14ac:dyDescent="0.25">
      <c r="W562" s="44">
        <f t="shared" si="235"/>
        <v>0</v>
      </c>
      <c r="X562" s="44">
        <f t="shared" si="236"/>
        <v>0</v>
      </c>
    </row>
    <row r="563" spans="23:24" x14ac:dyDescent="0.25">
      <c r="W563" s="44">
        <f t="shared" si="235"/>
        <v>0</v>
      </c>
      <c r="X563" s="44">
        <f t="shared" si="236"/>
        <v>0</v>
      </c>
    </row>
    <row r="564" spans="23:24" x14ac:dyDescent="0.25">
      <c r="W564" s="44">
        <f t="shared" si="235"/>
        <v>0</v>
      </c>
      <c r="X564" s="44">
        <f t="shared" si="236"/>
        <v>0</v>
      </c>
    </row>
    <row r="565" spans="23:24" x14ac:dyDescent="0.25">
      <c r="W565" s="44">
        <f t="shared" si="235"/>
        <v>0</v>
      </c>
      <c r="X565" s="44">
        <f t="shared" si="236"/>
        <v>0</v>
      </c>
    </row>
    <row r="566" spans="23:24" x14ac:dyDescent="0.25">
      <c r="W566" s="44">
        <f t="shared" si="235"/>
        <v>0</v>
      </c>
      <c r="X566" s="44">
        <f t="shared" si="236"/>
        <v>0</v>
      </c>
    </row>
    <row r="567" spans="23:24" x14ac:dyDescent="0.25">
      <c r="W567" s="44">
        <f t="shared" si="235"/>
        <v>0</v>
      </c>
      <c r="X567" s="44">
        <f t="shared" si="236"/>
        <v>0</v>
      </c>
    </row>
    <row r="568" spans="23:24" x14ac:dyDescent="0.25">
      <c r="W568" s="44">
        <f t="shared" si="235"/>
        <v>0</v>
      </c>
      <c r="X568" s="44">
        <f t="shared" si="236"/>
        <v>0</v>
      </c>
    </row>
    <row r="569" spans="23:24" x14ac:dyDescent="0.25">
      <c r="W569" s="44">
        <f t="shared" si="235"/>
        <v>0</v>
      </c>
      <c r="X569" s="44">
        <f t="shared" si="236"/>
        <v>0</v>
      </c>
    </row>
    <row r="570" spans="23:24" x14ac:dyDescent="0.25">
      <c r="W570" s="44">
        <f t="shared" si="235"/>
        <v>0</v>
      </c>
      <c r="X570" s="44">
        <f t="shared" si="236"/>
        <v>0</v>
      </c>
    </row>
    <row r="571" spans="23:24" x14ac:dyDescent="0.25">
      <c r="W571" s="44">
        <f t="shared" si="235"/>
        <v>0</v>
      </c>
      <c r="X571" s="44">
        <f t="shared" si="236"/>
        <v>0</v>
      </c>
    </row>
    <row r="572" spans="23:24" x14ac:dyDescent="0.25">
      <c r="W572" s="44">
        <f t="shared" si="235"/>
        <v>0</v>
      </c>
      <c r="X572" s="44">
        <f t="shared" si="236"/>
        <v>0</v>
      </c>
    </row>
    <row r="573" spans="23:24" x14ac:dyDescent="0.25">
      <c r="W573" s="44">
        <f t="shared" si="235"/>
        <v>0</v>
      </c>
      <c r="X573" s="44">
        <f t="shared" si="236"/>
        <v>0</v>
      </c>
    </row>
    <row r="574" spans="23:24" x14ac:dyDescent="0.25">
      <c r="W574" s="44">
        <f t="shared" si="235"/>
        <v>0</v>
      </c>
      <c r="X574" s="44">
        <f t="shared" si="236"/>
        <v>0</v>
      </c>
    </row>
    <row r="575" spans="23:24" x14ac:dyDescent="0.25">
      <c r="W575" s="44">
        <f t="shared" si="235"/>
        <v>0</v>
      </c>
      <c r="X575" s="44">
        <f t="shared" si="236"/>
        <v>0</v>
      </c>
    </row>
    <row r="576" spans="23:24" x14ac:dyDescent="0.25">
      <c r="W576" s="44">
        <f t="shared" si="235"/>
        <v>0</v>
      </c>
      <c r="X576" s="44">
        <f t="shared" si="236"/>
        <v>0</v>
      </c>
    </row>
    <row r="577" spans="23:24" x14ac:dyDescent="0.25">
      <c r="W577" s="44">
        <f t="shared" si="235"/>
        <v>0</v>
      </c>
      <c r="X577" s="44">
        <f t="shared" si="236"/>
        <v>0</v>
      </c>
    </row>
    <row r="578" spans="23:24" x14ac:dyDescent="0.25">
      <c r="W578" s="44">
        <f t="shared" si="235"/>
        <v>0</v>
      </c>
      <c r="X578" s="44">
        <f t="shared" si="236"/>
        <v>0</v>
      </c>
    </row>
    <row r="579" spans="23:24" x14ac:dyDescent="0.25">
      <c r="W579" s="44">
        <f t="shared" si="235"/>
        <v>0</v>
      </c>
      <c r="X579" s="44">
        <f t="shared" si="236"/>
        <v>0</v>
      </c>
    </row>
    <row r="580" spans="23:24" x14ac:dyDescent="0.25">
      <c r="W580" s="44">
        <f t="shared" si="235"/>
        <v>0</v>
      </c>
      <c r="X580" s="44">
        <f t="shared" si="236"/>
        <v>0</v>
      </c>
    </row>
    <row r="581" spans="23:24" x14ac:dyDescent="0.25">
      <c r="W581" s="44">
        <f t="shared" si="235"/>
        <v>0</v>
      </c>
      <c r="X581" s="44">
        <f t="shared" si="236"/>
        <v>0</v>
      </c>
    </row>
    <row r="582" spans="23:24" x14ac:dyDescent="0.25">
      <c r="W582" s="44">
        <f t="shared" si="235"/>
        <v>0</v>
      </c>
      <c r="X582" s="44">
        <f t="shared" si="236"/>
        <v>0</v>
      </c>
    </row>
    <row r="583" spans="23:24" x14ac:dyDescent="0.25">
      <c r="W583" s="44">
        <f t="shared" si="235"/>
        <v>0</v>
      </c>
      <c r="X583" s="44">
        <f t="shared" si="236"/>
        <v>0</v>
      </c>
    </row>
    <row r="584" spans="23:24" x14ac:dyDescent="0.25">
      <c r="W584" s="44">
        <f t="shared" si="235"/>
        <v>0</v>
      </c>
      <c r="X584" s="44">
        <f t="shared" si="236"/>
        <v>0</v>
      </c>
    </row>
    <row r="585" spans="23:24" x14ac:dyDescent="0.25">
      <c r="W585" s="44">
        <f t="shared" si="235"/>
        <v>0</v>
      </c>
      <c r="X585" s="44">
        <f t="shared" si="236"/>
        <v>0</v>
      </c>
    </row>
    <row r="586" spans="23:24" x14ac:dyDescent="0.25">
      <c r="W586" s="44">
        <f t="shared" si="235"/>
        <v>0</v>
      </c>
      <c r="X586" s="44">
        <f t="shared" si="236"/>
        <v>0</v>
      </c>
    </row>
    <row r="587" spans="23:24" x14ac:dyDescent="0.25">
      <c r="W587" s="44">
        <f t="shared" si="235"/>
        <v>0</v>
      </c>
      <c r="X587" s="44">
        <f t="shared" si="236"/>
        <v>0</v>
      </c>
    </row>
    <row r="588" spans="23:24" x14ac:dyDescent="0.25">
      <c r="W588" s="44">
        <f t="shared" si="235"/>
        <v>0</v>
      </c>
      <c r="X588" s="44">
        <f t="shared" si="236"/>
        <v>0</v>
      </c>
    </row>
    <row r="589" spans="23:24" x14ac:dyDescent="0.25">
      <c r="W589" s="44">
        <f t="shared" si="235"/>
        <v>0</v>
      </c>
      <c r="X589" s="44">
        <f t="shared" si="236"/>
        <v>0</v>
      </c>
    </row>
    <row r="590" spans="23:24" x14ac:dyDescent="0.25">
      <c r="W590" s="44">
        <f t="shared" si="235"/>
        <v>0</v>
      </c>
      <c r="X590" s="44">
        <f t="shared" si="236"/>
        <v>0</v>
      </c>
    </row>
    <row r="591" spans="23:24" x14ac:dyDescent="0.25">
      <c r="W591" s="44">
        <f t="shared" si="235"/>
        <v>0</v>
      </c>
      <c r="X591" s="44">
        <f t="shared" si="236"/>
        <v>0</v>
      </c>
    </row>
    <row r="592" spans="23:24" x14ac:dyDescent="0.25">
      <c r="W592" s="44">
        <f t="shared" si="235"/>
        <v>0</v>
      </c>
      <c r="X592" s="44">
        <f t="shared" si="236"/>
        <v>0</v>
      </c>
    </row>
    <row r="593" spans="23:24" x14ac:dyDescent="0.25">
      <c r="W593" s="44">
        <f t="shared" si="235"/>
        <v>0</v>
      </c>
      <c r="X593" s="44">
        <f t="shared" si="236"/>
        <v>0</v>
      </c>
    </row>
    <row r="594" spans="23:24" x14ac:dyDescent="0.25">
      <c r="W594" s="44">
        <f t="shared" si="235"/>
        <v>0</v>
      </c>
      <c r="X594" s="44">
        <f t="shared" si="236"/>
        <v>0</v>
      </c>
    </row>
    <row r="595" spans="23:24" x14ac:dyDescent="0.25">
      <c r="W595" s="44">
        <f t="shared" si="235"/>
        <v>0</v>
      </c>
      <c r="X595" s="44">
        <f t="shared" si="236"/>
        <v>0</v>
      </c>
    </row>
    <row r="596" spans="23:24" x14ac:dyDescent="0.25">
      <c r="W596" s="44">
        <f t="shared" si="235"/>
        <v>0</v>
      </c>
      <c r="X596" s="44">
        <f t="shared" si="236"/>
        <v>0</v>
      </c>
    </row>
    <row r="597" spans="23:24" x14ac:dyDescent="0.25">
      <c r="W597" s="44">
        <f t="shared" si="235"/>
        <v>0</v>
      </c>
      <c r="X597" s="44">
        <f t="shared" si="236"/>
        <v>0</v>
      </c>
    </row>
    <row r="598" spans="23:24" x14ac:dyDescent="0.25">
      <c r="W598" s="44">
        <f t="shared" ref="W598:W661" si="237">SUM(G598:Q598)-F598</f>
        <v>0</v>
      </c>
      <c r="X598" s="44">
        <f t="shared" ref="X598:X661" si="238">SUM(S598:U598)-F598</f>
        <v>0</v>
      </c>
    </row>
    <row r="599" spans="23:24" x14ac:dyDescent="0.25">
      <c r="W599" s="44">
        <f t="shared" si="237"/>
        <v>0</v>
      </c>
      <c r="X599" s="44">
        <f t="shared" si="238"/>
        <v>0</v>
      </c>
    </row>
    <row r="600" spans="23:24" x14ac:dyDescent="0.25">
      <c r="W600" s="44">
        <f t="shared" si="237"/>
        <v>0</v>
      </c>
      <c r="X600" s="44">
        <f t="shared" si="238"/>
        <v>0</v>
      </c>
    </row>
    <row r="601" spans="23:24" x14ac:dyDescent="0.25">
      <c r="W601" s="44">
        <f t="shared" si="237"/>
        <v>0</v>
      </c>
      <c r="X601" s="44">
        <f t="shared" si="238"/>
        <v>0</v>
      </c>
    </row>
    <row r="602" spans="23:24" x14ac:dyDescent="0.25">
      <c r="W602" s="44">
        <f t="shared" si="237"/>
        <v>0</v>
      </c>
      <c r="X602" s="44">
        <f t="shared" si="238"/>
        <v>0</v>
      </c>
    </row>
    <row r="603" spans="23:24" x14ac:dyDescent="0.25">
      <c r="W603" s="44">
        <f t="shared" si="237"/>
        <v>0</v>
      </c>
      <c r="X603" s="44">
        <f t="shared" si="238"/>
        <v>0</v>
      </c>
    </row>
    <row r="604" spans="23:24" x14ac:dyDescent="0.25">
      <c r="W604" s="44">
        <f t="shared" si="237"/>
        <v>0</v>
      </c>
      <c r="X604" s="44">
        <f t="shared" si="238"/>
        <v>0</v>
      </c>
    </row>
    <row r="605" spans="23:24" x14ac:dyDescent="0.25">
      <c r="W605" s="44">
        <f t="shared" si="237"/>
        <v>0</v>
      </c>
      <c r="X605" s="44">
        <f t="shared" si="238"/>
        <v>0</v>
      </c>
    </row>
    <row r="606" spans="23:24" x14ac:dyDescent="0.25">
      <c r="W606" s="44">
        <f t="shared" si="237"/>
        <v>0</v>
      </c>
      <c r="X606" s="44">
        <f t="shared" si="238"/>
        <v>0</v>
      </c>
    </row>
    <row r="607" spans="23:24" x14ac:dyDescent="0.25">
      <c r="W607" s="44">
        <f t="shared" si="237"/>
        <v>0</v>
      </c>
      <c r="X607" s="44">
        <f t="shared" si="238"/>
        <v>0</v>
      </c>
    </row>
    <row r="608" spans="23:24" x14ac:dyDescent="0.25">
      <c r="W608" s="44">
        <f t="shared" si="237"/>
        <v>0</v>
      </c>
      <c r="X608" s="44">
        <f t="shared" si="238"/>
        <v>0</v>
      </c>
    </row>
    <row r="609" spans="23:24" x14ac:dyDescent="0.25">
      <c r="W609" s="44">
        <f t="shared" si="237"/>
        <v>0</v>
      </c>
      <c r="X609" s="44">
        <f t="shared" si="238"/>
        <v>0</v>
      </c>
    </row>
    <row r="610" spans="23:24" x14ac:dyDescent="0.25">
      <c r="W610" s="44">
        <f t="shared" si="237"/>
        <v>0</v>
      </c>
      <c r="X610" s="44">
        <f t="shared" si="238"/>
        <v>0</v>
      </c>
    </row>
    <row r="611" spans="23:24" x14ac:dyDescent="0.25">
      <c r="W611" s="44">
        <f t="shared" si="237"/>
        <v>0</v>
      </c>
      <c r="X611" s="44">
        <f t="shared" si="238"/>
        <v>0</v>
      </c>
    </row>
    <row r="612" spans="23:24" x14ac:dyDescent="0.25">
      <c r="W612" s="44">
        <f t="shared" si="237"/>
        <v>0</v>
      </c>
      <c r="X612" s="44">
        <f t="shared" si="238"/>
        <v>0</v>
      </c>
    </row>
    <row r="613" spans="23:24" x14ac:dyDescent="0.25">
      <c r="W613" s="44">
        <f t="shared" si="237"/>
        <v>0</v>
      </c>
      <c r="X613" s="44">
        <f t="shared" si="238"/>
        <v>0</v>
      </c>
    </row>
    <row r="614" spans="23:24" x14ac:dyDescent="0.25">
      <c r="W614" s="44">
        <f t="shared" si="237"/>
        <v>0</v>
      </c>
      <c r="X614" s="44">
        <f t="shared" si="238"/>
        <v>0</v>
      </c>
    </row>
    <row r="615" spans="23:24" x14ac:dyDescent="0.25">
      <c r="W615" s="44">
        <f t="shared" si="237"/>
        <v>0</v>
      </c>
      <c r="X615" s="44">
        <f t="shared" si="238"/>
        <v>0</v>
      </c>
    </row>
    <row r="616" spans="23:24" x14ac:dyDescent="0.25">
      <c r="W616" s="44">
        <f t="shared" si="237"/>
        <v>0</v>
      </c>
      <c r="X616" s="44">
        <f t="shared" si="238"/>
        <v>0</v>
      </c>
    </row>
    <row r="617" spans="23:24" x14ac:dyDescent="0.25">
      <c r="W617" s="44">
        <f t="shared" si="237"/>
        <v>0</v>
      </c>
      <c r="X617" s="44">
        <f t="shared" si="238"/>
        <v>0</v>
      </c>
    </row>
    <row r="618" spans="23:24" x14ac:dyDescent="0.25">
      <c r="W618" s="44">
        <f t="shared" si="237"/>
        <v>0</v>
      </c>
      <c r="X618" s="44">
        <f t="shared" si="238"/>
        <v>0</v>
      </c>
    </row>
    <row r="619" spans="23:24" x14ac:dyDescent="0.25">
      <c r="W619" s="44">
        <f t="shared" si="237"/>
        <v>0</v>
      </c>
      <c r="X619" s="44">
        <f t="shared" si="238"/>
        <v>0</v>
      </c>
    </row>
    <row r="620" spans="23:24" x14ac:dyDescent="0.25">
      <c r="W620" s="44">
        <f t="shared" si="237"/>
        <v>0</v>
      </c>
      <c r="X620" s="44">
        <f t="shared" si="238"/>
        <v>0</v>
      </c>
    </row>
    <row r="621" spans="23:24" x14ac:dyDescent="0.25">
      <c r="W621" s="44">
        <f t="shared" si="237"/>
        <v>0</v>
      </c>
      <c r="X621" s="44">
        <f t="shared" si="238"/>
        <v>0</v>
      </c>
    </row>
    <row r="622" spans="23:24" x14ac:dyDescent="0.25">
      <c r="W622" s="44">
        <f t="shared" si="237"/>
        <v>0</v>
      </c>
      <c r="X622" s="44">
        <f t="shared" si="238"/>
        <v>0</v>
      </c>
    </row>
    <row r="623" spans="23:24" x14ac:dyDescent="0.25">
      <c r="W623" s="44">
        <f t="shared" si="237"/>
        <v>0</v>
      </c>
      <c r="X623" s="44">
        <f t="shared" si="238"/>
        <v>0</v>
      </c>
    </row>
    <row r="624" spans="23:24" x14ac:dyDescent="0.25">
      <c r="W624" s="44">
        <f t="shared" si="237"/>
        <v>0</v>
      </c>
      <c r="X624" s="44">
        <f t="shared" si="238"/>
        <v>0</v>
      </c>
    </row>
    <row r="625" spans="23:24" x14ac:dyDescent="0.25">
      <c r="W625" s="44">
        <f t="shared" si="237"/>
        <v>0</v>
      </c>
      <c r="X625" s="44">
        <f t="shared" si="238"/>
        <v>0</v>
      </c>
    </row>
    <row r="626" spans="23:24" x14ac:dyDescent="0.25">
      <c r="W626" s="44">
        <f t="shared" si="237"/>
        <v>0</v>
      </c>
      <c r="X626" s="44">
        <f t="shared" si="238"/>
        <v>0</v>
      </c>
    </row>
    <row r="627" spans="23:24" x14ac:dyDescent="0.25">
      <c r="W627" s="44">
        <f t="shared" si="237"/>
        <v>0</v>
      </c>
      <c r="X627" s="44">
        <f t="shared" si="238"/>
        <v>0</v>
      </c>
    </row>
    <row r="628" spans="23:24" x14ac:dyDescent="0.25">
      <c r="W628" s="44">
        <f t="shared" si="237"/>
        <v>0</v>
      </c>
      <c r="X628" s="44">
        <f t="shared" si="238"/>
        <v>0</v>
      </c>
    </row>
    <row r="629" spans="23:24" x14ac:dyDescent="0.25">
      <c r="W629" s="44">
        <f t="shared" si="237"/>
        <v>0</v>
      </c>
      <c r="X629" s="44">
        <f t="shared" si="238"/>
        <v>0</v>
      </c>
    </row>
    <row r="630" spans="23:24" x14ac:dyDescent="0.25">
      <c r="W630" s="44">
        <f t="shared" si="237"/>
        <v>0</v>
      </c>
      <c r="X630" s="44">
        <f t="shared" si="238"/>
        <v>0</v>
      </c>
    </row>
    <row r="631" spans="23:24" x14ac:dyDescent="0.25">
      <c r="W631" s="44">
        <f t="shared" si="237"/>
        <v>0</v>
      </c>
      <c r="X631" s="44">
        <f t="shared" si="238"/>
        <v>0</v>
      </c>
    </row>
    <row r="632" spans="23:24" x14ac:dyDescent="0.25">
      <c r="W632" s="44">
        <f t="shared" si="237"/>
        <v>0</v>
      </c>
      <c r="X632" s="44">
        <f t="shared" si="238"/>
        <v>0</v>
      </c>
    </row>
    <row r="633" spans="23:24" x14ac:dyDescent="0.25">
      <c r="W633" s="44">
        <f t="shared" si="237"/>
        <v>0</v>
      </c>
      <c r="X633" s="44">
        <f t="shared" si="238"/>
        <v>0</v>
      </c>
    </row>
    <row r="634" spans="23:24" x14ac:dyDescent="0.25">
      <c r="W634" s="44">
        <f t="shared" si="237"/>
        <v>0</v>
      </c>
      <c r="X634" s="44">
        <f t="shared" si="238"/>
        <v>0</v>
      </c>
    </row>
    <row r="635" spans="23:24" x14ac:dyDescent="0.25">
      <c r="W635" s="44">
        <f t="shared" si="237"/>
        <v>0</v>
      </c>
      <c r="X635" s="44">
        <f t="shared" si="238"/>
        <v>0</v>
      </c>
    </row>
    <row r="636" spans="23:24" x14ac:dyDescent="0.25">
      <c r="W636" s="44">
        <f t="shared" si="237"/>
        <v>0</v>
      </c>
      <c r="X636" s="44">
        <f t="shared" si="238"/>
        <v>0</v>
      </c>
    </row>
    <row r="637" spans="23:24" x14ac:dyDescent="0.25">
      <c r="W637" s="44">
        <f t="shared" si="237"/>
        <v>0</v>
      </c>
      <c r="X637" s="44">
        <f t="shared" si="238"/>
        <v>0</v>
      </c>
    </row>
    <row r="638" spans="23:24" x14ac:dyDescent="0.25">
      <c r="W638" s="44">
        <f t="shared" si="237"/>
        <v>0</v>
      </c>
      <c r="X638" s="44">
        <f t="shared" si="238"/>
        <v>0</v>
      </c>
    </row>
    <row r="639" spans="23:24" x14ac:dyDescent="0.25">
      <c r="W639" s="44">
        <f t="shared" si="237"/>
        <v>0</v>
      </c>
      <c r="X639" s="44">
        <f t="shared" si="238"/>
        <v>0</v>
      </c>
    </row>
    <row r="640" spans="23:24" x14ac:dyDescent="0.25">
      <c r="W640" s="44">
        <f t="shared" si="237"/>
        <v>0</v>
      </c>
      <c r="X640" s="44">
        <f t="shared" si="238"/>
        <v>0</v>
      </c>
    </row>
    <row r="641" spans="23:24" x14ac:dyDescent="0.25">
      <c r="W641" s="44">
        <f t="shared" si="237"/>
        <v>0</v>
      </c>
      <c r="X641" s="44">
        <f t="shared" si="238"/>
        <v>0</v>
      </c>
    </row>
    <row r="642" spans="23:24" x14ac:dyDescent="0.25">
      <c r="W642" s="44">
        <f t="shared" si="237"/>
        <v>0</v>
      </c>
      <c r="X642" s="44">
        <f t="shared" si="238"/>
        <v>0</v>
      </c>
    </row>
    <row r="643" spans="23:24" x14ac:dyDescent="0.25">
      <c r="W643" s="44">
        <f t="shared" si="237"/>
        <v>0</v>
      </c>
      <c r="X643" s="44">
        <f t="shared" si="238"/>
        <v>0</v>
      </c>
    </row>
    <row r="644" spans="23:24" x14ac:dyDescent="0.25">
      <c r="W644" s="44">
        <f t="shared" si="237"/>
        <v>0</v>
      </c>
      <c r="X644" s="44">
        <f t="shared" si="238"/>
        <v>0</v>
      </c>
    </row>
    <row r="645" spans="23:24" x14ac:dyDescent="0.25">
      <c r="W645" s="44">
        <f t="shared" si="237"/>
        <v>0</v>
      </c>
      <c r="X645" s="44">
        <f t="shared" si="238"/>
        <v>0</v>
      </c>
    </row>
    <row r="646" spans="23:24" x14ac:dyDescent="0.25">
      <c r="W646" s="44">
        <f t="shared" si="237"/>
        <v>0</v>
      </c>
      <c r="X646" s="44">
        <f t="shared" si="238"/>
        <v>0</v>
      </c>
    </row>
    <row r="647" spans="23:24" x14ac:dyDescent="0.25">
      <c r="W647" s="44">
        <f t="shared" si="237"/>
        <v>0</v>
      </c>
      <c r="X647" s="44">
        <f t="shared" si="238"/>
        <v>0</v>
      </c>
    </row>
    <row r="648" spans="23:24" x14ac:dyDescent="0.25">
      <c r="W648" s="44">
        <f t="shared" si="237"/>
        <v>0</v>
      </c>
      <c r="X648" s="44">
        <f t="shared" si="238"/>
        <v>0</v>
      </c>
    </row>
    <row r="649" spans="23:24" x14ac:dyDescent="0.25">
      <c r="W649" s="44">
        <f t="shared" si="237"/>
        <v>0</v>
      </c>
      <c r="X649" s="44">
        <f t="shared" si="238"/>
        <v>0</v>
      </c>
    </row>
    <row r="650" spans="23:24" x14ac:dyDescent="0.25">
      <c r="W650" s="44">
        <f t="shared" si="237"/>
        <v>0</v>
      </c>
      <c r="X650" s="44">
        <f t="shared" si="238"/>
        <v>0</v>
      </c>
    </row>
    <row r="651" spans="23:24" x14ac:dyDescent="0.25">
      <c r="W651" s="44">
        <f t="shared" si="237"/>
        <v>0</v>
      </c>
      <c r="X651" s="44">
        <f t="shared" si="238"/>
        <v>0</v>
      </c>
    </row>
    <row r="652" spans="23:24" x14ac:dyDescent="0.25">
      <c r="W652" s="44">
        <f t="shared" si="237"/>
        <v>0</v>
      </c>
      <c r="X652" s="44">
        <f t="shared" si="238"/>
        <v>0</v>
      </c>
    </row>
    <row r="653" spans="23:24" x14ac:dyDescent="0.25">
      <c r="W653" s="44">
        <f t="shared" si="237"/>
        <v>0</v>
      </c>
      <c r="X653" s="44">
        <f t="shared" si="238"/>
        <v>0</v>
      </c>
    </row>
    <row r="654" spans="23:24" x14ac:dyDescent="0.25">
      <c r="W654" s="44">
        <f t="shared" si="237"/>
        <v>0</v>
      </c>
      <c r="X654" s="44">
        <f t="shared" si="238"/>
        <v>0</v>
      </c>
    </row>
    <row r="655" spans="23:24" x14ac:dyDescent="0.25">
      <c r="W655" s="44">
        <f t="shared" si="237"/>
        <v>0</v>
      </c>
      <c r="X655" s="44">
        <f t="shared" si="238"/>
        <v>0</v>
      </c>
    </row>
    <row r="656" spans="23:24" x14ac:dyDescent="0.25">
      <c r="W656" s="44">
        <f t="shared" si="237"/>
        <v>0</v>
      </c>
      <c r="X656" s="44">
        <f t="shared" si="238"/>
        <v>0</v>
      </c>
    </row>
    <row r="657" spans="23:24" x14ac:dyDescent="0.25">
      <c r="W657" s="44">
        <f t="shared" si="237"/>
        <v>0</v>
      </c>
      <c r="X657" s="44">
        <f t="shared" si="238"/>
        <v>0</v>
      </c>
    </row>
    <row r="658" spans="23:24" x14ac:dyDescent="0.25">
      <c r="W658" s="44">
        <f t="shared" si="237"/>
        <v>0</v>
      </c>
      <c r="X658" s="44">
        <f t="shared" si="238"/>
        <v>0</v>
      </c>
    </row>
    <row r="659" spans="23:24" x14ac:dyDescent="0.25">
      <c r="W659" s="44">
        <f t="shared" si="237"/>
        <v>0</v>
      </c>
      <c r="X659" s="44">
        <f t="shared" si="238"/>
        <v>0</v>
      </c>
    </row>
    <row r="660" spans="23:24" x14ac:dyDescent="0.25">
      <c r="W660" s="44">
        <f t="shared" si="237"/>
        <v>0</v>
      </c>
      <c r="X660" s="44">
        <f t="shared" si="238"/>
        <v>0</v>
      </c>
    </row>
    <row r="661" spans="23:24" x14ac:dyDescent="0.25">
      <c r="W661" s="44">
        <f t="shared" si="237"/>
        <v>0</v>
      </c>
      <c r="X661" s="44">
        <f t="shared" si="238"/>
        <v>0</v>
      </c>
    </row>
    <row r="662" spans="23:24" x14ac:dyDescent="0.25">
      <c r="W662" s="44">
        <f t="shared" ref="W662:W691" si="239">SUM(G662:Q662)-F662</f>
        <v>0</v>
      </c>
      <c r="X662" s="44">
        <f t="shared" ref="X662:X691" si="240">SUM(S662:U662)-F662</f>
        <v>0</v>
      </c>
    </row>
    <row r="663" spans="23:24" x14ac:dyDescent="0.25">
      <c r="W663" s="44">
        <f t="shared" si="239"/>
        <v>0</v>
      </c>
      <c r="X663" s="44">
        <f t="shared" si="240"/>
        <v>0</v>
      </c>
    </row>
    <row r="664" spans="23:24" x14ac:dyDescent="0.25">
      <c r="W664" s="44">
        <f t="shared" si="239"/>
        <v>0</v>
      </c>
      <c r="X664" s="44">
        <f t="shared" si="240"/>
        <v>0</v>
      </c>
    </row>
    <row r="665" spans="23:24" x14ac:dyDescent="0.25">
      <c r="W665" s="44">
        <f t="shared" si="239"/>
        <v>0</v>
      </c>
      <c r="X665" s="44">
        <f t="shared" si="240"/>
        <v>0</v>
      </c>
    </row>
    <row r="666" spans="23:24" x14ac:dyDescent="0.25">
      <c r="W666" s="44">
        <f t="shared" si="239"/>
        <v>0</v>
      </c>
      <c r="X666" s="44">
        <f t="shared" si="240"/>
        <v>0</v>
      </c>
    </row>
    <row r="667" spans="23:24" x14ac:dyDescent="0.25">
      <c r="W667" s="44">
        <f t="shared" si="239"/>
        <v>0</v>
      </c>
      <c r="X667" s="44">
        <f t="shared" si="240"/>
        <v>0</v>
      </c>
    </row>
    <row r="668" spans="23:24" x14ac:dyDescent="0.25">
      <c r="W668" s="44">
        <f t="shared" si="239"/>
        <v>0</v>
      </c>
      <c r="X668" s="44">
        <f t="shared" si="240"/>
        <v>0</v>
      </c>
    </row>
    <row r="669" spans="23:24" x14ac:dyDescent="0.25">
      <c r="W669" s="44">
        <f t="shared" si="239"/>
        <v>0</v>
      </c>
      <c r="X669" s="44">
        <f t="shared" si="240"/>
        <v>0</v>
      </c>
    </row>
    <row r="670" spans="23:24" x14ac:dyDescent="0.25">
      <c r="W670" s="44">
        <f t="shared" si="239"/>
        <v>0</v>
      </c>
      <c r="X670" s="44">
        <f t="shared" si="240"/>
        <v>0</v>
      </c>
    </row>
    <row r="671" spans="23:24" x14ac:dyDescent="0.25">
      <c r="W671" s="44">
        <f t="shared" si="239"/>
        <v>0</v>
      </c>
      <c r="X671" s="44">
        <f t="shared" si="240"/>
        <v>0</v>
      </c>
    </row>
    <row r="672" spans="23:24" x14ac:dyDescent="0.25">
      <c r="W672" s="44">
        <f t="shared" si="239"/>
        <v>0</v>
      </c>
      <c r="X672" s="44">
        <f t="shared" si="240"/>
        <v>0</v>
      </c>
    </row>
    <row r="673" spans="23:24" x14ac:dyDescent="0.25">
      <c r="W673" s="44">
        <f t="shared" si="239"/>
        <v>0</v>
      </c>
      <c r="X673" s="44">
        <f t="shared" si="240"/>
        <v>0</v>
      </c>
    </row>
    <row r="674" spans="23:24" x14ac:dyDescent="0.25">
      <c r="W674" s="44">
        <f t="shared" si="239"/>
        <v>0</v>
      </c>
      <c r="X674" s="44">
        <f t="shared" si="240"/>
        <v>0</v>
      </c>
    </row>
    <row r="675" spans="23:24" x14ac:dyDescent="0.25">
      <c r="W675" s="44">
        <f t="shared" si="239"/>
        <v>0</v>
      </c>
      <c r="X675" s="44">
        <f t="shared" si="240"/>
        <v>0</v>
      </c>
    </row>
    <row r="676" spans="23:24" x14ac:dyDescent="0.25">
      <c r="W676" s="44">
        <f t="shared" si="239"/>
        <v>0</v>
      </c>
      <c r="X676" s="44">
        <f t="shared" si="240"/>
        <v>0</v>
      </c>
    </row>
    <row r="677" spans="23:24" x14ac:dyDescent="0.25">
      <c r="W677" s="44">
        <f t="shared" si="239"/>
        <v>0</v>
      </c>
      <c r="X677" s="44">
        <f t="shared" si="240"/>
        <v>0</v>
      </c>
    </row>
    <row r="678" spans="23:24" x14ac:dyDescent="0.25">
      <c r="W678" s="44">
        <f t="shared" si="239"/>
        <v>0</v>
      </c>
      <c r="X678" s="44">
        <f t="shared" si="240"/>
        <v>0</v>
      </c>
    </row>
    <row r="679" spans="23:24" x14ac:dyDescent="0.25">
      <c r="W679" s="44">
        <f t="shared" si="239"/>
        <v>0</v>
      </c>
      <c r="X679" s="44">
        <f t="shared" si="240"/>
        <v>0</v>
      </c>
    </row>
    <row r="680" spans="23:24" x14ac:dyDescent="0.25">
      <c r="W680" s="44">
        <f t="shared" si="239"/>
        <v>0</v>
      </c>
      <c r="X680" s="44">
        <f t="shared" si="240"/>
        <v>0</v>
      </c>
    </row>
    <row r="681" spans="23:24" x14ac:dyDescent="0.25">
      <c r="W681" s="44">
        <f t="shared" si="239"/>
        <v>0</v>
      </c>
      <c r="X681" s="44">
        <f t="shared" si="240"/>
        <v>0</v>
      </c>
    </row>
    <row r="682" spans="23:24" x14ac:dyDescent="0.25">
      <c r="W682" s="44">
        <f t="shared" si="239"/>
        <v>0</v>
      </c>
      <c r="X682" s="44">
        <f t="shared" si="240"/>
        <v>0</v>
      </c>
    </row>
    <row r="683" spans="23:24" x14ac:dyDescent="0.25">
      <c r="W683" s="44">
        <f t="shared" si="239"/>
        <v>0</v>
      </c>
      <c r="X683" s="44">
        <f t="shared" si="240"/>
        <v>0</v>
      </c>
    </row>
    <row r="684" spans="23:24" x14ac:dyDescent="0.25">
      <c r="W684" s="44">
        <f t="shared" si="239"/>
        <v>0</v>
      </c>
      <c r="X684" s="44">
        <f t="shared" si="240"/>
        <v>0</v>
      </c>
    </row>
    <row r="685" spans="23:24" x14ac:dyDescent="0.25">
      <c r="W685" s="44">
        <f t="shared" si="239"/>
        <v>0</v>
      </c>
      <c r="X685" s="44">
        <f t="shared" si="240"/>
        <v>0</v>
      </c>
    </row>
    <row r="686" spans="23:24" x14ac:dyDescent="0.25">
      <c r="W686" s="44">
        <f t="shared" si="239"/>
        <v>0</v>
      </c>
      <c r="X686" s="44">
        <f t="shared" si="240"/>
        <v>0</v>
      </c>
    </row>
    <row r="687" spans="23:24" x14ac:dyDescent="0.25">
      <c r="W687" s="44">
        <f t="shared" si="239"/>
        <v>0</v>
      </c>
      <c r="X687" s="44">
        <f t="shared" si="240"/>
        <v>0</v>
      </c>
    </row>
    <row r="688" spans="23:24" x14ac:dyDescent="0.25">
      <c r="W688" s="44">
        <f t="shared" si="239"/>
        <v>0</v>
      </c>
      <c r="X688" s="44">
        <f t="shared" si="240"/>
        <v>0</v>
      </c>
    </row>
    <row r="689" spans="23:24" x14ac:dyDescent="0.25">
      <c r="W689" s="44">
        <f t="shared" si="239"/>
        <v>0</v>
      </c>
      <c r="X689" s="44">
        <f t="shared" si="240"/>
        <v>0</v>
      </c>
    </row>
    <row r="690" spans="23:24" x14ac:dyDescent="0.25">
      <c r="W690" s="44">
        <f t="shared" si="239"/>
        <v>0</v>
      </c>
      <c r="X690" s="44">
        <f t="shared" si="240"/>
        <v>0</v>
      </c>
    </row>
    <row r="691" spans="23:24" x14ac:dyDescent="0.25">
      <c r="W691" s="44">
        <f t="shared" si="239"/>
        <v>0</v>
      </c>
      <c r="X691" s="44">
        <f t="shared" si="240"/>
        <v>0</v>
      </c>
    </row>
    <row r="692" spans="23:24" x14ac:dyDescent="0.25">
      <c r="W692" s="44">
        <f t="shared" ref="W692:W699" si="241">SUM(G692:Q692)-F692</f>
        <v>0</v>
      </c>
    </row>
    <row r="693" spans="23:24" x14ac:dyDescent="0.25">
      <c r="W693" s="44">
        <f t="shared" si="241"/>
        <v>0</v>
      </c>
    </row>
    <row r="694" spans="23:24" x14ac:dyDescent="0.25">
      <c r="W694" s="44">
        <f t="shared" si="241"/>
        <v>0</v>
      </c>
    </row>
    <row r="695" spans="23:24" x14ac:dyDescent="0.25">
      <c r="W695" s="44">
        <f t="shared" si="241"/>
        <v>0</v>
      </c>
    </row>
    <row r="696" spans="23:24" x14ac:dyDescent="0.25">
      <c r="W696" s="44">
        <f t="shared" si="241"/>
        <v>0</v>
      </c>
    </row>
    <row r="697" spans="23:24" x14ac:dyDescent="0.25">
      <c r="W697" s="44">
        <f t="shared" si="241"/>
        <v>0</v>
      </c>
    </row>
    <row r="698" spans="23:24" x14ac:dyDescent="0.25">
      <c r="W698" s="44">
        <f t="shared" si="241"/>
        <v>0</v>
      </c>
    </row>
    <row r="699" spans="23:24" x14ac:dyDescent="0.25">
      <c r="W699" s="44">
        <f t="shared" si="241"/>
        <v>0</v>
      </c>
    </row>
    <row r="700" spans="23:24" x14ac:dyDescent="0.25">
      <c r="W700" s="44">
        <f t="shared" ref="W700:W763" si="242">SUM(G700:Q700)-F700</f>
        <v>0</v>
      </c>
    </row>
    <row r="701" spans="23:24" x14ac:dyDescent="0.25">
      <c r="W701" s="44">
        <f t="shared" si="242"/>
        <v>0</v>
      </c>
    </row>
    <row r="702" spans="23:24" x14ac:dyDescent="0.25">
      <c r="W702" s="44">
        <f t="shared" si="242"/>
        <v>0</v>
      </c>
    </row>
    <row r="703" spans="23:24" x14ac:dyDescent="0.25">
      <c r="W703" s="44">
        <f t="shared" si="242"/>
        <v>0</v>
      </c>
    </row>
    <row r="704" spans="23:24" x14ac:dyDescent="0.25">
      <c r="W704" s="44">
        <f t="shared" si="242"/>
        <v>0</v>
      </c>
    </row>
    <row r="705" spans="23:23" x14ac:dyDescent="0.25">
      <c r="W705" s="44">
        <f t="shared" si="242"/>
        <v>0</v>
      </c>
    </row>
    <row r="706" spans="23:23" x14ac:dyDescent="0.25">
      <c r="W706" s="44">
        <f t="shared" si="242"/>
        <v>0</v>
      </c>
    </row>
    <row r="707" spans="23:23" x14ac:dyDescent="0.25">
      <c r="W707" s="44">
        <f t="shared" si="242"/>
        <v>0</v>
      </c>
    </row>
    <row r="708" spans="23:23" x14ac:dyDescent="0.25">
      <c r="W708" s="44">
        <f t="shared" si="242"/>
        <v>0</v>
      </c>
    </row>
    <row r="709" spans="23:23" x14ac:dyDescent="0.25">
      <c r="W709" s="44">
        <f t="shared" si="242"/>
        <v>0</v>
      </c>
    </row>
    <row r="710" spans="23:23" x14ac:dyDescent="0.25">
      <c r="W710" s="44">
        <f t="shared" si="242"/>
        <v>0</v>
      </c>
    </row>
    <row r="711" spans="23:23" x14ac:dyDescent="0.25">
      <c r="W711" s="44">
        <f t="shared" si="242"/>
        <v>0</v>
      </c>
    </row>
    <row r="712" spans="23:23" x14ac:dyDescent="0.25">
      <c r="W712" s="44">
        <f t="shared" si="242"/>
        <v>0</v>
      </c>
    </row>
    <row r="713" spans="23:23" x14ac:dyDescent="0.25">
      <c r="W713" s="44">
        <f t="shared" si="242"/>
        <v>0</v>
      </c>
    </row>
    <row r="714" spans="23:23" x14ac:dyDescent="0.25">
      <c r="W714" s="44">
        <f t="shared" si="242"/>
        <v>0</v>
      </c>
    </row>
    <row r="715" spans="23:23" x14ac:dyDescent="0.25">
      <c r="W715" s="44">
        <f t="shared" si="242"/>
        <v>0</v>
      </c>
    </row>
    <row r="716" spans="23:23" x14ac:dyDescent="0.25">
      <c r="W716" s="44">
        <f t="shared" si="242"/>
        <v>0</v>
      </c>
    </row>
    <row r="717" spans="23:23" x14ac:dyDescent="0.25">
      <c r="W717" s="44">
        <f t="shared" si="242"/>
        <v>0</v>
      </c>
    </row>
    <row r="718" spans="23:23" x14ac:dyDescent="0.25">
      <c r="W718" s="44">
        <f t="shared" si="242"/>
        <v>0</v>
      </c>
    </row>
    <row r="719" spans="23:23" x14ac:dyDescent="0.25">
      <c r="W719" s="44">
        <f t="shared" si="242"/>
        <v>0</v>
      </c>
    </row>
    <row r="720" spans="23:23" x14ac:dyDescent="0.25">
      <c r="W720" s="44">
        <f t="shared" si="242"/>
        <v>0</v>
      </c>
    </row>
    <row r="721" spans="23:23" x14ac:dyDescent="0.25">
      <c r="W721" s="44">
        <f t="shared" si="242"/>
        <v>0</v>
      </c>
    </row>
    <row r="722" spans="23:23" x14ac:dyDescent="0.25">
      <c r="W722" s="44">
        <f t="shared" si="242"/>
        <v>0</v>
      </c>
    </row>
    <row r="723" spans="23:23" x14ac:dyDescent="0.25">
      <c r="W723" s="44">
        <f t="shared" si="242"/>
        <v>0</v>
      </c>
    </row>
    <row r="724" spans="23:23" x14ac:dyDescent="0.25">
      <c r="W724" s="44">
        <f t="shared" si="242"/>
        <v>0</v>
      </c>
    </row>
    <row r="725" spans="23:23" x14ac:dyDescent="0.25">
      <c r="W725" s="44">
        <f t="shared" si="242"/>
        <v>0</v>
      </c>
    </row>
    <row r="726" spans="23:23" x14ac:dyDescent="0.25">
      <c r="W726" s="44">
        <f t="shared" si="242"/>
        <v>0</v>
      </c>
    </row>
    <row r="727" spans="23:23" x14ac:dyDescent="0.25">
      <c r="W727" s="44">
        <f t="shared" si="242"/>
        <v>0</v>
      </c>
    </row>
    <row r="728" spans="23:23" x14ac:dyDescent="0.25">
      <c r="W728" s="44">
        <f t="shared" si="242"/>
        <v>0</v>
      </c>
    </row>
    <row r="729" spans="23:23" x14ac:dyDescent="0.25">
      <c r="W729" s="44">
        <f t="shared" si="242"/>
        <v>0</v>
      </c>
    </row>
    <row r="730" spans="23:23" x14ac:dyDescent="0.25">
      <c r="W730" s="44">
        <f t="shared" si="242"/>
        <v>0</v>
      </c>
    </row>
    <row r="731" spans="23:23" x14ac:dyDescent="0.25">
      <c r="W731" s="44">
        <f t="shared" si="242"/>
        <v>0</v>
      </c>
    </row>
    <row r="732" spans="23:23" x14ac:dyDescent="0.25">
      <c r="W732" s="44">
        <f t="shared" si="242"/>
        <v>0</v>
      </c>
    </row>
    <row r="733" spans="23:23" x14ac:dyDescent="0.25">
      <c r="W733" s="44">
        <f t="shared" si="242"/>
        <v>0</v>
      </c>
    </row>
    <row r="734" spans="23:23" x14ac:dyDescent="0.25">
      <c r="W734" s="44">
        <f t="shared" si="242"/>
        <v>0</v>
      </c>
    </row>
    <row r="735" spans="23:23" x14ac:dyDescent="0.25">
      <c r="W735" s="44">
        <f t="shared" si="242"/>
        <v>0</v>
      </c>
    </row>
    <row r="736" spans="23:23" x14ac:dyDescent="0.25">
      <c r="W736" s="44">
        <f t="shared" si="242"/>
        <v>0</v>
      </c>
    </row>
    <row r="737" spans="23:23" x14ac:dyDescent="0.25">
      <c r="W737" s="44">
        <f t="shared" si="242"/>
        <v>0</v>
      </c>
    </row>
    <row r="738" spans="23:23" x14ac:dyDescent="0.25">
      <c r="W738" s="44">
        <f t="shared" si="242"/>
        <v>0</v>
      </c>
    </row>
    <row r="739" spans="23:23" x14ac:dyDescent="0.25">
      <c r="W739" s="44">
        <f t="shared" si="242"/>
        <v>0</v>
      </c>
    </row>
    <row r="740" spans="23:23" x14ac:dyDescent="0.25">
      <c r="W740" s="44">
        <f t="shared" si="242"/>
        <v>0</v>
      </c>
    </row>
    <row r="741" spans="23:23" x14ac:dyDescent="0.25">
      <c r="W741" s="44">
        <f t="shared" si="242"/>
        <v>0</v>
      </c>
    </row>
    <row r="742" spans="23:23" x14ac:dyDescent="0.25">
      <c r="W742" s="44">
        <f t="shared" si="242"/>
        <v>0</v>
      </c>
    </row>
    <row r="743" spans="23:23" x14ac:dyDescent="0.25">
      <c r="W743" s="44">
        <f t="shared" si="242"/>
        <v>0</v>
      </c>
    </row>
    <row r="744" spans="23:23" x14ac:dyDescent="0.25">
      <c r="W744" s="44">
        <f t="shared" si="242"/>
        <v>0</v>
      </c>
    </row>
    <row r="745" spans="23:23" x14ac:dyDescent="0.25">
      <c r="W745" s="44">
        <f t="shared" si="242"/>
        <v>0</v>
      </c>
    </row>
    <row r="746" spans="23:23" x14ac:dyDescent="0.25">
      <c r="W746" s="44">
        <f t="shared" si="242"/>
        <v>0</v>
      </c>
    </row>
    <row r="747" spans="23:23" x14ac:dyDescent="0.25">
      <c r="W747" s="44">
        <f t="shared" si="242"/>
        <v>0</v>
      </c>
    </row>
    <row r="748" spans="23:23" x14ac:dyDescent="0.25">
      <c r="W748" s="44">
        <f t="shared" si="242"/>
        <v>0</v>
      </c>
    </row>
    <row r="749" spans="23:23" x14ac:dyDescent="0.25">
      <c r="W749" s="44">
        <f t="shared" si="242"/>
        <v>0</v>
      </c>
    </row>
    <row r="750" spans="23:23" x14ac:dyDescent="0.25">
      <c r="W750" s="44">
        <f t="shared" si="242"/>
        <v>0</v>
      </c>
    </row>
    <row r="751" spans="23:23" x14ac:dyDescent="0.25">
      <c r="W751" s="44">
        <f t="shared" si="242"/>
        <v>0</v>
      </c>
    </row>
    <row r="752" spans="23:23" x14ac:dyDescent="0.25">
      <c r="W752" s="44">
        <f t="shared" si="242"/>
        <v>0</v>
      </c>
    </row>
    <row r="753" spans="23:23" x14ac:dyDescent="0.25">
      <c r="W753" s="44">
        <f t="shared" si="242"/>
        <v>0</v>
      </c>
    </row>
    <row r="754" spans="23:23" x14ac:dyDescent="0.25">
      <c r="W754" s="44">
        <f t="shared" si="242"/>
        <v>0</v>
      </c>
    </row>
    <row r="755" spans="23:23" x14ac:dyDescent="0.25">
      <c r="W755" s="44">
        <f t="shared" si="242"/>
        <v>0</v>
      </c>
    </row>
    <row r="756" spans="23:23" x14ac:dyDescent="0.25">
      <c r="W756" s="44">
        <f t="shared" si="242"/>
        <v>0</v>
      </c>
    </row>
    <row r="757" spans="23:23" x14ac:dyDescent="0.25">
      <c r="W757" s="44">
        <f t="shared" si="242"/>
        <v>0</v>
      </c>
    </row>
    <row r="758" spans="23:23" x14ac:dyDescent="0.25">
      <c r="W758" s="44">
        <f t="shared" si="242"/>
        <v>0</v>
      </c>
    </row>
    <row r="759" spans="23:23" x14ac:dyDescent="0.25">
      <c r="W759" s="44">
        <f t="shared" si="242"/>
        <v>0</v>
      </c>
    </row>
    <row r="760" spans="23:23" x14ac:dyDescent="0.25">
      <c r="W760" s="44">
        <f t="shared" si="242"/>
        <v>0</v>
      </c>
    </row>
    <row r="761" spans="23:23" x14ac:dyDescent="0.25">
      <c r="W761" s="44">
        <f t="shared" si="242"/>
        <v>0</v>
      </c>
    </row>
    <row r="762" spans="23:23" x14ac:dyDescent="0.25">
      <c r="W762" s="44">
        <f t="shared" si="242"/>
        <v>0</v>
      </c>
    </row>
    <row r="763" spans="23:23" x14ac:dyDescent="0.25">
      <c r="W763" s="44">
        <f t="shared" si="242"/>
        <v>0</v>
      </c>
    </row>
    <row r="764" spans="23:23" x14ac:dyDescent="0.25">
      <c r="W764" s="44">
        <f t="shared" ref="W764:W827" si="243">SUM(G764:Q764)-F764</f>
        <v>0</v>
      </c>
    </row>
    <row r="765" spans="23:23" x14ac:dyDescent="0.25">
      <c r="W765" s="44">
        <f t="shared" si="243"/>
        <v>0</v>
      </c>
    </row>
    <row r="766" spans="23:23" x14ac:dyDescent="0.25">
      <c r="W766" s="44">
        <f t="shared" si="243"/>
        <v>0</v>
      </c>
    </row>
    <row r="767" spans="23:23" x14ac:dyDescent="0.25">
      <c r="W767" s="44">
        <f t="shared" si="243"/>
        <v>0</v>
      </c>
    </row>
    <row r="768" spans="23:23" x14ac:dyDescent="0.25">
      <c r="W768" s="44">
        <f t="shared" si="243"/>
        <v>0</v>
      </c>
    </row>
    <row r="769" spans="23:23" x14ac:dyDescent="0.25">
      <c r="W769" s="44">
        <f t="shared" si="243"/>
        <v>0</v>
      </c>
    </row>
    <row r="770" spans="23:23" x14ac:dyDescent="0.25">
      <c r="W770" s="44">
        <f t="shared" si="243"/>
        <v>0</v>
      </c>
    </row>
    <row r="771" spans="23:23" x14ac:dyDescent="0.25">
      <c r="W771" s="44">
        <f t="shared" si="243"/>
        <v>0</v>
      </c>
    </row>
    <row r="772" spans="23:23" x14ac:dyDescent="0.25">
      <c r="W772" s="44">
        <f t="shared" si="243"/>
        <v>0</v>
      </c>
    </row>
    <row r="773" spans="23:23" x14ac:dyDescent="0.25">
      <c r="W773" s="44">
        <f t="shared" si="243"/>
        <v>0</v>
      </c>
    </row>
    <row r="774" spans="23:23" x14ac:dyDescent="0.25">
      <c r="W774" s="44">
        <f t="shared" si="243"/>
        <v>0</v>
      </c>
    </row>
    <row r="775" spans="23:23" x14ac:dyDescent="0.25">
      <c r="W775" s="44">
        <f t="shared" si="243"/>
        <v>0</v>
      </c>
    </row>
    <row r="776" spans="23:23" x14ac:dyDescent="0.25">
      <c r="W776" s="44">
        <f t="shared" si="243"/>
        <v>0</v>
      </c>
    </row>
    <row r="777" spans="23:23" x14ac:dyDescent="0.25">
      <c r="W777" s="44">
        <f t="shared" si="243"/>
        <v>0</v>
      </c>
    </row>
    <row r="778" spans="23:23" x14ac:dyDescent="0.25">
      <c r="W778" s="44">
        <f t="shared" si="243"/>
        <v>0</v>
      </c>
    </row>
    <row r="779" spans="23:23" x14ac:dyDescent="0.25">
      <c r="W779" s="44">
        <f t="shared" si="243"/>
        <v>0</v>
      </c>
    </row>
    <row r="780" spans="23:23" x14ac:dyDescent="0.25">
      <c r="W780" s="44">
        <f t="shared" si="243"/>
        <v>0</v>
      </c>
    </row>
    <row r="781" spans="23:23" x14ac:dyDescent="0.25">
      <c r="W781" s="44">
        <f t="shared" si="243"/>
        <v>0</v>
      </c>
    </row>
    <row r="782" spans="23:23" x14ac:dyDescent="0.25">
      <c r="W782" s="44">
        <f t="shared" si="243"/>
        <v>0</v>
      </c>
    </row>
    <row r="783" spans="23:23" x14ac:dyDescent="0.25">
      <c r="W783" s="44">
        <f t="shared" si="243"/>
        <v>0</v>
      </c>
    </row>
    <row r="784" spans="23:23" x14ac:dyDescent="0.25">
      <c r="W784" s="44">
        <f t="shared" si="243"/>
        <v>0</v>
      </c>
    </row>
    <row r="785" spans="23:23" x14ac:dyDescent="0.25">
      <c r="W785" s="44">
        <f t="shared" si="243"/>
        <v>0</v>
      </c>
    </row>
    <row r="786" spans="23:23" x14ac:dyDescent="0.25">
      <c r="W786" s="44">
        <f t="shared" si="243"/>
        <v>0</v>
      </c>
    </row>
    <row r="787" spans="23:23" x14ac:dyDescent="0.25">
      <c r="W787" s="44">
        <f t="shared" si="243"/>
        <v>0</v>
      </c>
    </row>
    <row r="788" spans="23:23" x14ac:dyDescent="0.25">
      <c r="W788" s="44">
        <f t="shared" si="243"/>
        <v>0</v>
      </c>
    </row>
    <row r="789" spans="23:23" x14ac:dyDescent="0.25">
      <c r="W789" s="44">
        <f t="shared" si="243"/>
        <v>0</v>
      </c>
    </row>
    <row r="790" spans="23:23" x14ac:dyDescent="0.25">
      <c r="W790" s="44">
        <f t="shared" si="243"/>
        <v>0</v>
      </c>
    </row>
    <row r="791" spans="23:23" x14ac:dyDescent="0.25">
      <c r="W791" s="44">
        <f t="shared" si="243"/>
        <v>0</v>
      </c>
    </row>
    <row r="792" spans="23:23" x14ac:dyDescent="0.25">
      <c r="W792" s="44">
        <f t="shared" si="243"/>
        <v>0</v>
      </c>
    </row>
    <row r="793" spans="23:23" x14ac:dyDescent="0.25">
      <c r="W793" s="44">
        <f t="shared" si="243"/>
        <v>0</v>
      </c>
    </row>
    <row r="794" spans="23:23" x14ac:dyDescent="0.25">
      <c r="W794" s="44">
        <f t="shared" si="243"/>
        <v>0</v>
      </c>
    </row>
    <row r="795" spans="23:23" x14ac:dyDescent="0.25">
      <c r="W795" s="44">
        <f t="shared" si="243"/>
        <v>0</v>
      </c>
    </row>
    <row r="796" spans="23:23" x14ac:dyDescent="0.25">
      <c r="W796" s="44">
        <f t="shared" si="243"/>
        <v>0</v>
      </c>
    </row>
    <row r="797" spans="23:23" x14ac:dyDescent="0.25">
      <c r="W797" s="44">
        <f t="shared" si="243"/>
        <v>0</v>
      </c>
    </row>
    <row r="798" spans="23:23" x14ac:dyDescent="0.25">
      <c r="W798" s="44">
        <f t="shared" si="243"/>
        <v>0</v>
      </c>
    </row>
    <row r="799" spans="23:23" x14ac:dyDescent="0.25">
      <c r="W799" s="44">
        <f t="shared" si="243"/>
        <v>0</v>
      </c>
    </row>
    <row r="800" spans="23:23" x14ac:dyDescent="0.25">
      <c r="W800" s="44">
        <f t="shared" si="243"/>
        <v>0</v>
      </c>
    </row>
    <row r="801" spans="23:23" x14ac:dyDescent="0.25">
      <c r="W801" s="44">
        <f t="shared" si="243"/>
        <v>0</v>
      </c>
    </row>
    <row r="802" spans="23:23" x14ac:dyDescent="0.25">
      <c r="W802" s="44">
        <f t="shared" si="243"/>
        <v>0</v>
      </c>
    </row>
    <row r="803" spans="23:23" x14ac:dyDescent="0.25">
      <c r="W803" s="44">
        <f t="shared" si="243"/>
        <v>0</v>
      </c>
    </row>
    <row r="804" spans="23:23" x14ac:dyDescent="0.25">
      <c r="W804" s="44">
        <f t="shared" si="243"/>
        <v>0</v>
      </c>
    </row>
    <row r="805" spans="23:23" x14ac:dyDescent="0.25">
      <c r="W805" s="44">
        <f t="shared" si="243"/>
        <v>0</v>
      </c>
    </row>
    <row r="806" spans="23:23" x14ac:dyDescent="0.25">
      <c r="W806" s="44">
        <f t="shared" si="243"/>
        <v>0</v>
      </c>
    </row>
    <row r="807" spans="23:23" x14ac:dyDescent="0.25">
      <c r="W807" s="44">
        <f t="shared" si="243"/>
        <v>0</v>
      </c>
    </row>
    <row r="808" spans="23:23" x14ac:dyDescent="0.25">
      <c r="W808" s="44">
        <f t="shared" si="243"/>
        <v>0</v>
      </c>
    </row>
    <row r="809" spans="23:23" x14ac:dyDescent="0.25">
      <c r="W809" s="44">
        <f t="shared" si="243"/>
        <v>0</v>
      </c>
    </row>
    <row r="810" spans="23:23" x14ac:dyDescent="0.25">
      <c r="W810" s="44">
        <f t="shared" si="243"/>
        <v>0</v>
      </c>
    </row>
    <row r="811" spans="23:23" x14ac:dyDescent="0.25">
      <c r="W811" s="44">
        <f t="shared" si="243"/>
        <v>0</v>
      </c>
    </row>
    <row r="812" spans="23:23" x14ac:dyDescent="0.25">
      <c r="W812" s="44">
        <f t="shared" si="243"/>
        <v>0</v>
      </c>
    </row>
    <row r="813" spans="23:23" x14ac:dyDescent="0.25">
      <c r="W813" s="44">
        <f t="shared" si="243"/>
        <v>0</v>
      </c>
    </row>
    <row r="814" spans="23:23" x14ac:dyDescent="0.25">
      <c r="W814" s="44">
        <f t="shared" si="243"/>
        <v>0</v>
      </c>
    </row>
    <row r="815" spans="23:23" x14ac:dyDescent="0.25">
      <c r="W815" s="44">
        <f t="shared" si="243"/>
        <v>0</v>
      </c>
    </row>
    <row r="816" spans="23:23" x14ac:dyDescent="0.25">
      <c r="W816" s="44">
        <f t="shared" si="243"/>
        <v>0</v>
      </c>
    </row>
    <row r="817" spans="23:23" x14ac:dyDescent="0.25">
      <c r="W817" s="44">
        <f t="shared" si="243"/>
        <v>0</v>
      </c>
    </row>
    <row r="818" spans="23:23" x14ac:dyDescent="0.25">
      <c r="W818" s="44">
        <f t="shared" si="243"/>
        <v>0</v>
      </c>
    </row>
    <row r="819" spans="23:23" x14ac:dyDescent="0.25">
      <c r="W819" s="44">
        <f t="shared" si="243"/>
        <v>0</v>
      </c>
    </row>
    <row r="820" spans="23:23" x14ac:dyDescent="0.25">
      <c r="W820" s="44">
        <f t="shared" si="243"/>
        <v>0</v>
      </c>
    </row>
    <row r="821" spans="23:23" x14ac:dyDescent="0.25">
      <c r="W821" s="44">
        <f t="shared" si="243"/>
        <v>0</v>
      </c>
    </row>
    <row r="822" spans="23:23" x14ac:dyDescent="0.25">
      <c r="W822" s="44">
        <f t="shared" si="243"/>
        <v>0</v>
      </c>
    </row>
    <row r="823" spans="23:23" x14ac:dyDescent="0.25">
      <c r="W823" s="44">
        <f t="shared" si="243"/>
        <v>0</v>
      </c>
    </row>
    <row r="824" spans="23:23" x14ac:dyDescent="0.25">
      <c r="W824" s="44">
        <f t="shared" si="243"/>
        <v>0</v>
      </c>
    </row>
    <row r="825" spans="23:23" x14ac:dyDescent="0.25">
      <c r="W825" s="44">
        <f t="shared" si="243"/>
        <v>0</v>
      </c>
    </row>
    <row r="826" spans="23:23" x14ac:dyDescent="0.25">
      <c r="W826" s="44">
        <f t="shared" si="243"/>
        <v>0</v>
      </c>
    </row>
    <row r="827" spans="23:23" x14ac:dyDescent="0.25">
      <c r="W827" s="44">
        <f t="shared" si="243"/>
        <v>0</v>
      </c>
    </row>
    <row r="828" spans="23:23" x14ac:dyDescent="0.25">
      <c r="W828" s="44">
        <f t="shared" ref="W828:W891" si="244">SUM(G828:Q828)-F828</f>
        <v>0</v>
      </c>
    </row>
    <row r="829" spans="23:23" x14ac:dyDescent="0.25">
      <c r="W829" s="44">
        <f t="shared" si="244"/>
        <v>0</v>
      </c>
    </row>
    <row r="830" spans="23:23" x14ac:dyDescent="0.25">
      <c r="W830" s="44">
        <f t="shared" si="244"/>
        <v>0</v>
      </c>
    </row>
    <row r="831" spans="23:23" x14ac:dyDescent="0.25">
      <c r="W831" s="44">
        <f t="shared" si="244"/>
        <v>0</v>
      </c>
    </row>
    <row r="832" spans="23:23" x14ac:dyDescent="0.25">
      <c r="W832" s="44">
        <f t="shared" si="244"/>
        <v>0</v>
      </c>
    </row>
    <row r="833" spans="23:23" x14ac:dyDescent="0.25">
      <c r="W833" s="44">
        <f t="shared" si="244"/>
        <v>0</v>
      </c>
    </row>
    <row r="834" spans="23:23" x14ac:dyDescent="0.25">
      <c r="W834" s="44">
        <f t="shared" si="244"/>
        <v>0</v>
      </c>
    </row>
    <row r="835" spans="23:23" x14ac:dyDescent="0.25">
      <c r="W835" s="44">
        <f t="shared" si="244"/>
        <v>0</v>
      </c>
    </row>
    <row r="836" spans="23:23" x14ac:dyDescent="0.25">
      <c r="W836" s="44">
        <f t="shared" si="244"/>
        <v>0</v>
      </c>
    </row>
    <row r="837" spans="23:23" x14ac:dyDescent="0.25">
      <c r="W837" s="44">
        <f t="shared" si="244"/>
        <v>0</v>
      </c>
    </row>
    <row r="838" spans="23:23" x14ac:dyDescent="0.25">
      <c r="W838" s="44">
        <f t="shared" si="244"/>
        <v>0</v>
      </c>
    </row>
    <row r="839" spans="23:23" x14ac:dyDescent="0.25">
      <c r="W839" s="44">
        <f t="shared" si="244"/>
        <v>0</v>
      </c>
    </row>
    <row r="840" spans="23:23" x14ac:dyDescent="0.25">
      <c r="W840" s="44">
        <f t="shared" si="244"/>
        <v>0</v>
      </c>
    </row>
    <row r="841" spans="23:23" x14ac:dyDescent="0.25">
      <c r="W841" s="44">
        <f t="shared" si="244"/>
        <v>0</v>
      </c>
    </row>
    <row r="842" spans="23:23" x14ac:dyDescent="0.25">
      <c r="W842" s="44">
        <f t="shared" si="244"/>
        <v>0</v>
      </c>
    </row>
    <row r="843" spans="23:23" x14ac:dyDescent="0.25">
      <c r="W843" s="44">
        <f t="shared" si="244"/>
        <v>0</v>
      </c>
    </row>
    <row r="844" spans="23:23" x14ac:dyDescent="0.25">
      <c r="W844" s="44">
        <f t="shared" si="244"/>
        <v>0</v>
      </c>
    </row>
    <row r="845" spans="23:23" x14ac:dyDescent="0.25">
      <c r="W845" s="44">
        <f t="shared" si="244"/>
        <v>0</v>
      </c>
    </row>
    <row r="846" spans="23:23" x14ac:dyDescent="0.25">
      <c r="W846" s="44">
        <f t="shared" si="244"/>
        <v>0</v>
      </c>
    </row>
    <row r="847" spans="23:23" x14ac:dyDescent="0.25">
      <c r="W847" s="44">
        <f t="shared" si="244"/>
        <v>0</v>
      </c>
    </row>
    <row r="848" spans="23:23" x14ac:dyDescent="0.25">
      <c r="W848" s="44">
        <f t="shared" si="244"/>
        <v>0</v>
      </c>
    </row>
    <row r="849" spans="23:23" x14ac:dyDescent="0.25">
      <c r="W849" s="44">
        <f t="shared" si="244"/>
        <v>0</v>
      </c>
    </row>
    <row r="850" spans="23:23" x14ac:dyDescent="0.25">
      <c r="W850" s="44">
        <f t="shared" si="244"/>
        <v>0</v>
      </c>
    </row>
    <row r="851" spans="23:23" x14ac:dyDescent="0.25">
      <c r="W851" s="44">
        <f t="shared" si="244"/>
        <v>0</v>
      </c>
    </row>
    <row r="852" spans="23:23" x14ac:dyDescent="0.25">
      <c r="W852" s="44">
        <f t="shared" si="244"/>
        <v>0</v>
      </c>
    </row>
    <row r="853" spans="23:23" x14ac:dyDescent="0.25">
      <c r="W853" s="44">
        <f t="shared" si="244"/>
        <v>0</v>
      </c>
    </row>
    <row r="854" spans="23:23" x14ac:dyDescent="0.25">
      <c r="W854" s="44">
        <f t="shared" si="244"/>
        <v>0</v>
      </c>
    </row>
    <row r="855" spans="23:23" x14ac:dyDescent="0.25">
      <c r="W855" s="44">
        <f t="shared" si="244"/>
        <v>0</v>
      </c>
    </row>
    <row r="856" spans="23:23" x14ac:dyDescent="0.25">
      <c r="W856" s="44">
        <f t="shared" si="244"/>
        <v>0</v>
      </c>
    </row>
    <row r="857" spans="23:23" x14ac:dyDescent="0.25">
      <c r="W857" s="44">
        <f t="shared" si="244"/>
        <v>0</v>
      </c>
    </row>
    <row r="858" spans="23:23" x14ac:dyDescent="0.25">
      <c r="W858" s="44">
        <f t="shared" si="244"/>
        <v>0</v>
      </c>
    </row>
    <row r="859" spans="23:23" x14ac:dyDescent="0.25">
      <c r="W859" s="44">
        <f t="shared" si="244"/>
        <v>0</v>
      </c>
    </row>
    <row r="860" spans="23:23" x14ac:dyDescent="0.25">
      <c r="W860" s="44">
        <f t="shared" si="244"/>
        <v>0</v>
      </c>
    </row>
    <row r="861" spans="23:23" x14ac:dyDescent="0.25">
      <c r="W861" s="44">
        <f t="shared" si="244"/>
        <v>0</v>
      </c>
    </row>
    <row r="862" spans="23:23" x14ac:dyDescent="0.25">
      <c r="W862" s="44">
        <f t="shared" si="244"/>
        <v>0</v>
      </c>
    </row>
    <row r="863" spans="23:23" x14ac:dyDescent="0.25">
      <c r="W863" s="44">
        <f t="shared" si="244"/>
        <v>0</v>
      </c>
    </row>
    <row r="864" spans="23:23" x14ac:dyDescent="0.25">
      <c r="W864" s="44">
        <f t="shared" si="244"/>
        <v>0</v>
      </c>
    </row>
    <row r="865" spans="23:23" x14ac:dyDescent="0.25">
      <c r="W865" s="44">
        <f t="shared" si="244"/>
        <v>0</v>
      </c>
    </row>
    <row r="866" spans="23:23" x14ac:dyDescent="0.25">
      <c r="W866" s="44">
        <f t="shared" si="244"/>
        <v>0</v>
      </c>
    </row>
    <row r="867" spans="23:23" x14ac:dyDescent="0.25">
      <c r="W867" s="44">
        <f t="shared" si="244"/>
        <v>0</v>
      </c>
    </row>
    <row r="868" spans="23:23" x14ac:dyDescent="0.25">
      <c r="W868" s="44">
        <f t="shared" si="244"/>
        <v>0</v>
      </c>
    </row>
    <row r="869" spans="23:23" x14ac:dyDescent="0.25">
      <c r="W869" s="44">
        <f t="shared" si="244"/>
        <v>0</v>
      </c>
    </row>
    <row r="870" spans="23:23" x14ac:dyDescent="0.25">
      <c r="W870" s="44">
        <f t="shared" si="244"/>
        <v>0</v>
      </c>
    </row>
    <row r="871" spans="23:23" x14ac:dyDescent="0.25">
      <c r="W871" s="44">
        <f t="shared" si="244"/>
        <v>0</v>
      </c>
    </row>
    <row r="872" spans="23:23" x14ac:dyDescent="0.25">
      <c r="W872" s="44">
        <f t="shared" si="244"/>
        <v>0</v>
      </c>
    </row>
    <row r="873" spans="23:23" x14ac:dyDescent="0.25">
      <c r="W873" s="44">
        <f t="shared" si="244"/>
        <v>0</v>
      </c>
    </row>
    <row r="874" spans="23:23" x14ac:dyDescent="0.25">
      <c r="W874" s="44">
        <f t="shared" si="244"/>
        <v>0</v>
      </c>
    </row>
    <row r="875" spans="23:23" x14ac:dyDescent="0.25">
      <c r="W875" s="44">
        <f t="shared" si="244"/>
        <v>0</v>
      </c>
    </row>
    <row r="876" spans="23:23" x14ac:dyDescent="0.25">
      <c r="W876" s="44">
        <f t="shared" si="244"/>
        <v>0</v>
      </c>
    </row>
    <row r="877" spans="23:23" x14ac:dyDescent="0.25">
      <c r="W877" s="44">
        <f t="shared" si="244"/>
        <v>0</v>
      </c>
    </row>
    <row r="878" spans="23:23" x14ac:dyDescent="0.25">
      <c r="W878" s="44">
        <f t="shared" si="244"/>
        <v>0</v>
      </c>
    </row>
    <row r="879" spans="23:23" x14ac:dyDescent="0.25">
      <c r="W879" s="44">
        <f t="shared" si="244"/>
        <v>0</v>
      </c>
    </row>
    <row r="880" spans="23:23" x14ac:dyDescent="0.25">
      <c r="W880" s="44">
        <f t="shared" si="244"/>
        <v>0</v>
      </c>
    </row>
    <row r="881" spans="23:23" x14ac:dyDescent="0.25">
      <c r="W881" s="44">
        <f t="shared" si="244"/>
        <v>0</v>
      </c>
    </row>
    <row r="882" spans="23:23" x14ac:dyDescent="0.25">
      <c r="W882" s="44">
        <f t="shared" si="244"/>
        <v>0</v>
      </c>
    </row>
    <row r="883" spans="23:23" x14ac:dyDescent="0.25">
      <c r="W883" s="44">
        <f t="shared" si="244"/>
        <v>0</v>
      </c>
    </row>
    <row r="884" spans="23:23" x14ac:dyDescent="0.25">
      <c r="W884" s="44">
        <f t="shared" si="244"/>
        <v>0</v>
      </c>
    </row>
    <row r="885" spans="23:23" x14ac:dyDescent="0.25">
      <c r="W885" s="44">
        <f t="shared" si="244"/>
        <v>0</v>
      </c>
    </row>
    <row r="886" spans="23:23" x14ac:dyDescent="0.25">
      <c r="W886" s="44">
        <f t="shared" si="244"/>
        <v>0</v>
      </c>
    </row>
    <row r="887" spans="23:23" x14ac:dyDescent="0.25">
      <c r="W887" s="44">
        <f t="shared" si="244"/>
        <v>0</v>
      </c>
    </row>
    <row r="888" spans="23:23" x14ac:dyDescent="0.25">
      <c r="W888" s="44">
        <f t="shared" si="244"/>
        <v>0</v>
      </c>
    </row>
    <row r="889" spans="23:23" x14ac:dyDescent="0.25">
      <c r="W889" s="44">
        <f t="shared" si="244"/>
        <v>0</v>
      </c>
    </row>
    <row r="890" spans="23:23" x14ac:dyDescent="0.25">
      <c r="W890" s="44">
        <f t="shared" si="244"/>
        <v>0</v>
      </c>
    </row>
    <row r="891" spans="23:23" x14ac:dyDescent="0.25">
      <c r="W891" s="44">
        <f t="shared" si="244"/>
        <v>0</v>
      </c>
    </row>
    <row r="892" spans="23:23" x14ac:dyDescent="0.25">
      <c r="W892" s="44">
        <f t="shared" ref="W892:W955" si="245">SUM(G892:Q892)-F892</f>
        <v>0</v>
      </c>
    </row>
    <row r="893" spans="23:23" x14ac:dyDescent="0.25">
      <c r="W893" s="44">
        <f t="shared" si="245"/>
        <v>0</v>
      </c>
    </row>
    <row r="894" spans="23:23" x14ac:dyDescent="0.25">
      <c r="W894" s="44">
        <f t="shared" si="245"/>
        <v>0</v>
      </c>
    </row>
    <row r="895" spans="23:23" x14ac:dyDescent="0.25">
      <c r="W895" s="44">
        <f t="shared" si="245"/>
        <v>0</v>
      </c>
    </row>
    <row r="896" spans="23:23" x14ac:dyDescent="0.25">
      <c r="W896" s="44">
        <f t="shared" si="245"/>
        <v>0</v>
      </c>
    </row>
    <row r="897" spans="23:23" x14ac:dyDescent="0.25">
      <c r="W897" s="44">
        <f t="shared" si="245"/>
        <v>0</v>
      </c>
    </row>
    <row r="898" spans="23:23" x14ac:dyDescent="0.25">
      <c r="W898" s="44">
        <f t="shared" si="245"/>
        <v>0</v>
      </c>
    </row>
    <row r="899" spans="23:23" x14ac:dyDescent="0.25">
      <c r="W899" s="44">
        <f t="shared" si="245"/>
        <v>0</v>
      </c>
    </row>
    <row r="900" spans="23:23" x14ac:dyDescent="0.25">
      <c r="W900" s="44">
        <f t="shared" si="245"/>
        <v>0</v>
      </c>
    </row>
    <row r="901" spans="23:23" x14ac:dyDescent="0.25">
      <c r="W901" s="44">
        <f t="shared" si="245"/>
        <v>0</v>
      </c>
    </row>
    <row r="902" spans="23:23" x14ac:dyDescent="0.25">
      <c r="W902" s="44">
        <f t="shared" si="245"/>
        <v>0</v>
      </c>
    </row>
    <row r="903" spans="23:23" x14ac:dyDescent="0.25">
      <c r="W903" s="44">
        <f t="shared" si="245"/>
        <v>0</v>
      </c>
    </row>
    <row r="904" spans="23:23" x14ac:dyDescent="0.25">
      <c r="W904" s="44">
        <f t="shared" si="245"/>
        <v>0</v>
      </c>
    </row>
    <row r="905" spans="23:23" x14ac:dyDescent="0.25">
      <c r="W905" s="44">
        <f t="shared" si="245"/>
        <v>0</v>
      </c>
    </row>
    <row r="906" spans="23:23" x14ac:dyDescent="0.25">
      <c r="W906" s="44">
        <f t="shared" si="245"/>
        <v>0</v>
      </c>
    </row>
    <row r="907" spans="23:23" x14ac:dyDescent="0.25">
      <c r="W907" s="44">
        <f t="shared" si="245"/>
        <v>0</v>
      </c>
    </row>
    <row r="908" spans="23:23" x14ac:dyDescent="0.25">
      <c r="W908" s="44">
        <f t="shared" si="245"/>
        <v>0</v>
      </c>
    </row>
    <row r="909" spans="23:23" x14ac:dyDescent="0.25">
      <c r="W909" s="44">
        <f t="shared" si="245"/>
        <v>0</v>
      </c>
    </row>
    <row r="910" spans="23:23" x14ac:dyDescent="0.25">
      <c r="W910" s="44">
        <f t="shared" si="245"/>
        <v>0</v>
      </c>
    </row>
    <row r="911" spans="23:23" x14ac:dyDescent="0.25">
      <c r="W911" s="44">
        <f t="shared" si="245"/>
        <v>0</v>
      </c>
    </row>
    <row r="912" spans="23:23" x14ac:dyDescent="0.25">
      <c r="W912" s="44">
        <f t="shared" si="245"/>
        <v>0</v>
      </c>
    </row>
    <row r="913" spans="23:23" x14ac:dyDescent="0.25">
      <c r="W913" s="44">
        <f t="shared" si="245"/>
        <v>0</v>
      </c>
    </row>
    <row r="914" spans="23:23" x14ac:dyDescent="0.25">
      <c r="W914" s="44">
        <f t="shared" si="245"/>
        <v>0</v>
      </c>
    </row>
    <row r="915" spans="23:23" x14ac:dyDescent="0.25">
      <c r="W915" s="44">
        <f t="shared" si="245"/>
        <v>0</v>
      </c>
    </row>
    <row r="916" spans="23:23" x14ac:dyDescent="0.25">
      <c r="W916" s="44">
        <f t="shared" si="245"/>
        <v>0</v>
      </c>
    </row>
    <row r="917" spans="23:23" x14ac:dyDescent="0.25">
      <c r="W917" s="44">
        <f t="shared" si="245"/>
        <v>0</v>
      </c>
    </row>
    <row r="918" spans="23:23" x14ac:dyDescent="0.25">
      <c r="W918" s="44">
        <f t="shared" si="245"/>
        <v>0</v>
      </c>
    </row>
    <row r="919" spans="23:23" x14ac:dyDescent="0.25">
      <c r="W919" s="44">
        <f t="shared" si="245"/>
        <v>0</v>
      </c>
    </row>
    <row r="920" spans="23:23" x14ac:dyDescent="0.25">
      <c r="W920" s="44">
        <f t="shared" si="245"/>
        <v>0</v>
      </c>
    </row>
    <row r="921" spans="23:23" x14ac:dyDescent="0.25">
      <c r="W921" s="44">
        <f t="shared" si="245"/>
        <v>0</v>
      </c>
    </row>
    <row r="922" spans="23:23" x14ac:dyDescent="0.25">
      <c r="W922" s="44">
        <f t="shared" si="245"/>
        <v>0</v>
      </c>
    </row>
    <row r="923" spans="23:23" x14ac:dyDescent="0.25">
      <c r="W923" s="44">
        <f t="shared" si="245"/>
        <v>0</v>
      </c>
    </row>
    <row r="924" spans="23:23" x14ac:dyDescent="0.25">
      <c r="W924" s="44">
        <f t="shared" si="245"/>
        <v>0</v>
      </c>
    </row>
    <row r="925" spans="23:23" x14ac:dyDescent="0.25">
      <c r="W925" s="44">
        <f t="shared" si="245"/>
        <v>0</v>
      </c>
    </row>
    <row r="926" spans="23:23" x14ac:dyDescent="0.25">
      <c r="W926" s="44">
        <f t="shared" si="245"/>
        <v>0</v>
      </c>
    </row>
    <row r="927" spans="23:23" x14ac:dyDescent="0.25">
      <c r="W927" s="44">
        <f t="shared" si="245"/>
        <v>0</v>
      </c>
    </row>
    <row r="928" spans="23:23" x14ac:dyDescent="0.25">
      <c r="W928" s="44">
        <f t="shared" si="245"/>
        <v>0</v>
      </c>
    </row>
    <row r="929" spans="23:23" x14ac:dyDescent="0.25">
      <c r="W929" s="44">
        <f t="shared" si="245"/>
        <v>0</v>
      </c>
    </row>
    <row r="930" spans="23:23" x14ac:dyDescent="0.25">
      <c r="W930" s="44">
        <f t="shared" si="245"/>
        <v>0</v>
      </c>
    </row>
    <row r="931" spans="23:23" x14ac:dyDescent="0.25">
      <c r="W931" s="44">
        <f t="shared" si="245"/>
        <v>0</v>
      </c>
    </row>
    <row r="932" spans="23:23" x14ac:dyDescent="0.25">
      <c r="W932" s="44">
        <f t="shared" si="245"/>
        <v>0</v>
      </c>
    </row>
    <row r="933" spans="23:23" x14ac:dyDescent="0.25">
      <c r="W933" s="44">
        <f t="shared" si="245"/>
        <v>0</v>
      </c>
    </row>
    <row r="934" spans="23:23" x14ac:dyDescent="0.25">
      <c r="W934" s="44">
        <f t="shared" si="245"/>
        <v>0</v>
      </c>
    </row>
    <row r="935" spans="23:23" x14ac:dyDescent="0.25">
      <c r="W935" s="44">
        <f t="shared" si="245"/>
        <v>0</v>
      </c>
    </row>
    <row r="936" spans="23:23" x14ac:dyDescent="0.25">
      <c r="W936" s="44">
        <f t="shared" si="245"/>
        <v>0</v>
      </c>
    </row>
    <row r="937" spans="23:23" x14ac:dyDescent="0.25">
      <c r="W937" s="44">
        <f t="shared" si="245"/>
        <v>0</v>
      </c>
    </row>
    <row r="938" spans="23:23" x14ac:dyDescent="0.25">
      <c r="W938" s="44">
        <f t="shared" si="245"/>
        <v>0</v>
      </c>
    </row>
    <row r="939" spans="23:23" x14ac:dyDescent="0.25">
      <c r="W939" s="44">
        <f t="shared" si="245"/>
        <v>0</v>
      </c>
    </row>
    <row r="940" spans="23:23" x14ac:dyDescent="0.25">
      <c r="W940" s="44">
        <f t="shared" si="245"/>
        <v>0</v>
      </c>
    </row>
    <row r="941" spans="23:23" x14ac:dyDescent="0.25">
      <c r="W941" s="44">
        <f t="shared" si="245"/>
        <v>0</v>
      </c>
    </row>
    <row r="942" spans="23:23" x14ac:dyDescent="0.25">
      <c r="W942" s="44">
        <f t="shared" si="245"/>
        <v>0</v>
      </c>
    </row>
    <row r="943" spans="23:23" x14ac:dyDescent="0.25">
      <c r="W943" s="44">
        <f t="shared" si="245"/>
        <v>0</v>
      </c>
    </row>
    <row r="944" spans="23:23" x14ac:dyDescent="0.25">
      <c r="W944" s="44">
        <f t="shared" si="245"/>
        <v>0</v>
      </c>
    </row>
    <row r="945" spans="23:23" x14ac:dyDescent="0.25">
      <c r="W945" s="44">
        <f t="shared" si="245"/>
        <v>0</v>
      </c>
    </row>
    <row r="946" spans="23:23" x14ac:dyDescent="0.25">
      <c r="W946" s="44">
        <f t="shared" si="245"/>
        <v>0</v>
      </c>
    </row>
    <row r="947" spans="23:23" x14ac:dyDescent="0.25">
      <c r="W947" s="44">
        <f t="shared" si="245"/>
        <v>0</v>
      </c>
    </row>
    <row r="948" spans="23:23" x14ac:dyDescent="0.25">
      <c r="W948" s="44">
        <f t="shared" si="245"/>
        <v>0</v>
      </c>
    </row>
    <row r="949" spans="23:23" x14ac:dyDescent="0.25">
      <c r="W949" s="44">
        <f t="shared" si="245"/>
        <v>0</v>
      </c>
    </row>
    <row r="950" spans="23:23" x14ac:dyDescent="0.25">
      <c r="W950" s="44">
        <f t="shared" si="245"/>
        <v>0</v>
      </c>
    </row>
    <row r="951" spans="23:23" x14ac:dyDescent="0.25">
      <c r="W951" s="44">
        <f t="shared" si="245"/>
        <v>0</v>
      </c>
    </row>
    <row r="952" spans="23:23" x14ac:dyDescent="0.25">
      <c r="W952" s="44">
        <f t="shared" si="245"/>
        <v>0</v>
      </c>
    </row>
    <row r="953" spans="23:23" x14ac:dyDescent="0.25">
      <c r="W953" s="44">
        <f t="shared" si="245"/>
        <v>0</v>
      </c>
    </row>
    <row r="954" spans="23:23" x14ac:dyDescent="0.25">
      <c r="W954" s="44">
        <f t="shared" si="245"/>
        <v>0</v>
      </c>
    </row>
    <row r="955" spans="23:23" x14ac:dyDescent="0.25">
      <c r="W955" s="44">
        <f t="shared" si="245"/>
        <v>0</v>
      </c>
    </row>
    <row r="956" spans="23:23" x14ac:dyDescent="0.25">
      <c r="W956" s="44">
        <f t="shared" ref="W956:W1019" si="246">SUM(G956:Q956)-F956</f>
        <v>0</v>
      </c>
    </row>
    <row r="957" spans="23:23" x14ac:dyDescent="0.25">
      <c r="W957" s="44">
        <f t="shared" si="246"/>
        <v>0</v>
      </c>
    </row>
    <row r="958" spans="23:23" x14ac:dyDescent="0.25">
      <c r="W958" s="44">
        <f t="shared" si="246"/>
        <v>0</v>
      </c>
    </row>
    <row r="959" spans="23:23" x14ac:dyDescent="0.25">
      <c r="W959" s="44">
        <f t="shared" si="246"/>
        <v>0</v>
      </c>
    </row>
    <row r="960" spans="23:23" x14ac:dyDescent="0.25">
      <c r="W960" s="44">
        <f t="shared" si="246"/>
        <v>0</v>
      </c>
    </row>
    <row r="961" spans="23:23" x14ac:dyDescent="0.25">
      <c r="W961" s="44">
        <f t="shared" si="246"/>
        <v>0</v>
      </c>
    </row>
    <row r="962" spans="23:23" x14ac:dyDescent="0.25">
      <c r="W962" s="44">
        <f t="shared" si="246"/>
        <v>0</v>
      </c>
    </row>
    <row r="963" spans="23:23" x14ac:dyDescent="0.25">
      <c r="W963" s="44">
        <f t="shared" si="246"/>
        <v>0</v>
      </c>
    </row>
    <row r="964" spans="23:23" x14ac:dyDescent="0.25">
      <c r="W964" s="44">
        <f t="shared" si="246"/>
        <v>0</v>
      </c>
    </row>
    <row r="965" spans="23:23" x14ac:dyDescent="0.25">
      <c r="W965" s="44">
        <f t="shared" si="246"/>
        <v>0</v>
      </c>
    </row>
    <row r="966" spans="23:23" x14ac:dyDescent="0.25">
      <c r="W966" s="44">
        <f t="shared" si="246"/>
        <v>0</v>
      </c>
    </row>
    <row r="967" spans="23:23" x14ac:dyDescent="0.25">
      <c r="W967" s="44">
        <f t="shared" si="246"/>
        <v>0</v>
      </c>
    </row>
    <row r="968" spans="23:23" x14ac:dyDescent="0.25">
      <c r="W968" s="44">
        <f t="shared" si="246"/>
        <v>0</v>
      </c>
    </row>
    <row r="969" spans="23:23" x14ac:dyDescent="0.25">
      <c r="W969" s="44">
        <f t="shared" si="246"/>
        <v>0</v>
      </c>
    </row>
    <row r="970" spans="23:23" x14ac:dyDescent="0.25">
      <c r="W970" s="44">
        <f t="shared" si="246"/>
        <v>0</v>
      </c>
    </row>
    <row r="971" spans="23:23" x14ac:dyDescent="0.25">
      <c r="W971" s="44">
        <f t="shared" si="246"/>
        <v>0</v>
      </c>
    </row>
    <row r="972" spans="23:23" x14ac:dyDescent="0.25">
      <c r="W972" s="44">
        <f t="shared" si="246"/>
        <v>0</v>
      </c>
    </row>
    <row r="973" spans="23:23" x14ac:dyDescent="0.25">
      <c r="W973" s="44">
        <f t="shared" si="246"/>
        <v>0</v>
      </c>
    </row>
    <row r="974" spans="23:23" x14ac:dyDescent="0.25">
      <c r="W974" s="44">
        <f t="shared" si="246"/>
        <v>0</v>
      </c>
    </row>
    <row r="975" spans="23:23" x14ac:dyDescent="0.25">
      <c r="W975" s="44">
        <f t="shared" si="246"/>
        <v>0</v>
      </c>
    </row>
    <row r="976" spans="23:23" x14ac:dyDescent="0.25">
      <c r="W976" s="44">
        <f t="shared" si="246"/>
        <v>0</v>
      </c>
    </row>
    <row r="977" spans="23:23" x14ac:dyDescent="0.25">
      <c r="W977" s="44">
        <f t="shared" si="246"/>
        <v>0</v>
      </c>
    </row>
    <row r="978" spans="23:23" x14ac:dyDescent="0.25">
      <c r="W978" s="44">
        <f t="shared" si="246"/>
        <v>0</v>
      </c>
    </row>
    <row r="979" spans="23:23" x14ac:dyDescent="0.25">
      <c r="W979" s="44">
        <f t="shared" si="246"/>
        <v>0</v>
      </c>
    </row>
    <row r="980" spans="23:23" x14ac:dyDescent="0.25">
      <c r="W980" s="44">
        <f t="shared" si="246"/>
        <v>0</v>
      </c>
    </row>
    <row r="981" spans="23:23" x14ac:dyDescent="0.25">
      <c r="W981" s="44">
        <f t="shared" si="246"/>
        <v>0</v>
      </c>
    </row>
    <row r="982" spans="23:23" x14ac:dyDescent="0.25">
      <c r="W982" s="44">
        <f t="shared" si="246"/>
        <v>0</v>
      </c>
    </row>
    <row r="983" spans="23:23" x14ac:dyDescent="0.25">
      <c r="W983" s="44">
        <f t="shared" si="246"/>
        <v>0</v>
      </c>
    </row>
    <row r="984" spans="23:23" x14ac:dyDescent="0.25">
      <c r="W984" s="44">
        <f t="shared" si="246"/>
        <v>0</v>
      </c>
    </row>
    <row r="985" spans="23:23" x14ac:dyDescent="0.25">
      <c r="W985" s="44">
        <f t="shared" si="246"/>
        <v>0</v>
      </c>
    </row>
    <row r="986" spans="23:23" x14ac:dyDescent="0.25">
      <c r="W986" s="44">
        <f t="shared" si="246"/>
        <v>0</v>
      </c>
    </row>
    <row r="987" spans="23:23" x14ac:dyDescent="0.25">
      <c r="W987" s="44">
        <f t="shared" si="246"/>
        <v>0</v>
      </c>
    </row>
    <row r="988" spans="23:23" x14ac:dyDescent="0.25">
      <c r="W988" s="44">
        <f t="shared" si="246"/>
        <v>0</v>
      </c>
    </row>
    <row r="989" spans="23:23" x14ac:dyDescent="0.25">
      <c r="W989" s="44">
        <f t="shared" si="246"/>
        <v>0</v>
      </c>
    </row>
    <row r="990" spans="23:23" x14ac:dyDescent="0.25">
      <c r="W990" s="44">
        <f t="shared" si="246"/>
        <v>0</v>
      </c>
    </row>
    <row r="991" spans="23:23" x14ac:dyDescent="0.25">
      <c r="W991" s="44">
        <f t="shared" si="246"/>
        <v>0</v>
      </c>
    </row>
    <row r="992" spans="23:23" x14ac:dyDescent="0.25">
      <c r="W992" s="44">
        <f t="shared" si="246"/>
        <v>0</v>
      </c>
    </row>
    <row r="993" spans="23:23" x14ac:dyDescent="0.25">
      <c r="W993" s="44">
        <f t="shared" si="246"/>
        <v>0</v>
      </c>
    </row>
    <row r="994" spans="23:23" x14ac:dyDescent="0.25">
      <c r="W994" s="44">
        <f t="shared" si="246"/>
        <v>0</v>
      </c>
    </row>
    <row r="995" spans="23:23" x14ac:dyDescent="0.25">
      <c r="W995" s="44">
        <f t="shared" si="246"/>
        <v>0</v>
      </c>
    </row>
    <row r="996" spans="23:23" x14ac:dyDescent="0.25">
      <c r="W996" s="44">
        <f t="shared" si="246"/>
        <v>0</v>
      </c>
    </row>
    <row r="997" spans="23:23" x14ac:dyDescent="0.25">
      <c r="W997" s="44">
        <f t="shared" si="246"/>
        <v>0</v>
      </c>
    </row>
    <row r="998" spans="23:23" x14ac:dyDescent="0.25">
      <c r="W998" s="44">
        <f t="shared" si="246"/>
        <v>0</v>
      </c>
    </row>
    <row r="999" spans="23:23" x14ac:dyDescent="0.25">
      <c r="W999" s="44">
        <f t="shared" si="246"/>
        <v>0</v>
      </c>
    </row>
    <row r="1000" spans="23:23" x14ac:dyDescent="0.25">
      <c r="W1000" s="44">
        <f t="shared" si="246"/>
        <v>0</v>
      </c>
    </row>
    <row r="1001" spans="23:23" x14ac:dyDescent="0.25">
      <c r="W1001" s="44">
        <f t="shared" si="246"/>
        <v>0</v>
      </c>
    </row>
    <row r="1002" spans="23:23" x14ac:dyDescent="0.25">
      <c r="W1002" s="44">
        <f t="shared" si="246"/>
        <v>0</v>
      </c>
    </row>
    <row r="1003" spans="23:23" x14ac:dyDescent="0.25">
      <c r="W1003" s="44">
        <f t="shared" si="246"/>
        <v>0</v>
      </c>
    </row>
    <row r="1004" spans="23:23" x14ac:dyDescent="0.25">
      <c r="W1004" s="44">
        <f t="shared" si="246"/>
        <v>0</v>
      </c>
    </row>
    <row r="1005" spans="23:23" x14ac:dyDescent="0.25">
      <c r="W1005" s="44">
        <f t="shared" si="246"/>
        <v>0</v>
      </c>
    </row>
    <row r="1006" spans="23:23" x14ac:dyDescent="0.25">
      <c r="W1006" s="44">
        <f t="shared" si="246"/>
        <v>0</v>
      </c>
    </row>
    <row r="1007" spans="23:23" x14ac:dyDescent="0.25">
      <c r="W1007" s="44">
        <f t="shared" si="246"/>
        <v>0</v>
      </c>
    </row>
    <row r="1008" spans="23:23" x14ac:dyDescent="0.25">
      <c r="W1008" s="44">
        <f t="shared" si="246"/>
        <v>0</v>
      </c>
    </row>
    <row r="1009" spans="23:23" x14ac:dyDescent="0.25">
      <c r="W1009" s="44">
        <f t="shared" si="246"/>
        <v>0</v>
      </c>
    </row>
    <row r="1010" spans="23:23" x14ac:dyDescent="0.25">
      <c r="W1010" s="44">
        <f t="shared" si="246"/>
        <v>0</v>
      </c>
    </row>
    <row r="1011" spans="23:23" x14ac:dyDescent="0.25">
      <c r="W1011" s="44">
        <f t="shared" si="246"/>
        <v>0</v>
      </c>
    </row>
    <row r="1012" spans="23:23" x14ac:dyDescent="0.25">
      <c r="W1012" s="44">
        <f t="shared" si="246"/>
        <v>0</v>
      </c>
    </row>
    <row r="1013" spans="23:23" x14ac:dyDescent="0.25">
      <c r="W1013" s="44">
        <f t="shared" si="246"/>
        <v>0</v>
      </c>
    </row>
    <row r="1014" spans="23:23" x14ac:dyDescent="0.25">
      <c r="W1014" s="44">
        <f t="shared" si="246"/>
        <v>0</v>
      </c>
    </row>
    <row r="1015" spans="23:23" x14ac:dyDescent="0.25">
      <c r="W1015" s="44">
        <f t="shared" si="246"/>
        <v>0</v>
      </c>
    </row>
    <row r="1016" spans="23:23" x14ac:dyDescent="0.25">
      <c r="W1016" s="44">
        <f t="shared" si="246"/>
        <v>0</v>
      </c>
    </row>
    <row r="1017" spans="23:23" x14ac:dyDescent="0.25">
      <c r="W1017" s="44">
        <f t="shared" si="246"/>
        <v>0</v>
      </c>
    </row>
    <row r="1018" spans="23:23" x14ac:dyDescent="0.25">
      <c r="W1018" s="44">
        <f t="shared" si="246"/>
        <v>0</v>
      </c>
    </row>
    <row r="1019" spans="23:23" x14ac:dyDescent="0.25">
      <c r="W1019" s="44">
        <f t="shared" si="246"/>
        <v>0</v>
      </c>
    </row>
    <row r="1020" spans="23:23" x14ac:dyDescent="0.25">
      <c r="W1020" s="44">
        <f t="shared" ref="W1020:W1083" si="247">SUM(G1020:Q1020)-F1020</f>
        <v>0</v>
      </c>
    </row>
    <row r="1021" spans="23:23" x14ac:dyDescent="0.25">
      <c r="W1021" s="44">
        <f t="shared" si="247"/>
        <v>0</v>
      </c>
    </row>
    <row r="1022" spans="23:23" x14ac:dyDescent="0.25">
      <c r="W1022" s="44">
        <f t="shared" si="247"/>
        <v>0</v>
      </c>
    </row>
    <row r="1023" spans="23:23" x14ac:dyDescent="0.25">
      <c r="W1023" s="44">
        <f t="shared" si="247"/>
        <v>0</v>
      </c>
    </row>
    <row r="1024" spans="23:23" x14ac:dyDescent="0.25">
      <c r="W1024" s="44">
        <f t="shared" si="247"/>
        <v>0</v>
      </c>
    </row>
    <row r="1025" spans="23:23" x14ac:dyDescent="0.25">
      <c r="W1025" s="44">
        <f t="shared" si="247"/>
        <v>0</v>
      </c>
    </row>
    <row r="1026" spans="23:23" x14ac:dyDescent="0.25">
      <c r="W1026" s="44">
        <f t="shared" si="247"/>
        <v>0</v>
      </c>
    </row>
    <row r="1027" spans="23:23" x14ac:dyDescent="0.25">
      <c r="W1027" s="44">
        <f t="shared" si="247"/>
        <v>0</v>
      </c>
    </row>
    <row r="1028" spans="23:23" x14ac:dyDescent="0.25">
      <c r="W1028" s="44">
        <f t="shared" si="247"/>
        <v>0</v>
      </c>
    </row>
    <row r="1029" spans="23:23" x14ac:dyDescent="0.25">
      <c r="W1029" s="44">
        <f t="shared" si="247"/>
        <v>0</v>
      </c>
    </row>
    <row r="1030" spans="23:23" x14ac:dyDescent="0.25">
      <c r="W1030" s="44">
        <f t="shared" si="247"/>
        <v>0</v>
      </c>
    </row>
    <row r="1031" spans="23:23" x14ac:dyDescent="0.25">
      <c r="W1031" s="44">
        <f t="shared" si="247"/>
        <v>0</v>
      </c>
    </row>
    <row r="1032" spans="23:23" x14ac:dyDescent="0.25">
      <c r="W1032" s="44">
        <f t="shared" si="247"/>
        <v>0</v>
      </c>
    </row>
    <row r="1033" spans="23:23" x14ac:dyDescent="0.25">
      <c r="W1033" s="44">
        <f t="shared" si="247"/>
        <v>0</v>
      </c>
    </row>
    <row r="1034" spans="23:23" x14ac:dyDescent="0.25">
      <c r="W1034" s="44">
        <f t="shared" si="247"/>
        <v>0</v>
      </c>
    </row>
    <row r="1035" spans="23:23" x14ac:dyDescent="0.25">
      <c r="W1035" s="44">
        <f t="shared" si="247"/>
        <v>0</v>
      </c>
    </row>
    <row r="1036" spans="23:23" x14ac:dyDescent="0.25">
      <c r="W1036" s="44">
        <f t="shared" si="247"/>
        <v>0</v>
      </c>
    </row>
    <row r="1037" spans="23:23" x14ac:dyDescent="0.25">
      <c r="W1037" s="44">
        <f t="shared" si="247"/>
        <v>0</v>
      </c>
    </row>
    <row r="1038" spans="23:23" x14ac:dyDescent="0.25">
      <c r="W1038" s="44">
        <f t="shared" si="247"/>
        <v>0</v>
      </c>
    </row>
    <row r="1039" spans="23:23" x14ac:dyDescent="0.25">
      <c r="W1039" s="44">
        <f t="shared" si="247"/>
        <v>0</v>
      </c>
    </row>
    <row r="1040" spans="23:23" x14ac:dyDescent="0.25">
      <c r="W1040" s="44">
        <f t="shared" si="247"/>
        <v>0</v>
      </c>
    </row>
    <row r="1041" spans="23:23" x14ac:dyDescent="0.25">
      <c r="W1041" s="44">
        <f t="shared" si="247"/>
        <v>0</v>
      </c>
    </row>
    <row r="1042" spans="23:23" x14ac:dyDescent="0.25">
      <c r="W1042" s="44">
        <f t="shared" si="247"/>
        <v>0</v>
      </c>
    </row>
    <row r="1043" spans="23:23" x14ac:dyDescent="0.25">
      <c r="W1043" s="44">
        <f t="shared" si="247"/>
        <v>0</v>
      </c>
    </row>
    <row r="1044" spans="23:23" x14ac:dyDescent="0.25">
      <c r="W1044" s="44">
        <f t="shared" si="247"/>
        <v>0</v>
      </c>
    </row>
    <row r="1045" spans="23:23" x14ac:dyDescent="0.25">
      <c r="W1045" s="44">
        <f t="shared" si="247"/>
        <v>0</v>
      </c>
    </row>
    <row r="1046" spans="23:23" x14ac:dyDescent="0.25">
      <c r="W1046" s="44">
        <f t="shared" si="247"/>
        <v>0</v>
      </c>
    </row>
    <row r="1047" spans="23:23" x14ac:dyDescent="0.25">
      <c r="W1047" s="44">
        <f t="shared" si="247"/>
        <v>0</v>
      </c>
    </row>
    <row r="1048" spans="23:23" x14ac:dyDescent="0.25">
      <c r="W1048" s="44">
        <f t="shared" si="247"/>
        <v>0</v>
      </c>
    </row>
    <row r="1049" spans="23:23" x14ac:dyDescent="0.25">
      <c r="W1049" s="44">
        <f t="shared" si="247"/>
        <v>0</v>
      </c>
    </row>
    <row r="1050" spans="23:23" x14ac:dyDescent="0.25">
      <c r="W1050" s="44">
        <f t="shared" si="247"/>
        <v>0</v>
      </c>
    </row>
    <row r="1051" spans="23:23" x14ac:dyDescent="0.25">
      <c r="W1051" s="44">
        <f t="shared" si="247"/>
        <v>0</v>
      </c>
    </row>
    <row r="1052" spans="23:23" x14ac:dyDescent="0.25">
      <c r="W1052" s="44">
        <f t="shared" si="247"/>
        <v>0</v>
      </c>
    </row>
    <row r="1053" spans="23:23" x14ac:dyDescent="0.25">
      <c r="W1053" s="44">
        <f t="shared" si="247"/>
        <v>0</v>
      </c>
    </row>
    <row r="1054" spans="23:23" x14ac:dyDescent="0.25">
      <c r="W1054" s="44">
        <f t="shared" si="247"/>
        <v>0</v>
      </c>
    </row>
    <row r="1055" spans="23:23" x14ac:dyDescent="0.25">
      <c r="W1055" s="44">
        <f t="shared" si="247"/>
        <v>0</v>
      </c>
    </row>
    <row r="1056" spans="23:23" x14ac:dyDescent="0.25">
      <c r="W1056" s="44">
        <f t="shared" si="247"/>
        <v>0</v>
      </c>
    </row>
    <row r="1057" spans="23:23" x14ac:dyDescent="0.25">
      <c r="W1057" s="44">
        <f t="shared" si="247"/>
        <v>0</v>
      </c>
    </row>
    <row r="1058" spans="23:23" x14ac:dyDescent="0.25">
      <c r="W1058" s="44">
        <f t="shared" si="247"/>
        <v>0</v>
      </c>
    </row>
    <row r="1059" spans="23:23" x14ac:dyDescent="0.25">
      <c r="W1059" s="44">
        <f t="shared" si="247"/>
        <v>0</v>
      </c>
    </row>
    <row r="1060" spans="23:23" x14ac:dyDescent="0.25">
      <c r="W1060" s="44">
        <f t="shared" si="247"/>
        <v>0</v>
      </c>
    </row>
    <row r="1061" spans="23:23" x14ac:dyDescent="0.25">
      <c r="W1061" s="44">
        <f t="shared" si="247"/>
        <v>0</v>
      </c>
    </row>
    <row r="1062" spans="23:23" x14ac:dyDescent="0.25">
      <c r="W1062" s="44">
        <f t="shared" si="247"/>
        <v>0</v>
      </c>
    </row>
    <row r="1063" spans="23:23" x14ac:dyDescent="0.25">
      <c r="W1063" s="44">
        <f t="shared" si="247"/>
        <v>0</v>
      </c>
    </row>
    <row r="1064" spans="23:23" x14ac:dyDescent="0.25">
      <c r="W1064" s="44">
        <f t="shared" si="247"/>
        <v>0</v>
      </c>
    </row>
    <row r="1065" spans="23:23" x14ac:dyDescent="0.25">
      <c r="W1065" s="44">
        <f t="shared" si="247"/>
        <v>0</v>
      </c>
    </row>
    <row r="1066" spans="23:23" x14ac:dyDescent="0.25">
      <c r="W1066" s="44">
        <f t="shared" si="247"/>
        <v>0</v>
      </c>
    </row>
    <row r="1067" spans="23:23" x14ac:dyDescent="0.25">
      <c r="W1067" s="44">
        <f t="shared" si="247"/>
        <v>0</v>
      </c>
    </row>
    <row r="1068" spans="23:23" x14ac:dyDescent="0.25">
      <c r="W1068" s="44">
        <f t="shared" si="247"/>
        <v>0</v>
      </c>
    </row>
    <row r="1069" spans="23:23" x14ac:dyDescent="0.25">
      <c r="W1069" s="44">
        <f t="shared" si="247"/>
        <v>0</v>
      </c>
    </row>
    <row r="1070" spans="23:23" x14ac:dyDescent="0.25">
      <c r="W1070" s="44">
        <f t="shared" si="247"/>
        <v>0</v>
      </c>
    </row>
    <row r="1071" spans="23:23" x14ac:dyDescent="0.25">
      <c r="W1071" s="44">
        <f t="shared" si="247"/>
        <v>0</v>
      </c>
    </row>
    <row r="1072" spans="23:23" x14ac:dyDescent="0.25">
      <c r="W1072" s="44">
        <f t="shared" si="247"/>
        <v>0</v>
      </c>
    </row>
    <row r="1073" spans="23:23" x14ac:dyDescent="0.25">
      <c r="W1073" s="44">
        <f t="shared" si="247"/>
        <v>0</v>
      </c>
    </row>
    <row r="1074" spans="23:23" x14ac:dyDescent="0.25">
      <c r="W1074" s="44">
        <f t="shared" si="247"/>
        <v>0</v>
      </c>
    </row>
    <row r="1075" spans="23:23" x14ac:dyDescent="0.25">
      <c r="W1075" s="44">
        <f t="shared" si="247"/>
        <v>0</v>
      </c>
    </row>
    <row r="1076" spans="23:23" x14ac:dyDescent="0.25">
      <c r="W1076" s="44">
        <f t="shared" si="247"/>
        <v>0</v>
      </c>
    </row>
    <row r="1077" spans="23:23" x14ac:dyDescent="0.25">
      <c r="W1077" s="44">
        <f t="shared" si="247"/>
        <v>0</v>
      </c>
    </row>
    <row r="1078" spans="23:23" x14ac:dyDescent="0.25">
      <c r="W1078" s="44">
        <f t="shared" si="247"/>
        <v>0</v>
      </c>
    </row>
    <row r="1079" spans="23:23" x14ac:dyDescent="0.25">
      <c r="W1079" s="44">
        <f t="shared" si="247"/>
        <v>0</v>
      </c>
    </row>
    <row r="1080" spans="23:23" x14ac:dyDescent="0.25">
      <c r="W1080" s="44">
        <f t="shared" si="247"/>
        <v>0</v>
      </c>
    </row>
    <row r="1081" spans="23:23" x14ac:dyDescent="0.25">
      <c r="W1081" s="44">
        <f t="shared" si="247"/>
        <v>0</v>
      </c>
    </row>
    <row r="1082" spans="23:23" x14ac:dyDescent="0.25">
      <c r="W1082" s="44">
        <f t="shared" si="247"/>
        <v>0</v>
      </c>
    </row>
    <row r="1083" spans="23:23" x14ac:dyDescent="0.25">
      <c r="W1083" s="44">
        <f t="shared" si="247"/>
        <v>0</v>
      </c>
    </row>
    <row r="1084" spans="23:23" x14ac:dyDescent="0.25">
      <c r="W1084" s="44">
        <f t="shared" ref="W1084:W1089" si="248">SUM(G1084:Q1084)-F1084</f>
        <v>0</v>
      </c>
    </row>
    <row r="1085" spans="23:23" x14ac:dyDescent="0.25">
      <c r="W1085" s="44">
        <f t="shared" si="248"/>
        <v>0</v>
      </c>
    </row>
    <row r="1086" spans="23:23" x14ac:dyDescent="0.25">
      <c r="W1086" s="44">
        <f t="shared" si="248"/>
        <v>0</v>
      </c>
    </row>
    <row r="1087" spans="23:23" x14ac:dyDescent="0.25">
      <c r="W1087" s="44">
        <f t="shared" si="248"/>
        <v>0</v>
      </c>
    </row>
    <row r="1088" spans="23:23" x14ac:dyDescent="0.25">
      <c r="W1088" s="44">
        <f t="shared" si="248"/>
        <v>0</v>
      </c>
    </row>
    <row r="1089" spans="23:23" x14ac:dyDescent="0.25">
      <c r="W1089" s="44">
        <f t="shared" si="248"/>
        <v>0</v>
      </c>
    </row>
  </sheetData>
  <autoFilter ref="D1:D1089"/>
  <mergeCells count="5">
    <mergeCell ref="D9:E9"/>
    <mergeCell ref="S9:U9"/>
    <mergeCell ref="O9:Q9"/>
    <mergeCell ref="G9:I9"/>
    <mergeCell ref="K9:M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B831"/>
  <sheetViews>
    <sheetView workbookViewId="0">
      <pane xSplit="3" ySplit="10" topLeftCell="V11" activePane="bottomRight" state="frozen"/>
      <selection pane="topRight" activeCell="D1" sqref="D1"/>
      <selection pane="bottomLeft" activeCell="A9" sqref="A9"/>
      <selection pane="bottomRight" activeCell="A39" sqref="A39"/>
    </sheetView>
  </sheetViews>
  <sheetFormatPr defaultRowHeight="15" x14ac:dyDescent="0.25"/>
  <cols>
    <col min="1" max="1" width="4.140625" customWidth="1"/>
    <col min="3" max="3" width="55.7109375" bestFit="1" customWidth="1"/>
    <col min="4" max="4" width="17.42578125" bestFit="1" customWidth="1"/>
    <col min="5" max="5" width="13.28515625" customWidth="1"/>
    <col min="6" max="6" width="15.5703125" style="25" customWidth="1"/>
    <col min="7" max="8" width="13.5703125" customWidth="1"/>
    <col min="9" max="9" width="10.5703125" customWidth="1"/>
    <col min="10" max="10" width="4.42578125" style="28" customWidth="1"/>
    <col min="11" max="11" width="12.5703125" customWidth="1"/>
    <col min="12" max="13" width="11" customWidth="1"/>
    <col min="14" max="14" width="4.28515625" style="28" customWidth="1"/>
    <col min="15" max="15" width="18.28515625" customWidth="1"/>
    <col min="16" max="16" width="11.5703125" customWidth="1"/>
    <col min="17" max="17" width="14.7109375" customWidth="1"/>
    <col min="18" max="18" width="5.5703125" customWidth="1"/>
    <col min="19" max="19" width="13.5703125" customWidth="1"/>
    <col min="21" max="21" width="13.5703125" customWidth="1"/>
    <col min="23" max="23" width="13.85546875" customWidth="1"/>
  </cols>
  <sheetData>
    <row r="8" spans="2:23" ht="13.5" customHeight="1" x14ac:dyDescent="0.25"/>
    <row r="9" spans="2:23" s="2" customFormat="1" x14ac:dyDescent="0.25">
      <c r="B9" s="2" t="s">
        <v>6</v>
      </c>
      <c r="D9" s="176" t="s">
        <v>244</v>
      </c>
      <c r="E9" s="176"/>
      <c r="F9" s="26" t="s">
        <v>8</v>
      </c>
      <c r="G9" s="176" t="s">
        <v>0</v>
      </c>
      <c r="H9" s="176"/>
      <c r="I9" s="176"/>
      <c r="J9" s="26"/>
      <c r="K9" s="176" t="s">
        <v>3</v>
      </c>
      <c r="L9" s="176"/>
      <c r="M9" s="176"/>
      <c r="N9" s="26"/>
      <c r="O9" s="176" t="s">
        <v>4</v>
      </c>
      <c r="P9" s="176"/>
      <c r="Q9" s="176"/>
      <c r="R9" s="46"/>
      <c r="S9" s="176" t="s">
        <v>8</v>
      </c>
      <c r="T9" s="176"/>
      <c r="U9" s="176"/>
    </row>
    <row r="10" spans="2:23" s="2" customFormat="1" x14ac:dyDescent="0.25">
      <c r="B10" s="27" t="s">
        <v>7</v>
      </c>
      <c r="C10" s="27"/>
      <c r="D10" s="27"/>
      <c r="E10" s="27" t="s">
        <v>251</v>
      </c>
      <c r="F10" s="46" t="s">
        <v>79</v>
      </c>
      <c r="G10" s="46" t="s">
        <v>1</v>
      </c>
      <c r="H10" s="46" t="s">
        <v>2</v>
      </c>
      <c r="I10" s="46" t="s">
        <v>5</v>
      </c>
      <c r="J10" s="26"/>
      <c r="K10" s="46" t="s">
        <v>1</v>
      </c>
      <c r="L10" s="46" t="s">
        <v>2</v>
      </c>
      <c r="M10" s="46" t="s">
        <v>5</v>
      </c>
      <c r="N10" s="26"/>
      <c r="O10" s="46" t="s">
        <v>1</v>
      </c>
      <c r="P10" s="46" t="s">
        <v>2</v>
      </c>
      <c r="Q10" s="46" t="s">
        <v>5</v>
      </c>
      <c r="R10" s="46"/>
      <c r="S10" s="3" t="s">
        <v>1</v>
      </c>
      <c r="T10" s="3" t="s">
        <v>2</v>
      </c>
      <c r="U10" s="3" t="s">
        <v>5</v>
      </c>
      <c r="W10" s="2" t="s">
        <v>247</v>
      </c>
    </row>
    <row r="11" spans="2:23" x14ac:dyDescent="0.25">
      <c r="R11" s="24"/>
      <c r="S11" s="24"/>
      <c r="T11" s="24"/>
      <c r="U11" s="24"/>
    </row>
    <row r="12" spans="2:23" x14ac:dyDescent="0.25">
      <c r="R12" s="24"/>
      <c r="S12" s="24"/>
      <c r="T12" s="24"/>
      <c r="U12" s="24"/>
    </row>
    <row r="13" spans="2:23" x14ac:dyDescent="0.25">
      <c r="C13" t="s">
        <v>250</v>
      </c>
      <c r="D13" t="s">
        <v>248</v>
      </c>
      <c r="E13">
        <v>1</v>
      </c>
      <c r="F13" s="50">
        <f t="shared" ref="F13:F33" si="0">SUM(G13:Q13)</f>
        <v>1</v>
      </c>
      <c r="G13" s="48">
        <f>'Function-Classif'!G64/'Function-Classif'!$F64</f>
        <v>9.1931945125183018E-2</v>
      </c>
      <c r="H13" s="48">
        <f>'Function-Classif'!H64/'Function-Classif'!$F64</f>
        <v>0.46897070969594584</v>
      </c>
      <c r="I13" s="48">
        <f>'Function-Classif'!I64/'Function-Classif'!$F64</f>
        <v>0</v>
      </c>
      <c r="J13" s="48"/>
      <c r="K13" s="48">
        <f>'Function-Classif'!K64/'Function-Classif'!$F64</f>
        <v>0.10758568986088195</v>
      </c>
      <c r="L13" s="48">
        <f>'Function-Classif'!L64/'Function-Classif'!$F64</f>
        <v>0</v>
      </c>
      <c r="M13" s="48">
        <f>'Function-Classif'!M64/'Function-Classif'!$F64</f>
        <v>0</v>
      </c>
      <c r="N13" s="48"/>
      <c r="O13" s="48">
        <f>'Function-Classif'!O64/'Function-Classif'!$F64</f>
        <v>0.24334332219482094</v>
      </c>
      <c r="P13" s="48">
        <f>'Function-Classif'!P64/'Function-Classif'!$F64</f>
        <v>0</v>
      </c>
      <c r="Q13" s="48">
        <f>'Function-Classif'!Q64/'Function-Classif'!$F64</f>
        <v>8.8168333123168269E-2</v>
      </c>
      <c r="R13" s="24"/>
      <c r="S13" s="50">
        <f>+G13+K13+O13</f>
        <v>0.44286095718088592</v>
      </c>
      <c r="T13" s="50">
        <f t="shared" ref="T13:U13" si="1">+H13+L13+P13</f>
        <v>0.46897070969594584</v>
      </c>
      <c r="U13" s="50">
        <f t="shared" si="1"/>
        <v>8.8168333123168269E-2</v>
      </c>
    </row>
    <row r="14" spans="2:23" x14ac:dyDescent="0.25">
      <c r="C14" t="s">
        <v>245</v>
      </c>
      <c r="D14" t="s">
        <v>259</v>
      </c>
      <c r="E14">
        <f t="shared" ref="E14:E37" si="2">+E13+1</f>
        <v>2</v>
      </c>
      <c r="F14" s="50">
        <f t="shared" si="0"/>
        <v>1</v>
      </c>
      <c r="G14" s="49">
        <f>+'Function-Classif'!G27/'Function-Classif'!$F27</f>
        <v>0.16389999999999999</v>
      </c>
      <c r="H14" s="49">
        <f>+'Function-Classif'!H27/'Function-Classif'!$F27</f>
        <v>0.83610000000000007</v>
      </c>
      <c r="I14" s="49">
        <f>+'Function-Classif'!I27/'Function-Classif'!$F27</f>
        <v>0</v>
      </c>
      <c r="J14" s="49"/>
      <c r="K14" s="49">
        <f>+'Function-Classif'!K27/'Function-Classif'!$F27</f>
        <v>0</v>
      </c>
      <c r="L14" s="49">
        <f>+'Function-Classif'!L27/'Function-Classif'!$F27</f>
        <v>0</v>
      </c>
      <c r="M14" s="49">
        <f>+'Function-Classif'!M27/'Function-Classif'!$F27</f>
        <v>0</v>
      </c>
      <c r="N14" s="49"/>
      <c r="O14" s="49">
        <f>+'Function-Classif'!O27/'Function-Classif'!$F27</f>
        <v>0</v>
      </c>
      <c r="P14" s="49">
        <f>+'Function-Classif'!P27/'Function-Classif'!$F27</f>
        <v>0</v>
      </c>
      <c r="Q14" s="49">
        <f>+'Function-Classif'!Q27/'Function-Classif'!$F27</f>
        <v>0</v>
      </c>
      <c r="R14" s="24"/>
      <c r="S14" s="50">
        <f t="shared" ref="S14:S32" si="3">+G14+K14+O14</f>
        <v>0.16389999999999999</v>
      </c>
      <c r="T14" s="50">
        <f t="shared" ref="T14:T32" si="4">+H14+L14+P14</f>
        <v>0.83610000000000007</v>
      </c>
      <c r="U14" s="50">
        <f t="shared" ref="U14:U32" si="5">+I14+M14+Q14</f>
        <v>0</v>
      </c>
    </row>
    <row r="15" spans="2:23" x14ac:dyDescent="0.25">
      <c r="C15" t="s">
        <v>252</v>
      </c>
      <c r="D15" t="s">
        <v>260</v>
      </c>
      <c r="E15">
        <f t="shared" si="2"/>
        <v>3</v>
      </c>
      <c r="F15" s="50">
        <f t="shared" si="0"/>
        <v>1</v>
      </c>
      <c r="G15" s="49">
        <f>+'Function-Classif'!G32/'Function-Classif'!$F32</f>
        <v>0</v>
      </c>
      <c r="H15" s="49">
        <f>+'Function-Classif'!H32/'Function-Classif'!$F32</f>
        <v>0</v>
      </c>
      <c r="I15" s="49">
        <f>+'Function-Classif'!I32/'Function-Classif'!$F32</f>
        <v>0</v>
      </c>
      <c r="J15" s="49"/>
      <c r="K15" s="49">
        <f>+'Function-Classif'!K32/'Function-Classif'!$F32</f>
        <v>1</v>
      </c>
      <c r="L15" s="49">
        <f>+'Function-Classif'!L32/'Function-Classif'!$F32</f>
        <v>0</v>
      </c>
      <c r="M15" s="49">
        <f>+'Function-Classif'!M32/'Function-Classif'!$F32</f>
        <v>0</v>
      </c>
      <c r="N15" s="49"/>
      <c r="O15" s="49">
        <f>+'Function-Classif'!O32/'Function-Classif'!$F32</f>
        <v>0</v>
      </c>
      <c r="P15" s="49">
        <f>+'Function-Classif'!P32/'Function-Classif'!$F32</f>
        <v>0</v>
      </c>
      <c r="Q15" s="49">
        <f>+'Function-Classif'!Q32/'Function-Classif'!$F32</f>
        <v>0</v>
      </c>
      <c r="R15" s="24"/>
      <c r="S15" s="50">
        <f t="shared" si="3"/>
        <v>1</v>
      </c>
      <c r="T15" s="50">
        <f t="shared" si="4"/>
        <v>0</v>
      </c>
      <c r="U15" s="50">
        <f t="shared" si="5"/>
        <v>0</v>
      </c>
    </row>
    <row r="16" spans="2:23" x14ac:dyDescent="0.25">
      <c r="C16" t="s">
        <v>253</v>
      </c>
      <c r="D16" t="s">
        <v>261</v>
      </c>
      <c r="E16">
        <f t="shared" si="2"/>
        <v>4</v>
      </c>
      <c r="F16" s="50">
        <f t="shared" si="0"/>
        <v>1</v>
      </c>
      <c r="G16" s="49">
        <f>+'Function-Classif'!G62/'Function-Classif'!$F62</f>
        <v>0</v>
      </c>
      <c r="H16" s="49">
        <f>+'Function-Classif'!H62/'Function-Classif'!$F62</f>
        <v>0</v>
      </c>
      <c r="I16" s="49">
        <f>+'Function-Classif'!I62/'Function-Classif'!$F62</f>
        <v>0</v>
      </c>
      <c r="J16" s="49"/>
      <c r="K16" s="49">
        <f>+'Function-Classif'!K62/'Function-Classif'!$F62</f>
        <v>0</v>
      </c>
      <c r="L16" s="49">
        <f>+'Function-Classif'!L62/'Function-Classif'!$F62</f>
        <v>0</v>
      </c>
      <c r="M16" s="49">
        <f>+'Function-Classif'!M62/'Function-Classif'!$F62</f>
        <v>0</v>
      </c>
      <c r="N16" s="49"/>
      <c r="O16" s="49">
        <f>+'Function-Classif'!O62/'Function-Classif'!$F62</f>
        <v>0.73404152852907589</v>
      </c>
      <c r="P16" s="49">
        <f>+'Function-Classif'!P62/'Function-Classif'!$F62</f>
        <v>0</v>
      </c>
      <c r="Q16" s="49">
        <f>+'Function-Classif'!Q62/'Function-Classif'!$F62</f>
        <v>0.26595847147092416</v>
      </c>
      <c r="R16" s="24"/>
      <c r="S16" s="50">
        <f t="shared" si="3"/>
        <v>0.73404152852907589</v>
      </c>
      <c r="T16" s="50">
        <f t="shared" si="4"/>
        <v>0</v>
      </c>
      <c r="U16" s="50">
        <f t="shared" si="5"/>
        <v>0.26595847147092416</v>
      </c>
      <c r="W16" s="44"/>
    </row>
    <row r="17" spans="1:23" x14ac:dyDescent="0.25">
      <c r="C17" t="s">
        <v>37</v>
      </c>
      <c r="D17" t="s">
        <v>255</v>
      </c>
      <c r="E17">
        <f t="shared" si="2"/>
        <v>5</v>
      </c>
      <c r="F17" s="50">
        <f t="shared" si="0"/>
        <v>1</v>
      </c>
      <c r="G17" s="49">
        <f>+'Function-Classif'!G76/'Function-Classif'!$F76</f>
        <v>9.1873584112650869E-2</v>
      </c>
      <c r="H17" s="49">
        <f>+'Function-Classif'!H76/'Function-Classif'!$F76</f>
        <v>0.46867299375587185</v>
      </c>
      <c r="I17" s="49">
        <f>+'Function-Classif'!I76/'Function-Classif'!$F76</f>
        <v>0</v>
      </c>
      <c r="J17" s="49"/>
      <c r="K17" s="49">
        <f>+'Function-Classif'!K76/'Function-Classif'!$F76</f>
        <v>0.10750802999035705</v>
      </c>
      <c r="L17" s="49">
        <f>+'Function-Classif'!L76/'Function-Classif'!$F76</f>
        <v>0</v>
      </c>
      <c r="M17" s="49">
        <f>+'Function-Classif'!M76/'Function-Classif'!$F76</f>
        <v>0</v>
      </c>
      <c r="N17" s="49"/>
      <c r="O17" s="49">
        <f>+'Function-Classif'!O76/'Function-Classif'!$F76</f>
        <v>0.2436617030354514</v>
      </c>
      <c r="P17" s="49">
        <f>+'Function-Classif'!P76/'Function-Classif'!$F76</f>
        <v>0</v>
      </c>
      <c r="Q17" s="49">
        <f>+'Function-Classif'!Q76/'Function-Classif'!$F76</f>
        <v>8.8283689105668875E-2</v>
      </c>
      <c r="R17" s="24"/>
      <c r="S17" s="50">
        <f t="shared" si="3"/>
        <v>0.44304331713845935</v>
      </c>
      <c r="T17" s="50">
        <f t="shared" si="4"/>
        <v>0.46867299375587185</v>
      </c>
      <c r="U17" s="50">
        <f t="shared" si="5"/>
        <v>8.8283689105668875E-2</v>
      </c>
      <c r="W17" s="44"/>
    </row>
    <row r="18" spans="1:23" s="36" customFormat="1" x14ac:dyDescent="0.25">
      <c r="A18"/>
      <c r="B18"/>
      <c r="C18" t="s">
        <v>257</v>
      </c>
      <c r="D18" t="s">
        <v>258</v>
      </c>
      <c r="E18">
        <f t="shared" si="2"/>
        <v>6</v>
      </c>
      <c r="F18" s="50">
        <f t="shared" si="0"/>
        <v>1</v>
      </c>
      <c r="G18" s="49">
        <f>SUM('Function-Classif'!G37:G50)/SUM('Function-Classif'!$F37:$F50)</f>
        <v>0</v>
      </c>
      <c r="H18" s="49">
        <f>SUM('Function-Classif'!H37:H50)/SUM('Function-Classif'!$F37:$F50)</f>
        <v>0</v>
      </c>
      <c r="I18" s="49">
        <f>SUM('Function-Classif'!I37:I50)/SUM('Function-Classif'!$F37:$F50)</f>
        <v>0</v>
      </c>
      <c r="J18" s="49"/>
      <c r="K18" s="49">
        <f>SUM('Function-Classif'!K37:K50)/SUM('Function-Classif'!$F37:$F50)</f>
        <v>0</v>
      </c>
      <c r="L18" s="49">
        <f>SUM('Function-Classif'!L37:L50)/SUM('Function-Classif'!$F37:$F50)</f>
        <v>0</v>
      </c>
      <c r="M18" s="49">
        <f>SUM('Function-Classif'!M37:M50)/SUM('Function-Classif'!$F37:$F50)</f>
        <v>0</v>
      </c>
      <c r="N18" s="49"/>
      <c r="O18" s="49">
        <f>SUM('Function-Classif'!O37:O50)/SUM('Function-Classif'!$F37:$F50)</f>
        <v>0.87279087647618536</v>
      </c>
      <c r="P18" s="49">
        <f>SUM('Function-Classif'!P37:P50)/SUM('Function-Classif'!$F37:$F50)</f>
        <v>0</v>
      </c>
      <c r="Q18" s="49">
        <f>SUM('Function-Classif'!Q37:Q50)/SUM('Function-Classif'!$F37:$F50)</f>
        <v>0.12720912352381469</v>
      </c>
      <c r="R18" s="24"/>
      <c r="S18" s="50">
        <f t="shared" si="3"/>
        <v>0.87279087647618536</v>
      </c>
      <c r="T18" s="50">
        <f t="shared" si="4"/>
        <v>0</v>
      </c>
      <c r="U18" s="50">
        <f t="shared" si="5"/>
        <v>0.12720912352381469</v>
      </c>
      <c r="W18" s="44"/>
    </row>
    <row r="19" spans="1:23" x14ac:dyDescent="0.25">
      <c r="C19" t="s">
        <v>267</v>
      </c>
      <c r="D19" t="s">
        <v>268</v>
      </c>
      <c r="E19">
        <f t="shared" si="2"/>
        <v>7</v>
      </c>
      <c r="F19" s="50">
        <f t="shared" si="0"/>
        <v>1</v>
      </c>
      <c r="G19" s="49">
        <f>'Function-Classif'!G87/'Function-Classif'!$F87</f>
        <v>9.2179103438140744E-2</v>
      </c>
      <c r="H19" s="49">
        <f>'Function-Classif'!H87/'Function-Classif'!$F87</f>
        <v>0.47023153376833121</v>
      </c>
      <c r="I19" s="49">
        <f>'Function-Classif'!I87/'Function-Classif'!$F87</f>
        <v>0</v>
      </c>
      <c r="J19" s="49"/>
      <c r="K19" s="49">
        <f>'Function-Classif'!K87/'Function-Classif'!$F87</f>
        <v>0.10651770596207701</v>
      </c>
      <c r="L19" s="49">
        <f>'Function-Classif'!L87/'Function-Classif'!$F87</f>
        <v>0</v>
      </c>
      <c r="M19" s="49">
        <f>'Function-Classif'!M87/'Function-Classif'!$F87</f>
        <v>0</v>
      </c>
      <c r="N19" s="49"/>
      <c r="O19" s="49">
        <f>'Function-Classif'!O87/'Function-Classif'!$F87</f>
        <v>0.24302034503321196</v>
      </c>
      <c r="P19" s="49">
        <f>'Function-Classif'!P87/'Function-Classif'!$F87</f>
        <v>0</v>
      </c>
      <c r="Q19" s="49">
        <f>'Function-Classif'!Q87/'Function-Classif'!$F87</f>
        <v>8.8051311798239065E-2</v>
      </c>
      <c r="R19" s="40"/>
      <c r="S19" s="50">
        <f t="shared" si="3"/>
        <v>0.44171715443342974</v>
      </c>
      <c r="T19" s="50">
        <f t="shared" si="4"/>
        <v>0.47023153376833121</v>
      </c>
      <c r="U19" s="50">
        <f t="shared" si="5"/>
        <v>8.8051311798239065E-2</v>
      </c>
      <c r="W19" s="44"/>
    </row>
    <row r="20" spans="1:23" x14ac:dyDescent="0.25">
      <c r="C20" t="s">
        <v>270</v>
      </c>
      <c r="D20" t="s">
        <v>286</v>
      </c>
      <c r="E20">
        <f t="shared" si="2"/>
        <v>8</v>
      </c>
      <c r="F20" s="50">
        <f t="shared" si="0"/>
        <v>1</v>
      </c>
      <c r="G20" s="51">
        <f>'Function-Classif'!G419/'Function-Classif'!$F419</f>
        <v>5.5456864228903849E-2</v>
      </c>
      <c r="H20" s="51">
        <f>'Function-Classif'!H419/'Function-Classif'!$F419</f>
        <v>0.53562586304071247</v>
      </c>
      <c r="I20" s="51">
        <f>'Function-Classif'!I419/'Function-Classif'!$F419</f>
        <v>0</v>
      </c>
      <c r="J20" s="51"/>
      <c r="K20" s="51">
        <f>'Function-Classif'!K419/'Function-Classif'!$F419</f>
        <v>5.9942509873761041E-2</v>
      </c>
      <c r="L20" s="51">
        <f>'Function-Classif'!L419/'Function-Classif'!$F419</f>
        <v>0</v>
      </c>
      <c r="M20" s="51">
        <f>'Function-Classif'!M419/'Function-Classif'!$F419</f>
        <v>0</v>
      </c>
      <c r="N20" s="51"/>
      <c r="O20" s="51">
        <f>'Function-Classif'!O419/'Function-Classif'!$F419</f>
        <v>0.14153325123319993</v>
      </c>
      <c r="P20" s="51">
        <f>'Function-Classif'!P419/'Function-Classif'!$F419</f>
        <v>0</v>
      </c>
      <c r="Q20" s="51">
        <f>'Function-Classif'!Q419/'Function-Classif'!$F419</f>
        <v>0.20744151162342281</v>
      </c>
      <c r="R20" s="21"/>
      <c r="S20" s="50">
        <f t="shared" si="3"/>
        <v>0.25693262533586481</v>
      </c>
      <c r="T20" s="50">
        <f t="shared" si="4"/>
        <v>0.53562586304071247</v>
      </c>
      <c r="U20" s="50">
        <f t="shared" si="5"/>
        <v>0.20744151162342281</v>
      </c>
      <c r="W20" s="44"/>
    </row>
    <row r="21" spans="1:23" x14ac:dyDescent="0.25">
      <c r="C21" t="s">
        <v>272</v>
      </c>
      <c r="D21" t="s">
        <v>273</v>
      </c>
      <c r="E21">
        <f t="shared" si="2"/>
        <v>9</v>
      </c>
      <c r="F21" s="50">
        <f t="shared" si="0"/>
        <v>0.99999999999999989</v>
      </c>
      <c r="G21" s="51">
        <f>'Function-Classif'!G290/'Function-Classif'!$F290</f>
        <v>2.086583935110212E-2</v>
      </c>
      <c r="H21" s="51">
        <f>'Function-Classif'!H290/'Function-Classif'!$F290</f>
        <v>0.78371144479176547</v>
      </c>
      <c r="I21" s="51">
        <f>'Function-Classif'!I290/'Function-Classif'!$F290</f>
        <v>0</v>
      </c>
      <c r="J21" s="51"/>
      <c r="K21" s="51">
        <f>'Function-Classif'!K290/'Function-Classif'!$F290</f>
        <v>3.5067671154009876E-2</v>
      </c>
      <c r="L21" s="51">
        <f>'Function-Classif'!L290/'Function-Classif'!$F290</f>
        <v>0</v>
      </c>
      <c r="M21" s="51">
        <f>'Function-Classif'!M290/'Function-Classif'!$F290</f>
        <v>0</v>
      </c>
      <c r="N21" s="51"/>
      <c r="O21" s="51">
        <f>'Function-Classif'!O290/'Function-Classif'!$F290</f>
        <v>7.8560811064920411E-2</v>
      </c>
      <c r="P21" s="51">
        <f>'Function-Classif'!P290/'Function-Classif'!$F290</f>
        <v>0</v>
      </c>
      <c r="Q21" s="51">
        <f>'Function-Classif'!Q290/'Function-Classif'!$F290</f>
        <v>8.1794233638202055E-2</v>
      </c>
      <c r="R21" s="24"/>
      <c r="S21" s="50">
        <f t="shared" si="3"/>
        <v>0.13449432157003241</v>
      </c>
      <c r="T21" s="50">
        <f t="shared" si="4"/>
        <v>0.78371144479176547</v>
      </c>
      <c r="U21" s="50">
        <f t="shared" si="5"/>
        <v>8.1794233638202055E-2</v>
      </c>
      <c r="W21" s="44"/>
    </row>
    <row r="22" spans="1:23" x14ac:dyDescent="0.25">
      <c r="C22" t="s">
        <v>274</v>
      </c>
      <c r="D22" t="s">
        <v>275</v>
      </c>
      <c r="E22">
        <f t="shared" si="2"/>
        <v>10</v>
      </c>
      <c r="F22" s="50">
        <f t="shared" si="0"/>
        <v>1</v>
      </c>
      <c r="G22" s="51">
        <f>'Function-Classif'!G301/'Function-Classif'!$F301</f>
        <v>0.13862084956250331</v>
      </c>
      <c r="H22" s="51">
        <f>'Function-Classif'!H301/'Function-Classif'!$F301</f>
        <v>0.8613791504374968</v>
      </c>
      <c r="I22" s="51">
        <f>'Function-Classif'!I301/'Function-Classif'!$F301</f>
        <v>0</v>
      </c>
      <c r="J22" s="51"/>
      <c r="K22" s="51">
        <f>'Function-Classif'!K301/'Function-Classif'!$F301</f>
        <v>0</v>
      </c>
      <c r="L22" s="51">
        <f>'Function-Classif'!L301/'Function-Classif'!$F301</f>
        <v>0</v>
      </c>
      <c r="M22" s="51">
        <f>'Function-Classif'!M301/'Function-Classif'!$F301</f>
        <v>0</v>
      </c>
      <c r="N22" s="51"/>
      <c r="O22" s="51">
        <f>'Function-Classif'!O301/'Function-Classif'!$F301</f>
        <v>0</v>
      </c>
      <c r="P22" s="51">
        <f>'Function-Classif'!P301/'Function-Classif'!$F301</f>
        <v>0</v>
      </c>
      <c r="Q22" s="51">
        <f>'Function-Classif'!Q301/'Function-Classif'!$F301</f>
        <v>0</v>
      </c>
      <c r="R22" s="24"/>
      <c r="S22" s="50">
        <f t="shared" si="3"/>
        <v>0.13862084956250331</v>
      </c>
      <c r="T22" s="50">
        <f t="shared" si="4"/>
        <v>0.8613791504374968</v>
      </c>
      <c r="U22" s="50">
        <f t="shared" si="5"/>
        <v>0</v>
      </c>
      <c r="W22" s="44"/>
    </row>
    <row r="23" spans="1:23" x14ac:dyDescent="0.25">
      <c r="C23" t="s">
        <v>278</v>
      </c>
      <c r="D23" t="s">
        <v>279</v>
      </c>
      <c r="E23">
        <f t="shared" si="2"/>
        <v>11</v>
      </c>
      <c r="F23" s="50">
        <f t="shared" si="0"/>
        <v>1</v>
      </c>
      <c r="G23" s="51">
        <f>'Function-Classif'!G309/'Function-Classif'!$F309</f>
        <v>0</v>
      </c>
      <c r="H23" s="51">
        <f>'Function-Classif'!H309/'Function-Classif'!$F309</f>
        <v>1</v>
      </c>
      <c r="I23" s="51">
        <f>'Function-Classif'!I309/'Function-Classif'!$F309</f>
        <v>0</v>
      </c>
      <c r="J23" s="51"/>
      <c r="K23" s="51">
        <f>'Function-Classif'!K309/'Function-Classif'!$F309</f>
        <v>0</v>
      </c>
      <c r="L23" s="51">
        <f>'Function-Classif'!L309/'Function-Classif'!$F309</f>
        <v>0</v>
      </c>
      <c r="M23" s="51">
        <f>'Function-Classif'!M309/'Function-Classif'!$F309</f>
        <v>0</v>
      </c>
      <c r="N23" s="51"/>
      <c r="O23" s="51">
        <f>'Function-Classif'!O309/'Function-Classif'!$F309</f>
        <v>0</v>
      </c>
      <c r="P23" s="51">
        <f>'Function-Classif'!P309/'Function-Classif'!$F309</f>
        <v>0</v>
      </c>
      <c r="Q23" s="51">
        <f>'Function-Classif'!Q309/'Function-Classif'!$F309</f>
        <v>0</v>
      </c>
      <c r="R23" s="24"/>
      <c r="S23" s="50">
        <f t="shared" si="3"/>
        <v>0</v>
      </c>
      <c r="T23" s="50">
        <f t="shared" si="4"/>
        <v>1</v>
      </c>
      <c r="U23" s="50">
        <f t="shared" si="5"/>
        <v>0</v>
      </c>
      <c r="W23" s="44"/>
    </row>
    <row r="24" spans="1:23" x14ac:dyDescent="0.25">
      <c r="C24" t="s">
        <v>280</v>
      </c>
      <c r="D24" t="s">
        <v>281</v>
      </c>
      <c r="E24">
        <f t="shared" si="2"/>
        <v>12</v>
      </c>
      <c r="F24" s="50">
        <f t="shared" si="0"/>
        <v>1</v>
      </c>
      <c r="G24" s="51">
        <f>'Function-Classif'!G328/'Function-Classif'!$F328</f>
        <v>6.2768987605500315E-2</v>
      </c>
      <c r="H24" s="51">
        <f>'Function-Classif'!H328/'Function-Classif'!$F328</f>
        <v>0.93723101239449969</v>
      </c>
      <c r="I24" s="51">
        <f>'Function-Classif'!I328/'Function-Classif'!$F328</f>
        <v>0</v>
      </c>
      <c r="J24" s="51"/>
      <c r="K24" s="51">
        <f>'Function-Classif'!K328/'Function-Classif'!$F328</f>
        <v>0</v>
      </c>
      <c r="L24" s="51">
        <f>'Function-Classif'!L328/'Function-Classif'!$F328</f>
        <v>0</v>
      </c>
      <c r="M24" s="51">
        <f>'Function-Classif'!M328/'Function-Classif'!$F328</f>
        <v>0</v>
      </c>
      <c r="N24" s="51"/>
      <c r="O24" s="51">
        <f>'Function-Classif'!O328/'Function-Classif'!$F328</f>
        <v>0</v>
      </c>
      <c r="P24" s="51">
        <f>'Function-Classif'!P328/'Function-Classif'!$F328</f>
        <v>0</v>
      </c>
      <c r="Q24" s="51">
        <f>'Function-Classif'!Q328/'Function-Classif'!$F328</f>
        <v>0</v>
      </c>
      <c r="R24" s="24"/>
      <c r="S24" s="50">
        <f t="shared" si="3"/>
        <v>6.2768987605500315E-2</v>
      </c>
      <c r="T24" s="50">
        <f t="shared" si="4"/>
        <v>0.93723101239449969</v>
      </c>
      <c r="U24" s="50">
        <f t="shared" si="5"/>
        <v>0</v>
      </c>
      <c r="W24" s="44"/>
    </row>
    <row r="25" spans="1:23" x14ac:dyDescent="0.25">
      <c r="C25" t="s">
        <v>282</v>
      </c>
      <c r="D25" t="s">
        <v>283</v>
      </c>
      <c r="E25">
        <f t="shared" si="2"/>
        <v>13</v>
      </c>
      <c r="F25" s="50">
        <f t="shared" si="0"/>
        <v>1</v>
      </c>
      <c r="G25" s="51">
        <f>'Function-Classif'!G338/'Function-Classif'!$F338</f>
        <v>0.16389999999999999</v>
      </c>
      <c r="H25" s="51">
        <f>'Function-Classif'!H338/'Function-Classif'!$F338</f>
        <v>0.83610000000000007</v>
      </c>
      <c r="I25" s="51">
        <f>'Function-Classif'!I338/'Function-Classif'!$F338</f>
        <v>0</v>
      </c>
      <c r="J25" s="51"/>
      <c r="K25" s="51">
        <f>'Function-Classif'!K338/'Function-Classif'!$F338</f>
        <v>0</v>
      </c>
      <c r="L25" s="51">
        <f>'Function-Classif'!L338/'Function-Classif'!$F338</f>
        <v>0</v>
      </c>
      <c r="M25" s="51">
        <f>'Function-Classif'!M338/'Function-Classif'!$F338</f>
        <v>0</v>
      </c>
      <c r="N25" s="51"/>
      <c r="O25" s="51">
        <f>'Function-Classif'!O338/'Function-Classif'!$F338</f>
        <v>0</v>
      </c>
      <c r="P25" s="51">
        <f>'Function-Classif'!P338/'Function-Classif'!$F338</f>
        <v>0</v>
      </c>
      <c r="Q25" s="51">
        <f>'Function-Classif'!Q338/'Function-Classif'!$F338</f>
        <v>0</v>
      </c>
      <c r="R25" s="24"/>
      <c r="S25" s="50">
        <f t="shared" si="3"/>
        <v>0.16389999999999999</v>
      </c>
      <c r="T25" s="50">
        <f t="shared" si="4"/>
        <v>0.83610000000000007</v>
      </c>
      <c r="U25" s="50">
        <f t="shared" si="5"/>
        <v>0</v>
      </c>
      <c r="W25" s="44"/>
    </row>
    <row r="26" spans="1:23" x14ac:dyDescent="0.25">
      <c r="C26" t="s">
        <v>201</v>
      </c>
      <c r="D26" t="s">
        <v>284</v>
      </c>
      <c r="E26">
        <f t="shared" si="2"/>
        <v>14</v>
      </c>
      <c r="F26" s="50">
        <f t="shared" si="0"/>
        <v>1</v>
      </c>
      <c r="G26" s="51">
        <f>'Function-Classif'!G382/'Function-Classif'!$F382</f>
        <v>0</v>
      </c>
      <c r="H26" s="51">
        <f>'Function-Classif'!H382/'Function-Classif'!$F382</f>
        <v>0</v>
      </c>
      <c r="I26" s="51">
        <f>'Function-Classif'!I382/'Function-Classif'!$F382</f>
        <v>0</v>
      </c>
      <c r="J26" s="51"/>
      <c r="K26" s="51">
        <f>'Function-Classif'!K382/'Function-Classif'!$F382</f>
        <v>0</v>
      </c>
      <c r="L26" s="51">
        <f>'Function-Classif'!L382/'Function-Classif'!$F382</f>
        <v>0</v>
      </c>
      <c r="M26" s="51">
        <f>'Function-Classif'!M382/'Function-Classif'!$F382</f>
        <v>0</v>
      </c>
      <c r="N26" s="51"/>
      <c r="O26" s="51">
        <f>'Function-Classif'!O382/'Function-Classif'!$F382</f>
        <v>0.48496734368041539</v>
      </c>
      <c r="P26" s="51">
        <f>'Function-Classif'!P382/'Function-Classif'!$F382</f>
        <v>0</v>
      </c>
      <c r="Q26" s="51">
        <f>'Function-Classif'!Q382/'Function-Classif'!$F382</f>
        <v>0.51503265631958473</v>
      </c>
      <c r="R26" s="24"/>
      <c r="S26" s="50">
        <f t="shared" si="3"/>
        <v>0.48496734368041539</v>
      </c>
      <c r="T26" s="50">
        <f t="shared" si="4"/>
        <v>0</v>
      </c>
      <c r="U26" s="50">
        <f t="shared" si="5"/>
        <v>0.51503265631958473</v>
      </c>
      <c r="W26" s="44"/>
    </row>
    <row r="27" spans="1:23" x14ac:dyDescent="0.25">
      <c r="C27" t="s">
        <v>204</v>
      </c>
      <c r="D27" t="s">
        <v>285</v>
      </c>
      <c r="E27">
        <f t="shared" si="2"/>
        <v>15</v>
      </c>
      <c r="F27" s="50">
        <f t="shared" si="0"/>
        <v>1</v>
      </c>
      <c r="G27" s="51">
        <f>'Function-Classif'!G394/'Function-Classif'!$F394</f>
        <v>0</v>
      </c>
      <c r="H27" s="51">
        <f>'Function-Classif'!H394/'Function-Classif'!$F394</f>
        <v>0</v>
      </c>
      <c r="I27" s="51">
        <f>'Function-Classif'!I394/'Function-Classif'!$F394</f>
        <v>0</v>
      </c>
      <c r="J27" s="51"/>
      <c r="K27" s="51">
        <f>'Function-Classif'!K394/'Function-Classif'!$F394</f>
        <v>0</v>
      </c>
      <c r="L27" s="51">
        <f>'Function-Classif'!L394/'Function-Classif'!$F394</f>
        <v>0</v>
      </c>
      <c r="M27" s="51">
        <f>'Function-Classif'!M394/'Function-Classif'!$F394</f>
        <v>0</v>
      </c>
      <c r="N27" s="51"/>
      <c r="O27" s="51">
        <f>'Function-Classif'!O394/'Function-Classif'!$F394</f>
        <v>0.85329060482411101</v>
      </c>
      <c r="P27" s="51">
        <f>'Function-Classif'!P394/'Function-Classif'!$F394</f>
        <v>0</v>
      </c>
      <c r="Q27" s="51">
        <f>'Function-Classif'!Q394/'Function-Classif'!$F394</f>
        <v>0.14670939517588902</v>
      </c>
      <c r="R27" s="24"/>
      <c r="S27" s="50">
        <f t="shared" si="3"/>
        <v>0.85329060482411101</v>
      </c>
      <c r="T27" s="50">
        <f t="shared" si="4"/>
        <v>0</v>
      </c>
      <c r="U27" s="50">
        <f t="shared" si="5"/>
        <v>0.14670939517588902</v>
      </c>
      <c r="W27" s="44"/>
    </row>
    <row r="28" spans="1:23" x14ac:dyDescent="0.25">
      <c r="C28" t="s">
        <v>287</v>
      </c>
      <c r="D28" t="s">
        <v>288</v>
      </c>
      <c r="E28">
        <f t="shared" si="2"/>
        <v>16</v>
      </c>
      <c r="F28" s="50">
        <f t="shared" si="0"/>
        <v>1</v>
      </c>
      <c r="G28" s="51">
        <f>SUM('Function-Classif'!G296:G300)/SUM('Function-Classif'!$F296:$F300)</f>
        <v>0.13862084956250331</v>
      </c>
      <c r="H28" s="51">
        <f>SUM('Function-Classif'!H296:H300)/SUM('Function-Classif'!$F296:$F300)</f>
        <v>0.8613791504374968</v>
      </c>
      <c r="I28" s="51">
        <f>SUM('Function-Classif'!I296:I300)/SUM('Function-Classif'!$F296:$F300)</f>
        <v>0</v>
      </c>
      <c r="J28" s="51"/>
      <c r="K28" s="51">
        <f>SUM('Function-Classif'!K296:K300)/SUM('Function-Classif'!$F296:$F300)</f>
        <v>0</v>
      </c>
      <c r="L28" s="51">
        <f>SUM('Function-Classif'!L296:L300)/SUM('Function-Classif'!$F296:$F300)</f>
        <v>0</v>
      </c>
      <c r="M28" s="51">
        <f>SUM('Function-Classif'!M296:M300)/SUM('Function-Classif'!$F296:$F300)</f>
        <v>0</v>
      </c>
      <c r="N28" s="51"/>
      <c r="O28" s="51">
        <f>SUM('Function-Classif'!O296:O300)/SUM('Function-Classif'!$F296:$F300)</f>
        <v>0</v>
      </c>
      <c r="P28" s="51">
        <f>SUM('Function-Classif'!P296:P300)/SUM('Function-Classif'!$F296:$F300)</f>
        <v>0</v>
      </c>
      <c r="Q28" s="51">
        <f>SUM('Function-Classif'!Q296:Q300)/SUM('Function-Classif'!$F296:$F300)</f>
        <v>0</v>
      </c>
      <c r="R28" s="22"/>
      <c r="S28" s="50">
        <f t="shared" si="3"/>
        <v>0.13862084956250331</v>
      </c>
      <c r="T28" s="50">
        <f t="shared" si="4"/>
        <v>0.8613791504374968</v>
      </c>
      <c r="U28" s="50">
        <f t="shared" si="5"/>
        <v>0</v>
      </c>
      <c r="W28" s="44"/>
    </row>
    <row r="29" spans="1:23" x14ac:dyDescent="0.25">
      <c r="C29" t="s">
        <v>290</v>
      </c>
      <c r="D29" t="s">
        <v>289</v>
      </c>
      <c r="E29">
        <f t="shared" si="2"/>
        <v>17</v>
      </c>
      <c r="F29" s="50">
        <f t="shared" si="0"/>
        <v>1</v>
      </c>
      <c r="G29" s="51">
        <f>SUM('Function-Classif'!G305:G308)/SUM('Function-Classif'!$F305:$F308)</f>
        <v>0</v>
      </c>
      <c r="H29" s="51">
        <f>SUM('Function-Classif'!H305:H308)/SUM('Function-Classif'!$F305:$F308)</f>
        <v>1</v>
      </c>
      <c r="I29" s="51">
        <f>SUM('Function-Classif'!I305:I308)/SUM('Function-Classif'!$F305:$F308)</f>
        <v>0</v>
      </c>
      <c r="J29" s="51"/>
      <c r="K29" s="51">
        <f>SUM('Function-Classif'!K305:K308)/SUM('Function-Classif'!$F305:$F308)</f>
        <v>0</v>
      </c>
      <c r="L29" s="51">
        <f>SUM('Function-Classif'!L305:L308)/SUM('Function-Classif'!$F305:$F308)</f>
        <v>0</v>
      </c>
      <c r="M29" s="51">
        <f>SUM('Function-Classif'!M305:M308)/SUM('Function-Classif'!$F305:$F308)</f>
        <v>0</v>
      </c>
      <c r="N29" s="51"/>
      <c r="O29" s="51">
        <f>SUM('Function-Classif'!O305:O308)/SUM('Function-Classif'!$F305:$F308)</f>
        <v>0</v>
      </c>
      <c r="P29" s="51">
        <f>SUM('Function-Classif'!P305:P308)/SUM('Function-Classif'!$F305:$F308)</f>
        <v>0</v>
      </c>
      <c r="Q29" s="51">
        <f>SUM('Function-Classif'!Q305:Q308)/SUM('Function-Classif'!$F305:$F308)</f>
        <v>0</v>
      </c>
      <c r="R29" s="24"/>
      <c r="S29" s="50">
        <f t="shared" si="3"/>
        <v>0</v>
      </c>
      <c r="T29" s="50">
        <f t="shared" si="4"/>
        <v>1</v>
      </c>
      <c r="U29" s="50">
        <f t="shared" si="5"/>
        <v>0</v>
      </c>
      <c r="W29" s="44"/>
    </row>
    <row r="30" spans="1:23" x14ac:dyDescent="0.25">
      <c r="C30" t="s">
        <v>292</v>
      </c>
      <c r="D30" t="s">
        <v>291</v>
      </c>
      <c r="E30">
        <f t="shared" si="2"/>
        <v>18</v>
      </c>
      <c r="F30" s="50">
        <f t="shared" si="0"/>
        <v>1</v>
      </c>
      <c r="G30" s="51">
        <f>SUM('Function-Classif'!G324:G327)/SUM('Function-Classif'!$F324:$F327)</f>
        <v>6.2768987605500315E-2</v>
      </c>
      <c r="H30" s="51">
        <f>SUM('Function-Classif'!H324:H327)/SUM('Function-Classif'!$F324:$F327)</f>
        <v>0.93723101239449969</v>
      </c>
      <c r="I30" s="51">
        <f>SUM('Function-Classif'!I324:I327)/SUM('Function-Classif'!$F324:$F327)</f>
        <v>0</v>
      </c>
      <c r="J30" s="51"/>
      <c r="K30" s="51">
        <f>SUM('Function-Classif'!K324:K327)/SUM('Function-Classif'!$F324:$F327)</f>
        <v>0</v>
      </c>
      <c r="L30" s="51">
        <f>SUM('Function-Classif'!L324:L327)/SUM('Function-Classif'!$F324:$F327)</f>
        <v>0</v>
      </c>
      <c r="M30" s="51">
        <f>SUM('Function-Classif'!M324:M327)/SUM('Function-Classif'!$F324:$F327)</f>
        <v>0</v>
      </c>
      <c r="N30" s="51"/>
      <c r="O30" s="51">
        <f>SUM('Function-Classif'!O324:O327)/SUM('Function-Classif'!$F324:$F327)</f>
        <v>0</v>
      </c>
      <c r="P30" s="51">
        <f>SUM('Function-Classif'!P324:P327)/SUM('Function-Classif'!$F324:$F327)</f>
        <v>0</v>
      </c>
      <c r="Q30" s="51">
        <f>SUM('Function-Classif'!Q324:Q327)/SUM('Function-Classif'!$F324:$F327)</f>
        <v>0</v>
      </c>
      <c r="R30" s="24"/>
      <c r="S30" s="50">
        <f t="shared" si="3"/>
        <v>6.2768987605500315E-2</v>
      </c>
      <c r="T30" s="50">
        <f t="shared" si="4"/>
        <v>0.93723101239449969</v>
      </c>
      <c r="U30" s="50">
        <f t="shared" si="5"/>
        <v>0</v>
      </c>
      <c r="W30" s="44"/>
    </row>
    <row r="31" spans="1:23" x14ac:dyDescent="0.25">
      <c r="C31" t="s">
        <v>294</v>
      </c>
      <c r="D31" t="s">
        <v>293</v>
      </c>
      <c r="E31">
        <f t="shared" si="2"/>
        <v>19</v>
      </c>
      <c r="F31" s="50">
        <f t="shared" si="0"/>
        <v>1</v>
      </c>
      <c r="G31" s="51">
        <f>SUM('Function-Classif'!G372:G381)/SUM('Function-Classif'!$F372:$F381)</f>
        <v>0</v>
      </c>
      <c r="H31" s="51">
        <f>SUM('Function-Classif'!H372:H381)/SUM('Function-Classif'!$F372:$F381)</f>
        <v>0</v>
      </c>
      <c r="I31" s="51">
        <f>SUM('Function-Classif'!I372:I381)/SUM('Function-Classif'!$F372:$F381)</f>
        <v>0</v>
      </c>
      <c r="J31" s="51"/>
      <c r="K31" s="51">
        <f>SUM('Function-Classif'!K372:K381)/SUM('Function-Classif'!$F372:$F381)</f>
        <v>0</v>
      </c>
      <c r="L31" s="51">
        <f>SUM('Function-Classif'!L372:L381)/SUM('Function-Classif'!$F372:$F381)</f>
        <v>0</v>
      </c>
      <c r="M31" s="51">
        <f>SUM('Function-Classif'!M372:M381)/SUM('Function-Classif'!$F372:$F381)</f>
        <v>0</v>
      </c>
      <c r="N31" s="51"/>
      <c r="O31" s="51">
        <f>SUM('Function-Classif'!O372:O381)/SUM('Function-Classif'!$F372:$F381)</f>
        <v>0.48496734368041533</v>
      </c>
      <c r="P31" s="51">
        <f>SUM('Function-Classif'!P372:P381)/SUM('Function-Classif'!$F372:$F381)</f>
        <v>0</v>
      </c>
      <c r="Q31" s="51">
        <f>SUM('Function-Classif'!Q372:Q381)/SUM('Function-Classif'!$F372:$F381)</f>
        <v>0.51503265631958461</v>
      </c>
      <c r="R31" s="24"/>
      <c r="S31" s="50">
        <f t="shared" si="3"/>
        <v>0.48496734368041533</v>
      </c>
      <c r="T31" s="50">
        <f t="shared" si="4"/>
        <v>0</v>
      </c>
      <c r="U31" s="50">
        <f t="shared" si="5"/>
        <v>0.51503265631958461</v>
      </c>
      <c r="W31" s="44"/>
    </row>
    <row r="32" spans="1:23" x14ac:dyDescent="0.25">
      <c r="C32" t="s">
        <v>298</v>
      </c>
      <c r="D32" t="s">
        <v>299</v>
      </c>
      <c r="E32">
        <f t="shared" si="2"/>
        <v>20</v>
      </c>
      <c r="F32" s="50">
        <f t="shared" si="0"/>
        <v>1</v>
      </c>
      <c r="G32" s="49">
        <f>+G41</f>
        <v>0.30065788009533134</v>
      </c>
      <c r="H32" s="49">
        <f>+H41</f>
        <v>0.69934211990466866</v>
      </c>
      <c r="R32" s="40"/>
      <c r="S32" s="50">
        <f t="shared" si="3"/>
        <v>0.30065788009533134</v>
      </c>
      <c r="T32" s="50">
        <f t="shared" si="4"/>
        <v>0.69934211990466866</v>
      </c>
      <c r="U32" s="50">
        <f t="shared" si="5"/>
        <v>0</v>
      </c>
      <c r="W32" s="44"/>
    </row>
    <row r="33" spans="3:23" x14ac:dyDescent="0.25">
      <c r="C33" t="s">
        <v>457</v>
      </c>
      <c r="D33" t="s">
        <v>458</v>
      </c>
      <c r="E33">
        <f t="shared" si="2"/>
        <v>21</v>
      </c>
      <c r="F33" s="50">
        <f t="shared" si="0"/>
        <v>1</v>
      </c>
      <c r="G33">
        <f>SUM('Function-Classif'!G46:G50)/'Function-Classif'!$E44</f>
        <v>0</v>
      </c>
      <c r="H33">
        <f>SUM('Function-Classif'!H46:H50)/'Function-Classif'!$E44</f>
        <v>0</v>
      </c>
      <c r="I33">
        <f>SUM('Function-Classif'!I46:I50)/'Function-Classif'!$E44</f>
        <v>0</v>
      </c>
      <c r="J33"/>
      <c r="K33">
        <f>SUM('Function-Classif'!K46:K50)/'Function-Classif'!$E44</f>
        <v>0</v>
      </c>
      <c r="L33">
        <f>SUM('Function-Classif'!L46:L50)/'Function-Classif'!$E44</f>
        <v>0</v>
      </c>
      <c r="M33">
        <f>SUM('Function-Classif'!M46:M50)/'Function-Classif'!$E44</f>
        <v>0</v>
      </c>
      <c r="N33"/>
      <c r="O33">
        <f>SUM('Function-Classif'!O46:O50)/'Function-Classif'!$E44</f>
        <v>0.92339970079585265</v>
      </c>
      <c r="P33">
        <f>SUM('Function-Classif'!P46:P50)/'Function-Classif'!$E44</f>
        <v>0</v>
      </c>
      <c r="Q33">
        <f>SUM('Function-Classif'!Q46:Q50)/'Function-Classif'!$E44</f>
        <v>7.6600299204147348E-2</v>
      </c>
      <c r="S33">
        <f>SUM('Function-Classif'!S46:S50)/'Function-Classif'!$E44</f>
        <v>0.92339970079585265</v>
      </c>
      <c r="T33">
        <f>SUM('Function-Classif'!T46:T50)/'Function-Classif'!$E44</f>
        <v>0</v>
      </c>
      <c r="U33">
        <f>SUM('Function-Classif'!U46:U50)/'Function-Classif'!$E44</f>
        <v>7.6600299204147348E-2</v>
      </c>
      <c r="W33" s="44"/>
    </row>
    <row r="34" spans="3:23" x14ac:dyDescent="0.25">
      <c r="C34" t="s">
        <v>460</v>
      </c>
      <c r="D34" t="s">
        <v>461</v>
      </c>
      <c r="E34">
        <f t="shared" si="2"/>
        <v>22</v>
      </c>
      <c r="F34" s="50"/>
      <c r="G34" s="49">
        <f>SUM('Function-Classif'!G315:G319)/SUM('Function-Classif'!$F315:$F319)</f>
        <v>0.16390000000000002</v>
      </c>
      <c r="R34" s="24"/>
      <c r="S34" s="24"/>
      <c r="T34" s="24"/>
      <c r="U34" s="24"/>
      <c r="W34" s="44"/>
    </row>
    <row r="35" spans="3:23" x14ac:dyDescent="0.25">
      <c r="E35">
        <f t="shared" si="2"/>
        <v>23</v>
      </c>
      <c r="F35" s="50"/>
      <c r="R35" s="24"/>
      <c r="S35" s="24"/>
      <c r="T35" s="24"/>
      <c r="U35" s="24"/>
      <c r="W35" s="44"/>
    </row>
    <row r="36" spans="3:23" x14ac:dyDescent="0.25">
      <c r="E36">
        <f t="shared" si="2"/>
        <v>24</v>
      </c>
      <c r="F36" s="50"/>
      <c r="R36" s="24"/>
      <c r="S36" s="24"/>
      <c r="T36" s="24"/>
      <c r="U36" s="24"/>
      <c r="W36" s="44"/>
    </row>
    <row r="37" spans="3:23" x14ac:dyDescent="0.25">
      <c r="C37" t="s">
        <v>295</v>
      </c>
      <c r="E37">
        <f t="shared" si="2"/>
        <v>25</v>
      </c>
      <c r="F37" s="50"/>
      <c r="R37" s="24"/>
      <c r="S37" s="24"/>
      <c r="T37" s="24"/>
      <c r="U37" s="24"/>
      <c r="W37" s="44"/>
    </row>
    <row r="38" spans="3:23" x14ac:dyDescent="0.25">
      <c r="C38" t="s">
        <v>1</v>
      </c>
      <c r="D38" t="s">
        <v>245</v>
      </c>
      <c r="F38" s="162">
        <v>20765365.719999999</v>
      </c>
      <c r="G38" s="44">
        <f>F38</f>
        <v>20765365.719999999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24"/>
      <c r="S38" s="24"/>
      <c r="T38" s="24"/>
      <c r="U38" s="24"/>
      <c r="W38" s="44"/>
    </row>
    <row r="39" spans="3:23" x14ac:dyDescent="0.25">
      <c r="C39" s="53" t="s">
        <v>2</v>
      </c>
      <c r="D39" s="53" t="s">
        <v>296</v>
      </c>
      <c r="E39" s="53"/>
      <c r="F39" s="162">
        <v>48301061.920000002</v>
      </c>
      <c r="G39" s="53"/>
      <c r="H39" s="55">
        <f>F39</f>
        <v>48301061.920000002</v>
      </c>
      <c r="R39" s="24"/>
      <c r="S39" s="24"/>
      <c r="T39" s="24"/>
      <c r="U39" s="24"/>
      <c r="W39" s="44"/>
    </row>
    <row r="40" spans="3:23" x14ac:dyDescent="0.25">
      <c r="C40" t="s">
        <v>8</v>
      </c>
      <c r="F40" s="24">
        <f>+F39+F38</f>
        <v>69066427.640000001</v>
      </c>
      <c r="G40" s="44">
        <f>+G39+G38</f>
        <v>20765365.719999999</v>
      </c>
      <c r="H40" s="44">
        <f>+H39+H38</f>
        <v>48301061.920000002</v>
      </c>
      <c r="R40" s="24"/>
      <c r="S40" s="24"/>
      <c r="T40" s="24"/>
      <c r="U40" s="24"/>
      <c r="W40" s="44"/>
    </row>
    <row r="41" spans="3:23" x14ac:dyDescent="0.25">
      <c r="C41" t="s">
        <v>297</v>
      </c>
      <c r="F41" s="50"/>
      <c r="G41" s="49">
        <f>G40/F40</f>
        <v>0.30065788009533134</v>
      </c>
      <c r="H41" s="49">
        <f>H40/F40</f>
        <v>0.69934211990466866</v>
      </c>
      <c r="R41" s="24"/>
      <c r="S41" s="24"/>
      <c r="T41" s="24"/>
      <c r="U41" s="24"/>
      <c r="W41" s="44"/>
    </row>
    <row r="42" spans="3:23" x14ac:dyDescent="0.25">
      <c r="F42" s="50"/>
      <c r="R42" s="24"/>
      <c r="S42" s="24"/>
      <c r="T42" s="24"/>
      <c r="U42" s="24"/>
      <c r="W42" s="44"/>
    </row>
    <row r="43" spans="3:23" x14ac:dyDescent="0.25">
      <c r="F43" s="50"/>
      <c r="R43" s="24"/>
      <c r="S43" s="24"/>
      <c r="T43" s="24"/>
      <c r="U43" s="24"/>
      <c r="W43" s="44"/>
    </row>
    <row r="44" spans="3:23" x14ac:dyDescent="0.25">
      <c r="F44" s="50"/>
      <c r="R44" s="24"/>
      <c r="S44" s="24"/>
      <c r="T44" s="24"/>
      <c r="U44" s="24"/>
      <c r="W44" s="44"/>
    </row>
    <row r="45" spans="3:23" x14ac:dyDescent="0.25">
      <c r="F45" s="50"/>
      <c r="R45" s="24"/>
      <c r="S45" s="24"/>
      <c r="T45" s="24"/>
      <c r="U45" s="24"/>
      <c r="W45" s="44"/>
    </row>
    <row r="46" spans="3:23" x14ac:dyDescent="0.25">
      <c r="F46" s="50"/>
      <c r="R46" s="24"/>
      <c r="S46" s="24"/>
      <c r="T46" s="24"/>
      <c r="U46" s="24"/>
      <c r="W46" s="44"/>
    </row>
    <row r="47" spans="3:23" x14ac:dyDescent="0.25">
      <c r="F47" s="50"/>
      <c r="R47" s="24"/>
      <c r="S47" s="24"/>
      <c r="T47" s="24"/>
      <c r="U47" s="24"/>
      <c r="W47" s="44"/>
    </row>
    <row r="48" spans="3:23" x14ac:dyDescent="0.25">
      <c r="F48" s="50"/>
      <c r="R48" s="24"/>
      <c r="S48" s="24"/>
      <c r="T48" s="24"/>
      <c r="U48" s="24"/>
      <c r="W48" s="44"/>
    </row>
    <row r="49" spans="6:28" x14ac:dyDescent="0.25">
      <c r="F49" s="50"/>
      <c r="R49" s="24"/>
      <c r="S49" s="24"/>
      <c r="T49" s="24"/>
      <c r="U49" s="24"/>
      <c r="W49" s="44"/>
    </row>
    <row r="50" spans="6:28" x14ac:dyDescent="0.25">
      <c r="F50" s="50"/>
      <c r="R50" s="24"/>
      <c r="S50" s="24"/>
      <c r="T50" s="24"/>
      <c r="U50" s="24"/>
      <c r="W50" s="44"/>
    </row>
    <row r="51" spans="6:28" x14ac:dyDescent="0.25">
      <c r="F51" s="50"/>
      <c r="R51" s="41"/>
      <c r="S51" s="41"/>
      <c r="T51" s="41"/>
      <c r="U51" s="41"/>
      <c r="W51" s="44"/>
    </row>
    <row r="52" spans="6:28" x14ac:dyDescent="0.25">
      <c r="F52" s="50"/>
      <c r="R52" s="21"/>
      <c r="S52" s="21"/>
      <c r="T52" s="21"/>
      <c r="U52" s="21"/>
      <c r="W52" s="44"/>
    </row>
    <row r="53" spans="6:28" x14ac:dyDescent="0.25">
      <c r="F53" s="50"/>
      <c r="R53" s="41"/>
      <c r="S53" s="41"/>
      <c r="T53" s="41"/>
      <c r="U53" s="41"/>
      <c r="W53" s="44"/>
    </row>
    <row r="54" spans="6:28" x14ac:dyDescent="0.25">
      <c r="F54" s="50"/>
      <c r="R54" s="22"/>
      <c r="S54" s="22"/>
      <c r="T54" s="22"/>
      <c r="U54" s="22"/>
      <c r="W54" s="44"/>
    </row>
    <row r="55" spans="6:28" x14ac:dyDescent="0.25">
      <c r="F55" s="50"/>
      <c r="R55" s="24"/>
      <c r="S55" s="24"/>
      <c r="T55" s="24"/>
      <c r="U55" s="24"/>
      <c r="W55" s="44"/>
    </row>
    <row r="56" spans="6:28" x14ac:dyDescent="0.25">
      <c r="F56" s="50"/>
      <c r="R56" s="24"/>
      <c r="S56" s="24"/>
      <c r="T56" s="24"/>
      <c r="U56" s="24"/>
      <c r="W56" s="44"/>
    </row>
    <row r="57" spans="6:28" x14ac:dyDescent="0.25">
      <c r="F57" s="50"/>
      <c r="R57" s="24"/>
      <c r="S57" s="24"/>
      <c r="T57" s="24"/>
      <c r="U57" s="24"/>
      <c r="W57" s="44"/>
    </row>
    <row r="58" spans="6:28" x14ac:dyDescent="0.25">
      <c r="F58" s="50"/>
      <c r="R58" s="24"/>
      <c r="S58" s="24"/>
      <c r="T58" s="24"/>
      <c r="U58" s="24"/>
      <c r="W58" s="44"/>
      <c r="X58" s="36"/>
      <c r="Y58" s="36"/>
      <c r="Z58" s="36"/>
      <c r="AA58" s="36"/>
      <c r="AB58" s="36"/>
    </row>
    <row r="59" spans="6:28" x14ac:dyDescent="0.25">
      <c r="F59" s="50"/>
      <c r="R59" s="24"/>
      <c r="S59" s="24"/>
      <c r="T59" s="24"/>
      <c r="U59" s="24"/>
      <c r="W59" s="44"/>
    </row>
    <row r="60" spans="6:28" x14ac:dyDescent="0.25">
      <c r="F60" s="50"/>
      <c r="R60" s="24"/>
      <c r="S60" s="24"/>
      <c r="T60" s="24"/>
      <c r="U60" s="24"/>
      <c r="W60" s="44"/>
    </row>
    <row r="61" spans="6:28" x14ac:dyDescent="0.25">
      <c r="F61" s="50"/>
      <c r="R61" s="24"/>
      <c r="S61" s="24"/>
      <c r="T61" s="24"/>
      <c r="U61" s="24"/>
      <c r="W61" s="44"/>
    </row>
    <row r="62" spans="6:28" x14ac:dyDescent="0.25">
      <c r="F62" s="50"/>
      <c r="R62" s="24"/>
      <c r="S62" s="24"/>
      <c r="T62" s="24"/>
      <c r="U62" s="24"/>
      <c r="W62" s="44"/>
      <c r="X62" s="36"/>
      <c r="Y62" s="36"/>
      <c r="Z62" s="36"/>
      <c r="AA62" s="36"/>
      <c r="AB62" s="36"/>
    </row>
    <row r="63" spans="6:28" x14ac:dyDescent="0.25">
      <c r="F63" s="50"/>
      <c r="R63" s="24"/>
      <c r="S63" s="24"/>
      <c r="T63" s="24"/>
      <c r="U63" s="24"/>
      <c r="W63" s="44"/>
      <c r="X63" s="36"/>
      <c r="Y63" s="36"/>
      <c r="Z63" s="36"/>
      <c r="AA63" s="36"/>
      <c r="AB63" s="36"/>
    </row>
    <row r="64" spans="6:28" x14ac:dyDescent="0.25">
      <c r="F64" s="50"/>
      <c r="R64" s="24"/>
      <c r="S64" s="24"/>
      <c r="T64" s="24"/>
      <c r="U64" s="24"/>
      <c r="W64" s="44"/>
    </row>
    <row r="65" spans="6:23" x14ac:dyDescent="0.25">
      <c r="F65" s="50"/>
      <c r="R65" s="24"/>
      <c r="S65" s="24"/>
      <c r="T65" s="24"/>
      <c r="U65" s="24"/>
      <c r="W65" s="44"/>
    </row>
    <row r="66" spans="6:23" x14ac:dyDescent="0.25">
      <c r="F66" s="50"/>
      <c r="R66" s="41"/>
      <c r="S66" s="41"/>
      <c r="T66" s="41"/>
      <c r="U66" s="41"/>
      <c r="W66" s="44"/>
    </row>
    <row r="67" spans="6:23" x14ac:dyDescent="0.25">
      <c r="F67" s="50"/>
      <c r="R67" s="24"/>
      <c r="S67" s="21"/>
      <c r="T67" s="21"/>
      <c r="U67" s="21"/>
      <c r="W67" s="44"/>
    </row>
    <row r="68" spans="6:23" x14ac:dyDescent="0.25">
      <c r="F68" s="50"/>
      <c r="R68" s="24"/>
      <c r="S68" s="24"/>
      <c r="T68" s="24"/>
      <c r="U68" s="24"/>
      <c r="W68" s="44"/>
    </row>
    <row r="69" spans="6:23" x14ac:dyDescent="0.25">
      <c r="F69" s="50"/>
      <c r="R69" s="24"/>
      <c r="S69" s="24"/>
      <c r="T69" s="24"/>
      <c r="U69" s="24"/>
      <c r="W69" s="44"/>
    </row>
    <row r="70" spans="6:23" x14ac:dyDescent="0.25">
      <c r="F70" s="50"/>
      <c r="R70" s="24"/>
      <c r="S70" s="24"/>
      <c r="T70" s="24"/>
      <c r="U70" s="24"/>
      <c r="W70" s="44"/>
    </row>
    <row r="71" spans="6:23" x14ac:dyDescent="0.25">
      <c r="F71" s="50"/>
      <c r="R71" s="24"/>
      <c r="S71" s="24"/>
      <c r="T71" s="24"/>
      <c r="U71" s="24"/>
      <c r="W71" s="44"/>
    </row>
    <row r="72" spans="6:23" x14ac:dyDescent="0.25">
      <c r="F72" s="50"/>
      <c r="R72" s="24"/>
      <c r="S72" s="24"/>
      <c r="T72" s="24"/>
      <c r="U72" s="24"/>
      <c r="W72" s="44"/>
    </row>
    <row r="73" spans="6:23" x14ac:dyDescent="0.25">
      <c r="F73" s="50"/>
      <c r="R73" s="24"/>
      <c r="S73" s="24"/>
      <c r="T73" s="24"/>
      <c r="U73" s="24"/>
      <c r="W73" s="44"/>
    </row>
    <row r="74" spans="6:23" x14ac:dyDescent="0.25">
      <c r="F74" s="50"/>
      <c r="R74" s="24"/>
      <c r="S74" s="24"/>
      <c r="T74" s="24"/>
      <c r="U74" s="24"/>
      <c r="W74" s="44"/>
    </row>
    <row r="75" spans="6:23" x14ac:dyDescent="0.25">
      <c r="F75" s="50"/>
      <c r="R75" s="24"/>
      <c r="S75" s="24"/>
      <c r="T75" s="24"/>
      <c r="U75" s="24"/>
      <c r="W75" s="44"/>
    </row>
    <row r="76" spans="6:23" x14ac:dyDescent="0.25">
      <c r="F76" s="50"/>
      <c r="R76" s="41"/>
      <c r="S76" s="41"/>
      <c r="T76" s="41"/>
      <c r="U76" s="41"/>
      <c r="W76" s="44"/>
    </row>
    <row r="77" spans="6:23" x14ac:dyDescent="0.25">
      <c r="F77" s="50"/>
      <c r="R77" s="24"/>
      <c r="S77" s="21"/>
      <c r="T77" s="21"/>
      <c r="U77" s="21"/>
      <c r="W77" s="44"/>
    </row>
    <row r="78" spans="6:23" ht="15.75" thickBot="1" x14ac:dyDescent="0.3">
      <c r="F78" s="50"/>
      <c r="R78" s="35"/>
      <c r="S78" s="35"/>
      <c r="T78" s="35"/>
      <c r="U78" s="35"/>
      <c r="W78" s="44"/>
    </row>
    <row r="79" spans="6:23" ht="15.75" thickTop="1" x14ac:dyDescent="0.25">
      <c r="F79" s="50"/>
      <c r="R79" s="24"/>
      <c r="S79" s="21"/>
      <c r="T79" s="21"/>
      <c r="U79" s="21"/>
      <c r="W79" s="44"/>
    </row>
    <row r="80" spans="6:23" x14ac:dyDescent="0.25">
      <c r="F80" s="50"/>
      <c r="R80" s="24"/>
      <c r="S80" s="24"/>
      <c r="T80" s="24"/>
      <c r="U80" s="24"/>
      <c r="W80" s="44"/>
    </row>
    <row r="81" spans="6:23" x14ac:dyDescent="0.25">
      <c r="F81" s="50"/>
      <c r="R81" s="24"/>
      <c r="S81" s="24"/>
      <c r="T81" s="24"/>
      <c r="U81" s="24"/>
      <c r="W81" s="44"/>
    </row>
    <row r="82" spans="6:23" x14ac:dyDescent="0.25">
      <c r="F82" s="50"/>
      <c r="R82" s="24"/>
      <c r="S82" s="24"/>
      <c r="T82" s="24"/>
      <c r="U82" s="24"/>
      <c r="W82" s="44"/>
    </row>
    <row r="83" spans="6:23" x14ac:dyDescent="0.25">
      <c r="F83" s="50"/>
      <c r="R83" s="24"/>
      <c r="S83" s="24"/>
      <c r="T83" s="24"/>
      <c r="U83" s="24"/>
      <c r="W83" s="44"/>
    </row>
    <row r="84" spans="6:23" x14ac:dyDescent="0.25">
      <c r="F84" s="50"/>
      <c r="R84" s="24"/>
      <c r="S84" s="24"/>
      <c r="T84" s="24"/>
      <c r="U84" s="24"/>
      <c r="W84" s="44"/>
    </row>
    <row r="85" spans="6:23" x14ac:dyDescent="0.25">
      <c r="F85" s="50"/>
      <c r="R85" s="24"/>
      <c r="S85" s="24"/>
      <c r="T85" s="24"/>
      <c r="U85" s="24"/>
      <c r="W85" s="44"/>
    </row>
    <row r="86" spans="6:23" x14ac:dyDescent="0.25">
      <c r="F86" s="50"/>
      <c r="R86" s="24"/>
      <c r="S86" s="24"/>
      <c r="T86" s="24"/>
      <c r="U86" s="24"/>
      <c r="W86" s="44"/>
    </row>
    <row r="87" spans="6:23" x14ac:dyDescent="0.25">
      <c r="F87" s="50"/>
      <c r="R87" s="24"/>
      <c r="S87" s="24"/>
      <c r="T87" s="24"/>
      <c r="U87" s="24"/>
      <c r="W87" s="44"/>
    </row>
    <row r="88" spans="6:23" x14ac:dyDescent="0.25">
      <c r="F88" s="50"/>
      <c r="R88" s="24"/>
      <c r="S88" s="24"/>
      <c r="T88" s="24"/>
      <c r="U88" s="24"/>
      <c r="W88" s="44"/>
    </row>
    <row r="89" spans="6:23" x14ac:dyDescent="0.25">
      <c r="F89" s="50"/>
      <c r="R89" s="24"/>
      <c r="S89" s="24"/>
      <c r="T89" s="24"/>
      <c r="U89" s="24"/>
      <c r="W89" s="44"/>
    </row>
    <row r="90" spans="6:23" x14ac:dyDescent="0.25">
      <c r="F90" s="50"/>
      <c r="R90" s="41"/>
      <c r="S90" s="41"/>
      <c r="T90" s="41"/>
      <c r="U90" s="41"/>
      <c r="W90" s="44"/>
    </row>
    <row r="91" spans="6:23" x14ac:dyDescent="0.25">
      <c r="F91" s="50"/>
      <c r="R91" s="21"/>
      <c r="S91" s="21"/>
      <c r="T91" s="21"/>
      <c r="U91" s="21"/>
      <c r="W91" s="44"/>
    </row>
    <row r="92" spans="6:23" ht="15.75" thickBot="1" x14ac:dyDescent="0.3">
      <c r="F92" s="50"/>
      <c r="R92" s="35"/>
      <c r="S92" s="35"/>
      <c r="T92" s="35"/>
      <c r="U92" s="35"/>
      <c r="W92" s="44"/>
    </row>
    <row r="93" spans="6:23" ht="15.75" thickTop="1" x14ac:dyDescent="0.25">
      <c r="F93" s="50"/>
      <c r="R93" s="21"/>
      <c r="S93" s="21"/>
      <c r="T93" s="21"/>
      <c r="U93" s="21"/>
      <c r="W93" s="44"/>
    </row>
    <row r="94" spans="6:23" x14ac:dyDescent="0.25">
      <c r="F94" s="50"/>
      <c r="R94" s="24"/>
      <c r="S94" s="24"/>
      <c r="T94" s="24"/>
      <c r="U94" s="24"/>
      <c r="W94" s="44"/>
    </row>
    <row r="95" spans="6:23" x14ac:dyDescent="0.25">
      <c r="F95" s="50"/>
      <c r="R95" s="24"/>
      <c r="S95" s="24"/>
      <c r="T95" s="24"/>
      <c r="U95" s="24"/>
      <c r="W95" s="44"/>
    </row>
    <row r="96" spans="6:23" x14ac:dyDescent="0.25">
      <c r="F96" s="50"/>
      <c r="R96" s="24"/>
      <c r="S96" s="24"/>
      <c r="T96" s="24"/>
      <c r="U96" s="24"/>
      <c r="W96" s="44"/>
    </row>
    <row r="97" spans="2:23" x14ac:dyDescent="0.25">
      <c r="F97" s="50"/>
      <c r="R97" s="24"/>
      <c r="S97" s="24"/>
      <c r="T97" s="24"/>
      <c r="U97" s="24"/>
      <c r="W97" s="44"/>
    </row>
    <row r="98" spans="2:23" x14ac:dyDescent="0.25">
      <c r="F98" s="50"/>
      <c r="R98" s="24"/>
      <c r="S98" s="24"/>
      <c r="T98" s="24"/>
      <c r="U98" s="24"/>
      <c r="W98" s="44"/>
    </row>
    <row r="99" spans="2:23" x14ac:dyDescent="0.25">
      <c r="F99" s="50"/>
      <c r="R99" s="41"/>
      <c r="S99" s="41"/>
      <c r="T99" s="41"/>
      <c r="U99" s="41"/>
      <c r="W99" s="44"/>
    </row>
    <row r="100" spans="2:23" x14ac:dyDescent="0.25">
      <c r="B100" s="13"/>
      <c r="C100" s="6"/>
      <c r="D100" s="6"/>
      <c r="E100" s="6"/>
      <c r="F100" s="21"/>
      <c r="G100" s="21"/>
      <c r="H100" s="24"/>
      <c r="I100" s="24"/>
      <c r="J100" s="40"/>
      <c r="K100" s="24"/>
      <c r="L100" s="24"/>
      <c r="M100" s="24"/>
      <c r="N100" s="40"/>
      <c r="O100" s="24"/>
      <c r="P100" s="24"/>
      <c r="Q100" s="24"/>
      <c r="R100" s="24"/>
      <c r="S100" s="24"/>
      <c r="T100" s="24"/>
      <c r="U100" s="24"/>
      <c r="W100" s="44"/>
    </row>
    <row r="101" spans="2:23" x14ac:dyDescent="0.25">
      <c r="B101" s="13"/>
      <c r="C101" s="6"/>
      <c r="D101" s="6"/>
      <c r="E101" s="6"/>
      <c r="F101" s="21"/>
      <c r="G101" s="24"/>
      <c r="H101" s="24"/>
      <c r="I101" s="24"/>
      <c r="J101" s="40"/>
      <c r="K101" s="24"/>
      <c r="L101" s="24"/>
      <c r="M101" s="24"/>
      <c r="N101" s="40"/>
      <c r="O101" s="24"/>
      <c r="P101" s="24"/>
      <c r="Q101" s="24"/>
      <c r="R101" s="24"/>
      <c r="S101" s="24"/>
      <c r="T101" s="24"/>
      <c r="U101" s="24"/>
      <c r="W101" s="44"/>
    </row>
    <row r="102" spans="2:23" x14ac:dyDescent="0.25">
      <c r="B102" s="6"/>
      <c r="C102" s="6"/>
      <c r="D102" s="6"/>
      <c r="E102" s="6"/>
      <c r="F102" s="21"/>
      <c r="G102" s="24"/>
      <c r="H102" s="24"/>
      <c r="I102" s="24"/>
      <c r="J102" s="40"/>
      <c r="K102" s="24"/>
      <c r="L102" s="24"/>
      <c r="M102" s="24"/>
      <c r="N102" s="40"/>
      <c r="O102" s="24"/>
      <c r="P102" s="24"/>
      <c r="Q102" s="24"/>
      <c r="R102" s="24"/>
      <c r="S102" s="24"/>
      <c r="T102" s="24"/>
      <c r="U102" s="24"/>
      <c r="W102" s="44"/>
    </row>
    <row r="103" spans="2:23" x14ac:dyDescent="0.25">
      <c r="B103" s="6"/>
      <c r="C103" s="6"/>
      <c r="D103" s="6"/>
      <c r="E103" s="6"/>
      <c r="F103" s="21"/>
      <c r="G103" s="24"/>
      <c r="H103" s="24"/>
      <c r="I103" s="24"/>
      <c r="J103" s="40"/>
      <c r="K103" s="24"/>
      <c r="L103" s="24"/>
      <c r="M103" s="24"/>
      <c r="N103" s="40"/>
      <c r="O103" s="24"/>
      <c r="P103" s="24"/>
      <c r="Q103" s="24"/>
      <c r="R103" s="24"/>
      <c r="S103" s="24"/>
      <c r="T103" s="24"/>
      <c r="U103" s="24"/>
      <c r="W103" s="44"/>
    </row>
    <row r="104" spans="2:23" x14ac:dyDescent="0.25">
      <c r="B104" s="7"/>
      <c r="C104" s="6"/>
      <c r="D104" s="6"/>
      <c r="E104" s="6"/>
      <c r="F104" s="21"/>
      <c r="G104" s="24"/>
      <c r="H104" s="24"/>
      <c r="I104" s="24"/>
      <c r="J104" s="40"/>
      <c r="K104" s="24"/>
      <c r="L104" s="24"/>
      <c r="M104" s="24"/>
      <c r="N104" s="40"/>
      <c r="O104" s="24"/>
      <c r="P104" s="24"/>
      <c r="Q104" s="24"/>
      <c r="R104" s="24"/>
      <c r="S104" s="24"/>
      <c r="T104" s="24"/>
      <c r="U104" s="24"/>
      <c r="W104" s="44"/>
    </row>
    <row r="105" spans="2:23" x14ac:dyDescent="0.25">
      <c r="B105" s="6"/>
      <c r="C105" s="6"/>
      <c r="D105" s="6"/>
      <c r="E105" s="6"/>
      <c r="F105" s="21"/>
      <c r="G105" s="24"/>
      <c r="H105" s="24"/>
      <c r="I105" s="24"/>
      <c r="J105" s="40"/>
      <c r="K105" s="24"/>
      <c r="L105" s="24"/>
      <c r="M105" s="24"/>
      <c r="N105" s="40"/>
      <c r="O105" s="24"/>
      <c r="P105" s="24"/>
      <c r="Q105" s="24"/>
      <c r="R105" s="24"/>
      <c r="S105" s="24"/>
      <c r="T105" s="24"/>
      <c r="U105" s="24"/>
      <c r="W105" s="44"/>
    </row>
    <row r="106" spans="2:23" ht="15.75" x14ac:dyDescent="0.25">
      <c r="B106" s="15"/>
      <c r="C106" s="6"/>
      <c r="D106" s="6"/>
      <c r="E106" s="6"/>
      <c r="F106" s="21"/>
      <c r="G106" s="24"/>
      <c r="H106" s="24"/>
      <c r="I106" s="24"/>
      <c r="J106" s="40"/>
      <c r="K106" s="24"/>
      <c r="L106" s="24"/>
      <c r="M106" s="24"/>
      <c r="N106" s="40"/>
      <c r="O106" s="24"/>
      <c r="P106" s="24"/>
      <c r="Q106" s="24"/>
      <c r="R106" s="24"/>
      <c r="S106" s="24"/>
      <c r="T106" s="24"/>
      <c r="U106" s="24"/>
      <c r="W106" s="44"/>
    </row>
    <row r="107" spans="2:23" ht="15.75" x14ac:dyDescent="0.25">
      <c r="B107" s="15"/>
      <c r="C107" s="6"/>
      <c r="D107" s="6"/>
      <c r="E107" s="6"/>
      <c r="F107" s="21"/>
      <c r="G107" s="24"/>
      <c r="H107" s="24"/>
      <c r="I107" s="24"/>
      <c r="J107" s="40"/>
      <c r="K107" s="24"/>
      <c r="L107" s="24"/>
      <c r="M107" s="24"/>
      <c r="N107" s="40"/>
      <c r="O107" s="24"/>
      <c r="P107" s="24"/>
      <c r="Q107" s="24"/>
      <c r="R107" s="24"/>
      <c r="S107" s="24"/>
      <c r="T107" s="24"/>
      <c r="U107" s="24"/>
      <c r="W107" s="44"/>
    </row>
    <row r="108" spans="2:23" ht="15.75" x14ac:dyDescent="0.25">
      <c r="B108" s="15"/>
      <c r="C108" s="6"/>
      <c r="D108" s="6"/>
      <c r="E108" s="6"/>
      <c r="F108" s="21"/>
      <c r="G108" s="24"/>
      <c r="H108" s="24"/>
      <c r="I108" s="24"/>
      <c r="J108" s="40"/>
      <c r="K108" s="24"/>
      <c r="L108" s="24"/>
      <c r="M108" s="24"/>
      <c r="N108" s="40"/>
      <c r="O108" s="24"/>
      <c r="P108" s="24"/>
      <c r="Q108" s="24"/>
      <c r="R108" s="24"/>
      <c r="S108" s="24"/>
      <c r="T108" s="24"/>
      <c r="U108" s="24"/>
      <c r="W108" s="44"/>
    </row>
    <row r="109" spans="2:23" ht="15.75" x14ac:dyDescent="0.25">
      <c r="B109" s="15"/>
      <c r="C109" s="6"/>
      <c r="D109" s="6"/>
      <c r="E109" s="6"/>
      <c r="F109" s="21"/>
      <c r="G109" s="24"/>
      <c r="H109" s="24"/>
      <c r="I109" s="24"/>
      <c r="J109" s="40"/>
      <c r="K109" s="24"/>
      <c r="L109" s="24"/>
      <c r="M109" s="24"/>
      <c r="N109" s="40"/>
      <c r="O109" s="24"/>
      <c r="P109" s="24"/>
      <c r="Q109" s="24"/>
      <c r="R109" s="24"/>
      <c r="S109" s="24"/>
      <c r="T109" s="24"/>
      <c r="U109" s="24"/>
      <c r="W109" s="44"/>
    </row>
    <row r="110" spans="2:23" ht="15.75" x14ac:dyDescent="0.25">
      <c r="B110" s="15"/>
      <c r="C110" s="6"/>
      <c r="D110" s="6"/>
      <c r="E110" s="6"/>
      <c r="F110" s="21"/>
      <c r="G110" s="24"/>
      <c r="H110" s="24"/>
      <c r="I110" s="24"/>
      <c r="J110" s="40"/>
      <c r="K110" s="24"/>
      <c r="L110" s="24"/>
      <c r="M110" s="24"/>
      <c r="N110" s="40"/>
      <c r="O110" s="24"/>
      <c r="P110" s="24"/>
      <c r="Q110" s="24"/>
      <c r="R110" s="24"/>
      <c r="S110" s="24"/>
      <c r="T110" s="24"/>
      <c r="U110" s="24"/>
      <c r="W110" s="44"/>
    </row>
    <row r="111" spans="2:23" x14ac:dyDescent="0.25">
      <c r="B111" s="30"/>
      <c r="C111" s="30"/>
      <c r="D111" s="30"/>
      <c r="E111" s="30"/>
      <c r="F111" s="3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W111" s="44"/>
    </row>
    <row r="112" spans="2:23" ht="15.75" x14ac:dyDescent="0.25">
      <c r="B112" s="16"/>
      <c r="C112" s="6"/>
      <c r="D112" s="6"/>
      <c r="E112" s="6"/>
      <c r="F112" s="21"/>
      <c r="G112" s="21"/>
      <c r="H112" s="24"/>
      <c r="I112" s="24"/>
      <c r="J112" s="40"/>
      <c r="K112" s="24"/>
      <c r="L112" s="24"/>
      <c r="M112" s="24"/>
      <c r="N112" s="40"/>
      <c r="O112" s="24"/>
      <c r="P112" s="24"/>
      <c r="Q112" s="24"/>
      <c r="R112" s="24"/>
      <c r="S112" s="24"/>
      <c r="T112" s="24"/>
      <c r="U112" s="24"/>
      <c r="W112" s="44"/>
    </row>
    <row r="113" spans="2:23" ht="15.75" x14ac:dyDescent="0.25">
      <c r="B113" s="17"/>
      <c r="C113" s="6"/>
      <c r="D113" s="6"/>
      <c r="E113" s="6"/>
      <c r="F113" s="21"/>
      <c r="G113" s="24"/>
      <c r="H113" s="24"/>
      <c r="I113" s="24"/>
      <c r="J113" s="40"/>
      <c r="K113" s="24"/>
      <c r="L113" s="24"/>
      <c r="M113" s="24"/>
      <c r="N113" s="40"/>
      <c r="O113" s="24"/>
      <c r="P113" s="24"/>
      <c r="Q113" s="24"/>
      <c r="R113" s="24"/>
      <c r="S113" s="24"/>
      <c r="T113" s="24"/>
      <c r="U113" s="24"/>
      <c r="W113" s="44"/>
    </row>
    <row r="114" spans="2:23" ht="15.75" x14ac:dyDescent="0.25">
      <c r="B114" s="15"/>
      <c r="C114" s="6"/>
      <c r="D114" s="6"/>
      <c r="E114" s="6"/>
      <c r="F114" s="21"/>
      <c r="G114" s="24"/>
      <c r="H114" s="24"/>
      <c r="I114" s="24"/>
      <c r="J114" s="40"/>
      <c r="K114" s="24"/>
      <c r="L114" s="24"/>
      <c r="M114" s="24"/>
      <c r="N114" s="40"/>
      <c r="O114" s="24"/>
      <c r="P114" s="24"/>
      <c r="Q114" s="24"/>
      <c r="R114" s="24"/>
      <c r="S114" s="24"/>
      <c r="T114" s="24"/>
      <c r="U114" s="24"/>
      <c r="W114" s="44"/>
    </row>
    <row r="115" spans="2:23" ht="15.75" x14ac:dyDescent="0.25">
      <c r="B115" s="15"/>
      <c r="C115" s="6"/>
      <c r="D115" s="6"/>
      <c r="E115" s="6"/>
      <c r="F115" s="21"/>
      <c r="G115" s="24"/>
      <c r="H115" s="24"/>
      <c r="I115" s="24"/>
      <c r="J115" s="40"/>
      <c r="K115" s="24"/>
      <c r="L115" s="24"/>
      <c r="M115" s="24"/>
      <c r="N115" s="40"/>
      <c r="O115" s="24"/>
      <c r="P115" s="24"/>
      <c r="Q115" s="24"/>
      <c r="R115" s="24"/>
      <c r="S115" s="24"/>
      <c r="T115" s="24"/>
      <c r="U115" s="24"/>
      <c r="W115" s="44"/>
    </row>
    <row r="116" spans="2:23" ht="15.75" x14ac:dyDescent="0.25">
      <c r="B116" s="15"/>
      <c r="C116" s="6"/>
      <c r="D116" s="6"/>
      <c r="E116" s="6"/>
      <c r="F116" s="21"/>
      <c r="G116" s="24"/>
      <c r="H116" s="24"/>
      <c r="I116" s="24"/>
      <c r="J116" s="40"/>
      <c r="K116" s="24"/>
      <c r="L116" s="24"/>
      <c r="M116" s="24"/>
      <c r="N116" s="40"/>
      <c r="O116" s="24"/>
      <c r="P116" s="24"/>
      <c r="Q116" s="24"/>
      <c r="R116" s="24"/>
      <c r="S116" s="24"/>
      <c r="T116" s="24"/>
      <c r="U116" s="24"/>
      <c r="W116" s="44"/>
    </row>
    <row r="117" spans="2:23" ht="15.75" x14ac:dyDescent="0.25">
      <c r="B117" s="15"/>
      <c r="C117" s="6"/>
      <c r="D117" s="6"/>
      <c r="E117" s="6"/>
      <c r="F117" s="21"/>
      <c r="G117" s="24"/>
      <c r="H117" s="24"/>
      <c r="I117" s="24"/>
      <c r="J117" s="40"/>
      <c r="K117" s="24"/>
      <c r="L117" s="24"/>
      <c r="M117" s="24"/>
      <c r="N117" s="40"/>
      <c r="O117" s="24"/>
      <c r="P117" s="24"/>
      <c r="Q117" s="24"/>
      <c r="R117" s="24"/>
      <c r="S117" s="24"/>
      <c r="T117" s="24"/>
      <c r="U117" s="24"/>
      <c r="W117" s="44"/>
    </row>
    <row r="118" spans="2:23" ht="15.75" x14ac:dyDescent="0.25">
      <c r="B118" s="15"/>
      <c r="C118" s="6"/>
      <c r="D118" s="6"/>
      <c r="E118" s="6"/>
      <c r="F118" s="21"/>
      <c r="G118" s="24"/>
      <c r="H118" s="24"/>
      <c r="I118" s="24"/>
      <c r="J118" s="40"/>
      <c r="K118" s="24"/>
      <c r="L118" s="24"/>
      <c r="M118" s="24"/>
      <c r="N118" s="40"/>
      <c r="O118" s="24"/>
      <c r="P118" s="24"/>
      <c r="Q118" s="24"/>
      <c r="R118" s="24"/>
      <c r="S118" s="24"/>
      <c r="T118" s="24"/>
      <c r="U118" s="24"/>
      <c r="W118" s="44"/>
    </row>
    <row r="119" spans="2:23" ht="15.75" x14ac:dyDescent="0.25">
      <c r="B119" s="15"/>
      <c r="C119" s="6"/>
      <c r="D119" s="6"/>
      <c r="E119" s="6"/>
      <c r="F119" s="21"/>
      <c r="G119" s="24"/>
      <c r="H119" s="24"/>
      <c r="I119" s="24"/>
      <c r="J119" s="40"/>
      <c r="K119" s="24"/>
      <c r="L119" s="24"/>
      <c r="M119" s="24"/>
      <c r="N119" s="40"/>
      <c r="O119" s="24"/>
      <c r="P119" s="24"/>
      <c r="Q119" s="24"/>
      <c r="R119" s="24"/>
      <c r="S119" s="24"/>
      <c r="T119" s="24"/>
      <c r="U119" s="24"/>
      <c r="W119" s="44"/>
    </row>
    <row r="120" spans="2:23" ht="15.75" x14ac:dyDescent="0.25">
      <c r="B120" s="15"/>
      <c r="C120" s="6"/>
      <c r="D120" s="6"/>
      <c r="E120" s="6"/>
      <c r="F120" s="21"/>
      <c r="G120" s="24"/>
      <c r="H120" s="24"/>
      <c r="I120" s="24"/>
      <c r="J120" s="40"/>
      <c r="K120" s="24"/>
      <c r="L120" s="24"/>
      <c r="M120" s="24"/>
      <c r="N120" s="40"/>
      <c r="O120" s="24"/>
      <c r="P120" s="24"/>
      <c r="Q120" s="24"/>
      <c r="R120" s="24"/>
      <c r="S120" s="24"/>
      <c r="T120" s="24"/>
      <c r="U120" s="24"/>
      <c r="W120" s="44"/>
    </row>
    <row r="121" spans="2:23" x14ac:dyDescent="0.25">
      <c r="B121" s="30"/>
      <c r="C121" s="30"/>
      <c r="D121" s="30"/>
      <c r="E121" s="30"/>
      <c r="F121" s="3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W121" s="44"/>
    </row>
    <row r="122" spans="2:23" ht="15.75" x14ac:dyDescent="0.25">
      <c r="B122" s="16"/>
      <c r="C122" s="6"/>
      <c r="D122" s="6"/>
      <c r="E122" s="6"/>
      <c r="F122" s="21"/>
      <c r="G122" s="21"/>
      <c r="H122" s="24"/>
      <c r="I122" s="24"/>
      <c r="J122" s="40"/>
      <c r="K122" s="24"/>
      <c r="L122" s="24"/>
      <c r="M122" s="24"/>
      <c r="N122" s="40"/>
      <c r="O122" s="24"/>
      <c r="P122" s="24"/>
      <c r="Q122" s="24"/>
      <c r="R122" s="24"/>
      <c r="S122" s="24"/>
      <c r="T122" s="24"/>
      <c r="U122" s="24"/>
      <c r="W122" s="44"/>
    </row>
    <row r="123" spans="2:23" x14ac:dyDescent="0.25">
      <c r="B123" s="6"/>
      <c r="C123" s="6"/>
      <c r="D123" s="6"/>
      <c r="E123" s="6"/>
      <c r="F123" s="21"/>
      <c r="G123" s="24"/>
      <c r="H123" s="24"/>
      <c r="I123" s="24"/>
      <c r="J123" s="40"/>
      <c r="K123" s="24"/>
      <c r="L123" s="24"/>
      <c r="M123" s="24"/>
      <c r="N123" s="40"/>
      <c r="O123" s="24"/>
      <c r="P123" s="24"/>
      <c r="Q123" s="24"/>
      <c r="R123" s="24"/>
      <c r="S123" s="24"/>
      <c r="T123" s="24"/>
      <c r="U123" s="24"/>
      <c r="W123" s="44"/>
    </row>
    <row r="124" spans="2:23" x14ac:dyDescent="0.25">
      <c r="B124" s="6"/>
      <c r="C124" s="6"/>
      <c r="D124" s="6"/>
      <c r="E124" s="6"/>
      <c r="F124" s="21"/>
      <c r="G124" s="21"/>
      <c r="H124" s="24"/>
      <c r="I124" s="24"/>
      <c r="J124" s="40"/>
      <c r="K124" s="24"/>
      <c r="L124" s="24"/>
      <c r="M124" s="24"/>
      <c r="N124" s="40"/>
      <c r="O124" s="24"/>
      <c r="P124" s="24"/>
      <c r="Q124" s="24"/>
      <c r="R124" s="24"/>
      <c r="S124" s="24"/>
      <c r="T124" s="24"/>
      <c r="U124" s="24"/>
      <c r="W124" s="44"/>
    </row>
    <row r="125" spans="2:23" x14ac:dyDescent="0.25">
      <c r="B125" s="6"/>
      <c r="C125" s="6"/>
      <c r="D125" s="6"/>
      <c r="E125" s="6"/>
      <c r="F125" s="21"/>
      <c r="G125" s="24"/>
      <c r="H125" s="24"/>
      <c r="I125" s="24"/>
      <c r="J125" s="40"/>
      <c r="K125" s="24"/>
      <c r="L125" s="24"/>
      <c r="M125" s="24"/>
      <c r="N125" s="40"/>
      <c r="O125" s="24"/>
      <c r="P125" s="24"/>
      <c r="Q125" s="24"/>
      <c r="R125" s="24"/>
      <c r="S125" s="24"/>
      <c r="T125" s="24"/>
      <c r="U125" s="24"/>
      <c r="W125" s="44"/>
    </row>
    <row r="126" spans="2:23" x14ac:dyDescent="0.25">
      <c r="B126" s="6"/>
      <c r="C126" s="6"/>
      <c r="D126" s="6"/>
      <c r="E126" s="6"/>
      <c r="F126" s="21"/>
      <c r="G126" s="24"/>
      <c r="H126" s="24"/>
      <c r="I126" s="24"/>
      <c r="J126" s="40"/>
      <c r="K126" s="24"/>
      <c r="L126" s="24"/>
      <c r="M126" s="24"/>
      <c r="N126" s="40"/>
      <c r="O126" s="24"/>
      <c r="P126" s="24"/>
      <c r="Q126" s="24"/>
      <c r="R126" s="24"/>
      <c r="S126" s="24"/>
      <c r="T126" s="24"/>
      <c r="U126" s="24"/>
      <c r="W126" s="44"/>
    </row>
    <row r="127" spans="2:23" ht="15.75" thickBot="1" x14ac:dyDescent="0.3">
      <c r="B127" s="33"/>
      <c r="C127" s="33"/>
      <c r="D127" s="33"/>
      <c r="E127" s="33"/>
      <c r="F127" s="34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W127" s="44"/>
    </row>
    <row r="128" spans="2:23" ht="15.75" thickTop="1" x14ac:dyDescent="0.25">
      <c r="B128" s="9"/>
      <c r="C128" s="6"/>
      <c r="D128" s="6"/>
      <c r="E128" s="6"/>
      <c r="F128" s="21"/>
      <c r="G128" s="21"/>
      <c r="H128" s="24"/>
      <c r="I128" s="24"/>
      <c r="J128" s="40"/>
      <c r="K128" s="24"/>
      <c r="L128" s="24"/>
      <c r="M128" s="24"/>
      <c r="N128" s="40"/>
      <c r="O128" s="24"/>
      <c r="P128" s="24"/>
      <c r="Q128" s="24"/>
      <c r="R128" s="24"/>
      <c r="S128" s="24"/>
      <c r="T128" s="24"/>
      <c r="U128" s="24"/>
      <c r="W128" s="44"/>
    </row>
    <row r="129" spans="1:23" x14ac:dyDescent="0.25">
      <c r="F129" s="24"/>
      <c r="G129" s="24"/>
      <c r="H129" s="24"/>
      <c r="I129" s="24"/>
      <c r="J129" s="40"/>
      <c r="K129" s="24"/>
      <c r="L129" s="24"/>
      <c r="M129" s="24"/>
      <c r="N129" s="40"/>
      <c r="O129" s="24"/>
      <c r="P129" s="24"/>
      <c r="Q129" s="24"/>
      <c r="R129" s="24"/>
      <c r="S129" s="24"/>
      <c r="T129" s="24"/>
      <c r="U129" s="24"/>
      <c r="W129" s="44"/>
    </row>
    <row r="130" spans="1:23" x14ac:dyDescent="0.25">
      <c r="A130" s="7"/>
      <c r="C130" s="6"/>
      <c r="D130" s="6"/>
      <c r="E130" s="6"/>
      <c r="F130" s="24"/>
      <c r="G130" s="24"/>
      <c r="H130" s="24"/>
      <c r="I130" s="24"/>
      <c r="J130" s="40"/>
      <c r="K130" s="24"/>
      <c r="L130" s="24"/>
      <c r="M130" s="24"/>
      <c r="N130" s="40"/>
      <c r="O130" s="24"/>
      <c r="P130" s="24"/>
      <c r="Q130" s="24"/>
      <c r="R130" s="24"/>
      <c r="S130" s="24"/>
      <c r="T130" s="24"/>
      <c r="U130" s="24"/>
      <c r="W130" s="44"/>
    </row>
    <row r="131" spans="1:23" x14ac:dyDescent="0.25">
      <c r="B131" s="7"/>
      <c r="C131" s="6"/>
      <c r="D131" s="6"/>
      <c r="E131" s="6"/>
      <c r="F131" s="24"/>
      <c r="G131" s="24"/>
      <c r="H131" s="24"/>
      <c r="I131" s="24"/>
      <c r="J131" s="40"/>
      <c r="K131" s="24"/>
      <c r="L131" s="24"/>
      <c r="M131" s="24"/>
      <c r="N131" s="40"/>
      <c r="O131" s="24"/>
      <c r="P131" s="24"/>
      <c r="Q131" s="24"/>
      <c r="R131" s="24"/>
      <c r="S131" s="24"/>
      <c r="T131" s="24"/>
      <c r="U131" s="24"/>
      <c r="W131" s="44"/>
    </row>
    <row r="132" spans="1:23" x14ac:dyDescent="0.25">
      <c r="B132" s="9"/>
      <c r="C132" s="6"/>
      <c r="D132" s="6"/>
      <c r="E132" s="6"/>
      <c r="F132" s="24"/>
      <c r="G132" s="24"/>
      <c r="H132" s="24"/>
      <c r="I132" s="24"/>
      <c r="J132" s="40"/>
      <c r="K132" s="24"/>
      <c r="L132" s="24"/>
      <c r="M132" s="24"/>
      <c r="N132" s="40"/>
      <c r="O132" s="24"/>
      <c r="P132" s="24"/>
      <c r="Q132" s="24"/>
      <c r="R132" s="24"/>
      <c r="S132" s="24"/>
      <c r="T132" s="24"/>
      <c r="U132" s="24"/>
      <c r="W132" s="44"/>
    </row>
    <row r="133" spans="1:23" x14ac:dyDescent="0.25">
      <c r="B133" s="6"/>
      <c r="C133" s="6"/>
      <c r="D133" s="6"/>
      <c r="E133" s="6"/>
      <c r="F133" s="24"/>
      <c r="G133" s="24"/>
      <c r="H133" s="24"/>
      <c r="I133" s="24"/>
      <c r="J133" s="40"/>
      <c r="K133" s="24"/>
      <c r="L133" s="24"/>
      <c r="M133" s="24"/>
      <c r="N133" s="40"/>
      <c r="O133" s="24"/>
      <c r="P133" s="24"/>
      <c r="Q133" s="24"/>
      <c r="R133" s="24"/>
      <c r="S133" s="24"/>
      <c r="T133" s="24"/>
      <c r="U133" s="24"/>
      <c r="W133" s="44"/>
    </row>
    <row r="134" spans="1:23" x14ac:dyDescent="0.25">
      <c r="B134" s="18"/>
      <c r="C134" s="6"/>
      <c r="D134" s="6"/>
      <c r="E134" s="6"/>
      <c r="F134" s="24"/>
      <c r="G134" s="24"/>
      <c r="H134" s="24"/>
      <c r="I134" s="24"/>
      <c r="J134" s="40"/>
      <c r="K134" s="24"/>
      <c r="L134" s="24"/>
      <c r="M134" s="24"/>
      <c r="N134" s="40"/>
      <c r="O134" s="24"/>
      <c r="P134" s="24"/>
      <c r="Q134" s="24"/>
      <c r="R134" s="24"/>
      <c r="S134" s="24"/>
      <c r="T134" s="24"/>
      <c r="U134" s="24"/>
      <c r="W134" s="44"/>
    </row>
    <row r="135" spans="1:23" x14ac:dyDescent="0.25">
      <c r="B135" s="6"/>
      <c r="C135" s="6"/>
      <c r="D135" s="6"/>
      <c r="E135" s="6"/>
      <c r="F135" s="24"/>
      <c r="G135" s="24"/>
      <c r="H135" s="24"/>
      <c r="I135" s="24"/>
      <c r="J135" s="40"/>
      <c r="K135" s="24"/>
      <c r="L135" s="24"/>
      <c r="M135" s="24"/>
      <c r="N135" s="40"/>
      <c r="O135" s="24"/>
      <c r="P135" s="24"/>
      <c r="Q135" s="24"/>
      <c r="R135" s="24"/>
      <c r="S135" s="24"/>
      <c r="T135" s="24"/>
      <c r="U135" s="24"/>
      <c r="W135" s="44"/>
    </row>
    <row r="136" spans="1:23" x14ac:dyDescent="0.25">
      <c r="B136" s="6"/>
      <c r="C136" s="6"/>
      <c r="D136" s="6"/>
      <c r="E136" s="6"/>
      <c r="F136" s="24"/>
      <c r="G136" s="24"/>
      <c r="H136" s="24"/>
      <c r="I136" s="24"/>
      <c r="J136" s="40"/>
      <c r="K136" s="24"/>
      <c r="L136" s="24"/>
      <c r="M136" s="24"/>
      <c r="N136" s="40"/>
      <c r="O136" s="24"/>
      <c r="P136" s="24"/>
      <c r="Q136" s="24"/>
      <c r="R136" s="24"/>
      <c r="S136" s="24"/>
      <c r="T136" s="24"/>
      <c r="U136" s="24"/>
      <c r="W136" s="44"/>
    </row>
    <row r="137" spans="1:23" x14ac:dyDescent="0.25">
      <c r="B137" s="6"/>
      <c r="C137" s="6"/>
      <c r="D137" s="6"/>
      <c r="E137" s="6"/>
      <c r="F137" s="24"/>
      <c r="G137" s="24"/>
      <c r="H137" s="24"/>
      <c r="I137" s="24"/>
      <c r="J137" s="40"/>
      <c r="K137" s="24"/>
      <c r="L137" s="24"/>
      <c r="M137" s="24"/>
      <c r="N137" s="40"/>
      <c r="O137" s="24"/>
      <c r="P137" s="24"/>
      <c r="Q137" s="24"/>
      <c r="R137" s="24"/>
      <c r="S137" s="24"/>
      <c r="T137" s="24"/>
      <c r="U137" s="24"/>
      <c r="W137" s="44"/>
    </row>
    <row r="138" spans="1:23" x14ac:dyDescent="0.25">
      <c r="B138" s="6"/>
      <c r="C138" s="6"/>
      <c r="D138" s="6"/>
      <c r="E138" s="6"/>
      <c r="F138" s="24"/>
      <c r="G138" s="24"/>
      <c r="H138" s="24"/>
      <c r="I138" s="24"/>
      <c r="J138" s="40"/>
      <c r="K138" s="24"/>
      <c r="L138" s="24"/>
      <c r="M138" s="24"/>
      <c r="N138" s="40"/>
      <c r="O138" s="24"/>
      <c r="P138" s="24"/>
      <c r="Q138" s="24"/>
      <c r="R138" s="24"/>
      <c r="S138" s="24"/>
      <c r="T138" s="24"/>
      <c r="U138" s="24"/>
      <c r="W138" s="44"/>
    </row>
    <row r="139" spans="1:23" x14ac:dyDescent="0.25">
      <c r="B139" s="6"/>
      <c r="C139" s="6"/>
      <c r="D139" s="6"/>
      <c r="E139" s="6"/>
      <c r="F139" s="24"/>
      <c r="G139" s="24"/>
      <c r="H139" s="24"/>
      <c r="I139" s="24"/>
      <c r="J139" s="40"/>
      <c r="K139" s="24"/>
      <c r="L139" s="24"/>
      <c r="M139" s="24"/>
      <c r="N139" s="40"/>
      <c r="O139" s="24"/>
      <c r="P139" s="24"/>
      <c r="Q139" s="24"/>
      <c r="R139" s="24"/>
      <c r="S139" s="24"/>
      <c r="T139" s="24"/>
      <c r="U139" s="24"/>
      <c r="W139" s="44"/>
    </row>
    <row r="140" spans="1:23" x14ac:dyDescent="0.25">
      <c r="B140" s="30"/>
      <c r="C140" s="30"/>
      <c r="D140" s="30"/>
      <c r="E140" s="30"/>
      <c r="F140" s="3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W140" s="44"/>
    </row>
    <row r="141" spans="1:23" x14ac:dyDescent="0.25">
      <c r="B141" s="6"/>
      <c r="C141" s="6"/>
      <c r="D141" s="6"/>
      <c r="E141" s="6"/>
      <c r="F141" s="24"/>
      <c r="G141" s="24"/>
      <c r="H141" s="24"/>
      <c r="I141" s="24"/>
      <c r="J141" s="40"/>
      <c r="K141" s="24"/>
      <c r="L141" s="24"/>
      <c r="M141" s="24"/>
      <c r="N141" s="40"/>
      <c r="O141" s="24"/>
      <c r="P141" s="24"/>
      <c r="Q141" s="24"/>
      <c r="R141" s="24"/>
      <c r="S141" s="24"/>
      <c r="T141" s="24"/>
      <c r="U141" s="24"/>
      <c r="W141" s="44"/>
    </row>
    <row r="142" spans="1:23" x14ac:dyDescent="0.25">
      <c r="B142" s="6"/>
      <c r="C142" s="6"/>
      <c r="D142" s="6"/>
      <c r="E142" s="6"/>
      <c r="F142" s="24"/>
      <c r="G142" s="24"/>
      <c r="H142" s="24"/>
      <c r="I142" s="24"/>
      <c r="J142" s="40"/>
      <c r="K142" s="24"/>
      <c r="L142" s="24"/>
      <c r="M142" s="24"/>
      <c r="N142" s="40"/>
      <c r="O142" s="24"/>
      <c r="P142" s="24"/>
      <c r="Q142" s="24"/>
      <c r="R142" s="24"/>
      <c r="S142" s="24"/>
      <c r="T142" s="24"/>
      <c r="U142" s="24"/>
      <c r="W142" s="44"/>
    </row>
    <row r="143" spans="1:23" x14ac:dyDescent="0.25">
      <c r="B143" s="9"/>
      <c r="C143" s="6"/>
      <c r="D143" s="6"/>
      <c r="E143" s="6"/>
      <c r="F143" s="24"/>
      <c r="G143" s="24"/>
      <c r="H143" s="24"/>
      <c r="I143" s="24"/>
      <c r="J143" s="40"/>
      <c r="K143" s="24"/>
      <c r="L143" s="24"/>
      <c r="M143" s="24"/>
      <c r="N143" s="40"/>
      <c r="O143" s="24"/>
      <c r="P143" s="24"/>
      <c r="Q143" s="24"/>
      <c r="R143" s="24"/>
      <c r="S143" s="24"/>
      <c r="T143" s="24"/>
      <c r="U143" s="24"/>
      <c r="W143" s="44"/>
    </row>
    <row r="144" spans="1:23" x14ac:dyDescent="0.25">
      <c r="B144" s="6"/>
      <c r="C144" s="6"/>
      <c r="D144" s="6"/>
      <c r="E144" s="6"/>
      <c r="F144" s="24"/>
      <c r="G144" s="24"/>
      <c r="H144" s="24"/>
      <c r="I144" s="24"/>
      <c r="J144" s="40"/>
      <c r="K144" s="24"/>
      <c r="L144" s="24"/>
      <c r="M144" s="24"/>
      <c r="N144" s="40"/>
      <c r="O144" s="24"/>
      <c r="P144" s="24"/>
      <c r="Q144" s="24"/>
      <c r="R144" s="24"/>
      <c r="S144" s="24"/>
      <c r="T144" s="24"/>
      <c r="U144" s="24"/>
      <c r="W144" s="44"/>
    </row>
    <row r="145" spans="2:23" x14ac:dyDescent="0.25">
      <c r="B145" s="6"/>
      <c r="C145" s="6"/>
      <c r="D145" s="6"/>
      <c r="E145" s="6"/>
      <c r="F145" s="24"/>
      <c r="G145" s="24"/>
      <c r="H145" s="24"/>
      <c r="I145" s="24"/>
      <c r="J145" s="40"/>
      <c r="K145" s="24"/>
      <c r="L145" s="24"/>
      <c r="M145" s="24"/>
      <c r="N145" s="40"/>
      <c r="O145" s="24"/>
      <c r="P145" s="24"/>
      <c r="Q145" s="24"/>
      <c r="R145" s="24"/>
      <c r="S145" s="24"/>
      <c r="T145" s="24"/>
      <c r="U145" s="24"/>
      <c r="W145" s="44"/>
    </row>
    <row r="146" spans="2:23" x14ac:dyDescent="0.25">
      <c r="B146" s="6"/>
      <c r="C146" s="6"/>
      <c r="D146" s="6"/>
      <c r="E146" s="6"/>
      <c r="F146" s="24"/>
      <c r="G146" s="24"/>
      <c r="H146" s="24"/>
      <c r="I146" s="24"/>
      <c r="J146" s="40"/>
      <c r="K146" s="24"/>
      <c r="L146" s="24"/>
      <c r="M146" s="24"/>
      <c r="N146" s="40"/>
      <c r="O146" s="24"/>
      <c r="P146" s="24"/>
      <c r="Q146" s="24"/>
      <c r="R146" s="24"/>
      <c r="S146" s="24"/>
      <c r="T146" s="24"/>
      <c r="U146" s="24"/>
      <c r="W146" s="44"/>
    </row>
    <row r="147" spans="2:23" x14ac:dyDescent="0.25">
      <c r="B147" s="6"/>
      <c r="C147" s="6"/>
      <c r="D147" s="6"/>
      <c r="E147" s="6"/>
      <c r="F147" s="24"/>
      <c r="G147" s="24"/>
      <c r="H147" s="24"/>
      <c r="I147" s="24"/>
      <c r="J147" s="40"/>
      <c r="K147" s="24"/>
      <c r="L147" s="24"/>
      <c r="M147" s="24"/>
      <c r="N147" s="40"/>
      <c r="O147" s="24"/>
      <c r="P147" s="24"/>
      <c r="Q147" s="24"/>
      <c r="R147" s="24"/>
      <c r="S147" s="24"/>
      <c r="T147" s="24"/>
      <c r="U147" s="24"/>
      <c r="W147" s="44"/>
    </row>
    <row r="148" spans="2:23" x14ac:dyDescent="0.25">
      <c r="B148" s="6"/>
      <c r="C148" s="6"/>
      <c r="D148" s="6"/>
      <c r="E148" s="6"/>
      <c r="F148" s="24"/>
      <c r="G148" s="24"/>
      <c r="H148" s="24"/>
      <c r="I148" s="24"/>
      <c r="J148" s="40"/>
      <c r="K148" s="24"/>
      <c r="L148" s="24"/>
      <c r="M148" s="24"/>
      <c r="N148" s="40"/>
      <c r="O148" s="24"/>
      <c r="P148" s="24"/>
      <c r="Q148" s="24"/>
      <c r="R148" s="24"/>
      <c r="S148" s="24"/>
      <c r="T148" s="24"/>
      <c r="U148" s="24"/>
      <c r="W148" s="44"/>
    </row>
    <row r="149" spans="2:23" x14ac:dyDescent="0.25">
      <c r="B149" s="30"/>
      <c r="C149" s="30"/>
      <c r="D149" s="30"/>
      <c r="E149" s="30"/>
      <c r="F149" s="3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W149" s="44"/>
    </row>
    <row r="150" spans="2:23" x14ac:dyDescent="0.25">
      <c r="B150" s="6"/>
      <c r="C150" s="6"/>
      <c r="D150" s="6"/>
      <c r="E150" s="6"/>
      <c r="F150" s="24"/>
      <c r="G150" s="24"/>
      <c r="H150" s="24"/>
      <c r="I150" s="24"/>
      <c r="J150" s="40"/>
      <c r="K150" s="24"/>
      <c r="L150" s="24"/>
      <c r="M150" s="24"/>
      <c r="N150" s="40"/>
      <c r="O150" s="24"/>
      <c r="P150" s="24"/>
      <c r="Q150" s="24"/>
      <c r="R150" s="24"/>
      <c r="S150" s="24"/>
      <c r="T150" s="24"/>
      <c r="U150" s="24"/>
      <c r="W150" s="44"/>
    </row>
    <row r="151" spans="2:23" x14ac:dyDescent="0.25">
      <c r="B151" s="30"/>
      <c r="C151" s="30"/>
      <c r="D151" s="30"/>
      <c r="E151" s="30"/>
      <c r="F151" s="3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W151" s="44"/>
    </row>
    <row r="152" spans="2:23" x14ac:dyDescent="0.25">
      <c r="B152" s="6"/>
      <c r="C152" s="6"/>
      <c r="D152" s="6"/>
      <c r="E152" s="6"/>
      <c r="F152" s="24"/>
      <c r="G152" s="24"/>
      <c r="H152" s="24"/>
      <c r="I152" s="24"/>
      <c r="J152" s="40"/>
      <c r="K152" s="24"/>
      <c r="L152" s="24"/>
      <c r="M152" s="24"/>
      <c r="N152" s="40"/>
      <c r="O152" s="24"/>
      <c r="P152" s="24"/>
      <c r="Q152" s="24"/>
      <c r="R152" s="24"/>
      <c r="S152" s="24"/>
      <c r="T152" s="24"/>
      <c r="U152" s="24"/>
      <c r="W152" s="44"/>
    </row>
    <row r="153" spans="2:23" x14ac:dyDescent="0.25">
      <c r="B153" s="6"/>
      <c r="C153" s="6"/>
      <c r="D153" s="6"/>
      <c r="E153" s="6"/>
      <c r="F153" s="24"/>
      <c r="G153" s="24"/>
      <c r="H153" s="24"/>
      <c r="I153" s="24"/>
      <c r="J153" s="40"/>
      <c r="K153" s="24"/>
      <c r="L153" s="24"/>
      <c r="M153" s="24"/>
      <c r="N153" s="40"/>
      <c r="O153" s="24"/>
      <c r="P153" s="24"/>
      <c r="Q153" s="24"/>
      <c r="R153" s="24"/>
      <c r="S153" s="24"/>
      <c r="T153" s="24"/>
      <c r="U153" s="24"/>
      <c r="W153" s="44"/>
    </row>
    <row r="154" spans="2:23" x14ac:dyDescent="0.25">
      <c r="B154" s="9"/>
      <c r="C154" s="6"/>
      <c r="D154" s="6"/>
      <c r="E154" s="6"/>
      <c r="F154" s="24"/>
      <c r="G154" s="24"/>
      <c r="H154" s="24"/>
      <c r="I154" s="24"/>
      <c r="J154" s="40"/>
      <c r="K154" s="24"/>
      <c r="L154" s="24"/>
      <c r="M154" s="24"/>
      <c r="N154" s="40"/>
      <c r="O154" s="24"/>
      <c r="P154" s="24"/>
      <c r="Q154" s="24"/>
      <c r="R154" s="24"/>
      <c r="S154" s="24"/>
      <c r="T154" s="24"/>
      <c r="U154" s="24"/>
      <c r="W154" s="44"/>
    </row>
    <row r="155" spans="2:23" x14ac:dyDescent="0.25">
      <c r="B155" s="19"/>
      <c r="C155" s="6"/>
      <c r="D155" s="6"/>
      <c r="E155" s="6"/>
      <c r="F155" s="24"/>
      <c r="G155" s="24"/>
      <c r="H155" s="24"/>
      <c r="I155" s="24"/>
      <c r="J155" s="40"/>
      <c r="K155" s="24"/>
      <c r="L155" s="24"/>
      <c r="M155" s="24"/>
      <c r="N155" s="40"/>
      <c r="O155" s="24"/>
      <c r="P155" s="24"/>
      <c r="Q155" s="24"/>
      <c r="R155" s="24"/>
      <c r="S155" s="24"/>
      <c r="T155" s="24"/>
      <c r="U155" s="24"/>
      <c r="W155" s="44"/>
    </row>
    <row r="156" spans="2:23" x14ac:dyDescent="0.25">
      <c r="B156" s="20"/>
      <c r="C156" s="6"/>
      <c r="D156" s="6"/>
      <c r="E156" s="6"/>
      <c r="F156" s="24"/>
      <c r="G156" s="24"/>
      <c r="H156" s="24"/>
      <c r="I156" s="24"/>
      <c r="J156" s="40"/>
      <c r="K156" s="24"/>
      <c r="L156" s="24"/>
      <c r="M156" s="24"/>
      <c r="N156" s="40"/>
      <c r="O156" s="24"/>
      <c r="P156" s="24"/>
      <c r="Q156" s="24"/>
      <c r="R156" s="24"/>
      <c r="S156" s="24"/>
      <c r="T156" s="24"/>
      <c r="U156" s="24"/>
      <c r="W156" s="44"/>
    </row>
    <row r="157" spans="2:23" x14ac:dyDescent="0.25">
      <c r="B157" s="6"/>
      <c r="C157" s="6"/>
      <c r="D157" s="6"/>
      <c r="E157" s="6"/>
      <c r="F157" s="24"/>
      <c r="G157" s="24"/>
      <c r="H157" s="24"/>
      <c r="I157" s="24"/>
      <c r="J157" s="40"/>
      <c r="K157" s="24"/>
      <c r="L157" s="24"/>
      <c r="M157" s="24"/>
      <c r="N157" s="40"/>
      <c r="O157" s="24"/>
      <c r="P157" s="24"/>
      <c r="Q157" s="24"/>
      <c r="R157" s="24"/>
      <c r="S157" s="24"/>
      <c r="T157" s="24"/>
      <c r="U157" s="24"/>
      <c r="W157" s="44"/>
    </row>
    <row r="158" spans="2:23" x14ac:dyDescent="0.25">
      <c r="B158" s="18"/>
      <c r="C158" s="6"/>
      <c r="D158" s="6"/>
      <c r="E158" s="6"/>
      <c r="F158" s="24"/>
      <c r="G158" s="24"/>
      <c r="H158" s="24"/>
      <c r="I158" s="24"/>
      <c r="J158" s="40"/>
      <c r="K158" s="24"/>
      <c r="L158" s="24"/>
      <c r="M158" s="24"/>
      <c r="N158" s="40"/>
      <c r="O158" s="24"/>
      <c r="P158" s="24"/>
      <c r="Q158" s="24"/>
      <c r="R158" s="24"/>
      <c r="S158" s="24"/>
      <c r="T158" s="24"/>
      <c r="U158" s="24"/>
      <c r="W158" s="44"/>
    </row>
    <row r="159" spans="2:23" x14ac:dyDescent="0.25">
      <c r="B159" s="6"/>
      <c r="C159" s="6"/>
      <c r="D159" s="6"/>
      <c r="E159" s="6"/>
      <c r="F159" s="24"/>
      <c r="G159" s="24"/>
      <c r="H159" s="24"/>
      <c r="I159" s="24"/>
      <c r="J159" s="40"/>
      <c r="K159" s="24"/>
      <c r="L159" s="24"/>
      <c r="M159" s="24"/>
      <c r="N159" s="40"/>
      <c r="O159" s="24"/>
      <c r="P159" s="24"/>
      <c r="Q159" s="24"/>
      <c r="R159" s="24"/>
      <c r="S159" s="24"/>
      <c r="T159" s="24"/>
      <c r="U159" s="24"/>
      <c r="W159" s="44"/>
    </row>
    <row r="160" spans="2:23" x14ac:dyDescent="0.25">
      <c r="B160" s="18"/>
      <c r="C160" s="6"/>
      <c r="D160" s="6"/>
      <c r="E160" s="6"/>
      <c r="F160" s="24"/>
      <c r="G160" s="24"/>
      <c r="H160" s="24"/>
      <c r="I160" s="24"/>
      <c r="J160" s="40"/>
      <c r="K160" s="24"/>
      <c r="L160" s="24"/>
      <c r="M160" s="24"/>
      <c r="N160" s="40"/>
      <c r="O160" s="24"/>
      <c r="P160" s="24"/>
      <c r="Q160" s="24"/>
      <c r="R160" s="24"/>
      <c r="S160" s="24"/>
      <c r="T160" s="24"/>
      <c r="U160" s="24"/>
      <c r="W160" s="44"/>
    </row>
    <row r="161" spans="2:23" x14ac:dyDescent="0.25">
      <c r="B161" s="30"/>
      <c r="C161" s="30"/>
      <c r="D161" s="30"/>
      <c r="E161" s="30"/>
      <c r="F161" s="3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W161" s="44"/>
    </row>
    <row r="162" spans="2:23" x14ac:dyDescent="0.25">
      <c r="B162" s="6"/>
      <c r="C162" s="6"/>
      <c r="D162" s="6"/>
      <c r="E162" s="6"/>
      <c r="F162" s="24"/>
      <c r="G162" s="24"/>
      <c r="H162" s="24"/>
      <c r="I162" s="24"/>
      <c r="J162" s="40"/>
      <c r="K162" s="24"/>
      <c r="L162" s="24"/>
      <c r="M162" s="24"/>
      <c r="N162" s="40"/>
      <c r="O162" s="24"/>
      <c r="P162" s="24"/>
      <c r="Q162" s="24"/>
      <c r="R162" s="24"/>
      <c r="S162" s="24"/>
      <c r="T162" s="24"/>
      <c r="U162" s="24"/>
      <c r="W162" s="44"/>
    </row>
    <row r="163" spans="2:23" x14ac:dyDescent="0.25">
      <c r="B163" s="6"/>
      <c r="C163" s="6"/>
      <c r="D163" s="6"/>
      <c r="E163" s="6"/>
      <c r="F163" s="24"/>
      <c r="G163" s="24"/>
      <c r="H163" s="24"/>
      <c r="I163" s="24"/>
      <c r="J163" s="40"/>
      <c r="K163" s="24"/>
      <c r="L163" s="24"/>
      <c r="M163" s="24"/>
      <c r="N163" s="40"/>
      <c r="O163" s="24"/>
      <c r="P163" s="24"/>
      <c r="Q163" s="24"/>
      <c r="R163" s="24"/>
      <c r="S163" s="24"/>
      <c r="T163" s="24"/>
      <c r="U163" s="24"/>
      <c r="W163" s="44"/>
    </row>
    <row r="164" spans="2:23" x14ac:dyDescent="0.25">
      <c r="B164" s="9"/>
      <c r="C164" s="6"/>
      <c r="D164" s="6"/>
      <c r="E164" s="6"/>
      <c r="F164" s="24"/>
      <c r="G164" s="24"/>
      <c r="H164" s="24"/>
      <c r="I164" s="24"/>
      <c r="J164" s="40"/>
      <c r="K164" s="24"/>
      <c r="L164" s="24"/>
      <c r="M164" s="24"/>
      <c r="N164" s="40"/>
      <c r="O164" s="24"/>
      <c r="P164" s="24"/>
      <c r="Q164" s="24"/>
      <c r="R164" s="24"/>
      <c r="S164" s="24"/>
      <c r="T164" s="24"/>
      <c r="U164" s="24"/>
      <c r="W164" s="44"/>
    </row>
    <row r="165" spans="2:23" x14ac:dyDescent="0.25">
      <c r="B165" s="19"/>
      <c r="C165" s="6"/>
      <c r="D165" s="6"/>
      <c r="E165" s="6"/>
      <c r="F165" s="24"/>
      <c r="G165" s="24"/>
      <c r="H165" s="24"/>
      <c r="I165" s="24"/>
      <c r="J165" s="40"/>
      <c r="K165" s="24"/>
      <c r="L165" s="24"/>
      <c r="M165" s="24"/>
      <c r="N165" s="40"/>
      <c r="O165" s="24"/>
      <c r="P165" s="24"/>
      <c r="Q165" s="24"/>
      <c r="R165" s="24"/>
      <c r="S165" s="24"/>
      <c r="T165" s="24"/>
      <c r="U165" s="24"/>
      <c r="W165" s="44"/>
    </row>
    <row r="166" spans="2:23" x14ac:dyDescent="0.25">
      <c r="B166" s="19"/>
      <c r="C166" s="6"/>
      <c r="D166" s="6"/>
      <c r="E166" s="6"/>
      <c r="F166" s="24"/>
      <c r="G166" s="24"/>
      <c r="H166" s="24"/>
      <c r="I166" s="24"/>
      <c r="J166" s="40"/>
      <c r="K166" s="24"/>
      <c r="L166" s="24"/>
      <c r="M166" s="24"/>
      <c r="N166" s="40"/>
      <c r="O166" s="24"/>
      <c r="P166" s="24"/>
      <c r="Q166" s="24"/>
      <c r="R166" s="24"/>
      <c r="S166" s="24"/>
      <c r="T166" s="24"/>
      <c r="U166" s="24"/>
      <c r="W166" s="44"/>
    </row>
    <row r="167" spans="2:23" x14ac:dyDescent="0.25">
      <c r="B167" s="19"/>
      <c r="C167" s="6"/>
      <c r="D167" s="6"/>
      <c r="E167" s="6"/>
      <c r="F167" s="24"/>
      <c r="G167" s="24"/>
      <c r="H167" s="24"/>
      <c r="I167" s="24"/>
      <c r="J167" s="40"/>
      <c r="K167" s="24"/>
      <c r="L167" s="24"/>
      <c r="M167" s="24"/>
      <c r="N167" s="40"/>
      <c r="O167" s="24"/>
      <c r="P167" s="24"/>
      <c r="Q167" s="24"/>
      <c r="R167" s="24"/>
      <c r="S167" s="24"/>
      <c r="T167" s="24"/>
      <c r="U167" s="24"/>
      <c r="W167" s="44"/>
    </row>
    <row r="168" spans="2:23" x14ac:dyDescent="0.25">
      <c r="B168" s="6"/>
      <c r="C168" s="6"/>
      <c r="D168" s="6"/>
      <c r="E168" s="6"/>
      <c r="F168" s="24"/>
      <c r="G168" s="24"/>
      <c r="H168" s="24"/>
      <c r="I168" s="24"/>
      <c r="J168" s="40"/>
      <c r="K168" s="24"/>
      <c r="L168" s="24"/>
      <c r="M168" s="24"/>
      <c r="N168" s="40"/>
      <c r="O168" s="24"/>
      <c r="P168" s="24"/>
      <c r="Q168" s="24"/>
      <c r="R168" s="24"/>
      <c r="S168" s="24"/>
      <c r="T168" s="24"/>
      <c r="U168" s="24"/>
      <c r="W168" s="44"/>
    </row>
    <row r="169" spans="2:23" x14ac:dyDescent="0.25">
      <c r="B169" s="6"/>
      <c r="C169" s="6"/>
      <c r="D169" s="6"/>
      <c r="E169" s="6"/>
      <c r="F169" s="24"/>
      <c r="G169" s="24"/>
      <c r="H169" s="24"/>
      <c r="I169" s="24"/>
      <c r="J169" s="40"/>
      <c r="K169" s="24"/>
      <c r="L169" s="24"/>
      <c r="M169" s="24"/>
      <c r="N169" s="40"/>
      <c r="O169" s="24"/>
      <c r="P169" s="24"/>
      <c r="Q169" s="24"/>
      <c r="R169" s="24"/>
      <c r="S169" s="24"/>
      <c r="T169" s="24"/>
      <c r="U169" s="24"/>
      <c r="W169" s="44"/>
    </row>
    <row r="170" spans="2:23" x14ac:dyDescent="0.25">
      <c r="B170" s="30"/>
      <c r="C170" s="30"/>
      <c r="D170" s="30"/>
      <c r="E170" s="30"/>
      <c r="F170" s="3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W170" s="44"/>
    </row>
    <row r="171" spans="2:23" x14ac:dyDescent="0.25">
      <c r="B171" s="6"/>
      <c r="C171" s="6"/>
      <c r="D171" s="6"/>
      <c r="E171" s="6"/>
      <c r="F171" s="24"/>
      <c r="G171" s="24"/>
      <c r="H171" s="24"/>
      <c r="I171" s="24"/>
      <c r="J171" s="40"/>
      <c r="K171" s="24"/>
      <c r="L171" s="24"/>
      <c r="M171" s="24"/>
      <c r="N171" s="40"/>
      <c r="O171" s="24"/>
      <c r="P171" s="24"/>
      <c r="Q171" s="24"/>
      <c r="R171" s="24"/>
      <c r="S171" s="24"/>
      <c r="T171" s="24"/>
      <c r="U171" s="24"/>
      <c r="W171" s="44"/>
    </row>
    <row r="172" spans="2:23" x14ac:dyDescent="0.25">
      <c r="B172" s="30"/>
      <c r="C172" s="30"/>
      <c r="D172" s="30"/>
      <c r="E172" s="30"/>
      <c r="F172" s="3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W172" s="44"/>
    </row>
    <row r="173" spans="2:23" x14ac:dyDescent="0.25">
      <c r="B173" s="6"/>
      <c r="C173" s="6"/>
      <c r="D173" s="6"/>
      <c r="E173" s="6"/>
      <c r="F173" s="24"/>
      <c r="G173" s="24"/>
      <c r="H173" s="24"/>
      <c r="I173" s="24"/>
      <c r="J173" s="40"/>
      <c r="K173" s="24"/>
      <c r="L173" s="24"/>
      <c r="M173" s="24"/>
      <c r="N173" s="40"/>
      <c r="O173" s="24"/>
      <c r="P173" s="24"/>
      <c r="Q173" s="24"/>
      <c r="R173" s="24"/>
      <c r="S173" s="24"/>
      <c r="T173" s="24"/>
      <c r="U173" s="24"/>
      <c r="W173" s="44"/>
    </row>
    <row r="174" spans="2:23" x14ac:dyDescent="0.25">
      <c r="B174" s="6"/>
      <c r="C174" s="6"/>
      <c r="D174" s="6"/>
      <c r="E174" s="6"/>
      <c r="F174" s="24"/>
      <c r="G174" s="24"/>
      <c r="H174" s="24"/>
      <c r="I174" s="24"/>
      <c r="J174" s="40"/>
      <c r="K174" s="24"/>
      <c r="L174" s="24"/>
      <c r="M174" s="24"/>
      <c r="N174" s="40"/>
      <c r="O174" s="24"/>
      <c r="P174" s="24"/>
      <c r="Q174" s="24"/>
      <c r="R174" s="24"/>
      <c r="S174" s="24"/>
      <c r="T174" s="24"/>
      <c r="U174" s="24"/>
      <c r="W174" s="44"/>
    </row>
    <row r="175" spans="2:23" x14ac:dyDescent="0.25">
      <c r="B175" s="9"/>
      <c r="C175" s="6"/>
      <c r="D175" s="6"/>
      <c r="E175" s="6"/>
      <c r="F175" s="24"/>
      <c r="G175" s="24"/>
      <c r="H175" s="24"/>
      <c r="I175" s="24"/>
      <c r="J175" s="40"/>
      <c r="K175" s="24"/>
      <c r="L175" s="24"/>
      <c r="M175" s="24"/>
      <c r="N175" s="40"/>
      <c r="O175" s="24"/>
      <c r="P175" s="24"/>
      <c r="Q175" s="24"/>
      <c r="R175" s="24"/>
      <c r="S175" s="24"/>
      <c r="T175" s="24"/>
      <c r="U175" s="24"/>
      <c r="W175" s="44"/>
    </row>
    <row r="176" spans="2:23" x14ac:dyDescent="0.25">
      <c r="B176" s="6"/>
      <c r="C176" s="6"/>
      <c r="D176" s="6"/>
      <c r="E176" s="6"/>
      <c r="F176" s="24"/>
      <c r="G176" s="24"/>
      <c r="H176" s="24"/>
      <c r="I176" s="24"/>
      <c r="J176" s="40"/>
      <c r="K176" s="24"/>
      <c r="L176" s="24"/>
      <c r="M176" s="24"/>
      <c r="N176" s="40"/>
      <c r="O176" s="24"/>
      <c r="P176" s="24"/>
      <c r="Q176" s="24"/>
      <c r="R176" s="24"/>
      <c r="S176" s="24"/>
      <c r="T176" s="24"/>
      <c r="U176" s="24"/>
      <c r="W176" s="44"/>
    </row>
    <row r="177" spans="2:23" x14ac:dyDescent="0.25">
      <c r="B177" s="6"/>
      <c r="C177" s="6"/>
      <c r="D177" s="6"/>
      <c r="E177" s="6"/>
      <c r="F177" s="24"/>
      <c r="G177" s="24"/>
      <c r="H177" s="24"/>
      <c r="I177" s="24"/>
      <c r="J177" s="40"/>
      <c r="K177" s="24"/>
      <c r="L177" s="24"/>
      <c r="M177" s="24"/>
      <c r="N177" s="40"/>
      <c r="O177" s="24"/>
      <c r="P177" s="24"/>
      <c r="Q177" s="24"/>
      <c r="R177" s="24"/>
      <c r="S177" s="24"/>
      <c r="T177" s="24"/>
      <c r="U177" s="24"/>
      <c r="W177" s="44"/>
    </row>
    <row r="178" spans="2:23" x14ac:dyDescent="0.25">
      <c r="B178" s="6"/>
      <c r="C178" s="6"/>
      <c r="D178" s="6"/>
      <c r="E178" s="6"/>
      <c r="F178" s="24"/>
      <c r="G178" s="24"/>
      <c r="H178" s="24"/>
      <c r="I178" s="24"/>
      <c r="J178" s="40"/>
      <c r="K178" s="24"/>
      <c r="L178" s="24"/>
      <c r="M178" s="24"/>
      <c r="N178" s="40"/>
      <c r="O178" s="24"/>
      <c r="P178" s="24"/>
      <c r="Q178" s="24"/>
      <c r="R178" s="24"/>
      <c r="S178" s="24"/>
      <c r="T178" s="24"/>
      <c r="U178" s="24"/>
      <c r="W178" s="44"/>
    </row>
    <row r="179" spans="2:23" x14ac:dyDescent="0.25">
      <c r="B179" s="6"/>
      <c r="C179" s="6"/>
      <c r="D179" s="6"/>
      <c r="E179" s="6"/>
      <c r="F179" s="24"/>
      <c r="G179" s="24"/>
      <c r="H179" s="24"/>
      <c r="I179" s="24"/>
      <c r="J179" s="40"/>
      <c r="K179" s="24"/>
      <c r="L179" s="24"/>
      <c r="M179" s="24"/>
      <c r="N179" s="40"/>
      <c r="O179" s="24"/>
      <c r="P179" s="24"/>
      <c r="Q179" s="24"/>
      <c r="R179" s="24"/>
      <c r="S179" s="24"/>
      <c r="T179" s="24"/>
      <c r="U179" s="24"/>
      <c r="W179" s="44"/>
    </row>
    <row r="180" spans="2:23" x14ac:dyDescent="0.25">
      <c r="B180" s="6"/>
      <c r="C180" s="6"/>
      <c r="D180" s="6"/>
      <c r="E180" s="6"/>
      <c r="F180" s="24"/>
      <c r="G180" s="24"/>
      <c r="H180" s="24"/>
      <c r="I180" s="24"/>
      <c r="J180" s="40"/>
      <c r="K180" s="24"/>
      <c r="L180" s="24"/>
      <c r="M180" s="24"/>
      <c r="N180" s="40"/>
      <c r="O180" s="24"/>
      <c r="P180" s="24"/>
      <c r="Q180" s="24"/>
      <c r="R180" s="24"/>
      <c r="S180" s="24"/>
      <c r="T180" s="24"/>
      <c r="U180" s="24"/>
      <c r="W180" s="44"/>
    </row>
    <row r="181" spans="2:23" x14ac:dyDescent="0.25">
      <c r="B181" s="30"/>
      <c r="C181" s="30"/>
      <c r="D181" s="30"/>
      <c r="E181" s="30"/>
      <c r="F181" s="3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W181" s="44"/>
    </row>
    <row r="182" spans="2:23" x14ac:dyDescent="0.25">
      <c r="B182" s="6"/>
      <c r="C182" s="6"/>
      <c r="D182" s="6"/>
      <c r="E182" s="6"/>
      <c r="F182" s="24"/>
      <c r="G182" s="24"/>
      <c r="H182" s="24"/>
      <c r="I182" s="24"/>
      <c r="J182" s="40"/>
      <c r="K182" s="24"/>
      <c r="L182" s="24"/>
      <c r="M182" s="24"/>
      <c r="N182" s="40"/>
      <c r="O182" s="24"/>
      <c r="P182" s="24"/>
      <c r="Q182" s="24"/>
      <c r="R182" s="24"/>
      <c r="S182" s="24"/>
      <c r="T182" s="24"/>
      <c r="U182" s="24"/>
      <c r="W182" s="44"/>
    </row>
    <row r="183" spans="2:23" x14ac:dyDescent="0.25">
      <c r="B183" s="6"/>
      <c r="C183" s="6"/>
      <c r="D183" s="6"/>
      <c r="E183" s="6"/>
      <c r="F183" s="24"/>
      <c r="G183" s="24"/>
      <c r="H183" s="24"/>
      <c r="I183" s="24"/>
      <c r="J183" s="40"/>
      <c r="K183" s="24"/>
      <c r="L183" s="24"/>
      <c r="M183" s="24"/>
      <c r="N183" s="40"/>
      <c r="O183" s="24"/>
      <c r="P183" s="24"/>
      <c r="Q183" s="24"/>
      <c r="R183" s="24"/>
      <c r="S183" s="24"/>
      <c r="T183" s="24"/>
      <c r="U183" s="24"/>
      <c r="W183" s="44"/>
    </row>
    <row r="184" spans="2:23" x14ac:dyDescent="0.25">
      <c r="B184" s="9"/>
      <c r="C184" s="6"/>
      <c r="D184" s="6"/>
      <c r="E184" s="6"/>
      <c r="F184" s="24"/>
      <c r="G184" s="24"/>
      <c r="H184" s="24"/>
      <c r="I184" s="24"/>
      <c r="J184" s="40"/>
      <c r="K184" s="24"/>
      <c r="L184" s="24"/>
      <c r="M184" s="24"/>
      <c r="N184" s="40"/>
      <c r="O184" s="24"/>
      <c r="P184" s="24"/>
      <c r="Q184" s="24"/>
      <c r="R184" s="24"/>
      <c r="S184" s="24"/>
      <c r="T184" s="24"/>
      <c r="U184" s="24"/>
      <c r="W184" s="44"/>
    </row>
    <row r="185" spans="2:23" x14ac:dyDescent="0.25">
      <c r="B185" s="6"/>
      <c r="C185" s="6"/>
      <c r="D185" s="6"/>
      <c r="E185" s="6"/>
      <c r="F185" s="24"/>
      <c r="G185" s="24"/>
      <c r="H185" s="24"/>
      <c r="I185" s="24"/>
      <c r="J185" s="40"/>
      <c r="K185" s="24"/>
      <c r="L185" s="24"/>
      <c r="M185" s="24"/>
      <c r="N185" s="40"/>
      <c r="O185" s="24"/>
      <c r="P185" s="24"/>
      <c r="Q185" s="24"/>
      <c r="R185" s="24"/>
      <c r="S185" s="24"/>
      <c r="T185" s="24"/>
      <c r="U185" s="24"/>
      <c r="W185" s="44"/>
    </row>
    <row r="186" spans="2:23" x14ac:dyDescent="0.25">
      <c r="B186" s="6"/>
      <c r="C186" s="6"/>
      <c r="D186" s="6"/>
      <c r="E186" s="6"/>
      <c r="F186" s="24"/>
      <c r="G186" s="24"/>
      <c r="H186" s="24"/>
      <c r="I186" s="24"/>
      <c r="J186" s="40"/>
      <c r="K186" s="24"/>
      <c r="L186" s="24"/>
      <c r="M186" s="24"/>
      <c r="N186" s="40"/>
      <c r="O186" s="24"/>
      <c r="P186" s="24"/>
      <c r="Q186" s="24"/>
      <c r="R186" s="24"/>
      <c r="S186" s="24"/>
      <c r="T186" s="24"/>
      <c r="U186" s="24"/>
      <c r="W186" s="44"/>
    </row>
    <row r="187" spans="2:23" x14ac:dyDescent="0.25">
      <c r="B187" s="6"/>
      <c r="C187" s="6"/>
      <c r="D187" s="6"/>
      <c r="E187" s="6"/>
      <c r="F187" s="24"/>
      <c r="G187" s="24"/>
      <c r="H187" s="24"/>
      <c r="I187" s="24"/>
      <c r="J187" s="40"/>
      <c r="K187" s="24"/>
      <c r="L187" s="24"/>
      <c r="M187" s="24"/>
      <c r="N187" s="40"/>
      <c r="O187" s="24"/>
      <c r="P187" s="24"/>
      <c r="Q187" s="24"/>
      <c r="R187" s="24"/>
      <c r="S187" s="24"/>
      <c r="T187" s="24"/>
      <c r="U187" s="24"/>
      <c r="W187" s="44"/>
    </row>
    <row r="188" spans="2:23" x14ac:dyDescent="0.25">
      <c r="B188" s="6"/>
      <c r="C188" s="6"/>
      <c r="D188" s="6"/>
      <c r="E188" s="6"/>
      <c r="F188" s="24"/>
      <c r="G188" s="24"/>
      <c r="H188" s="24"/>
      <c r="I188" s="24"/>
      <c r="J188" s="40"/>
      <c r="K188" s="24"/>
      <c r="L188" s="24"/>
      <c r="M188" s="24"/>
      <c r="N188" s="40"/>
      <c r="O188" s="24"/>
      <c r="P188" s="24"/>
      <c r="Q188" s="24"/>
      <c r="R188" s="24"/>
      <c r="S188" s="24"/>
      <c r="T188" s="24"/>
      <c r="U188" s="24"/>
      <c r="W188" s="44"/>
    </row>
    <row r="189" spans="2:23" x14ac:dyDescent="0.25">
      <c r="B189" s="30"/>
      <c r="C189" s="30"/>
      <c r="D189" s="30"/>
      <c r="E189" s="30"/>
      <c r="F189" s="3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W189" s="44"/>
    </row>
    <row r="190" spans="2:23" x14ac:dyDescent="0.25">
      <c r="B190" s="6"/>
      <c r="C190" s="6"/>
      <c r="D190" s="6"/>
      <c r="E190" s="6"/>
      <c r="F190" s="24"/>
      <c r="G190" s="24"/>
      <c r="H190" s="24"/>
      <c r="I190" s="24"/>
      <c r="J190" s="40"/>
      <c r="K190" s="24"/>
      <c r="L190" s="24"/>
      <c r="M190" s="24"/>
      <c r="N190" s="40"/>
      <c r="O190" s="24"/>
      <c r="P190" s="24"/>
      <c r="Q190" s="24"/>
      <c r="R190" s="24"/>
      <c r="S190" s="24"/>
      <c r="T190" s="24"/>
      <c r="U190" s="24"/>
      <c r="W190" s="44"/>
    </row>
    <row r="191" spans="2:23" x14ac:dyDescent="0.25">
      <c r="B191" s="30"/>
      <c r="C191" s="30"/>
      <c r="D191" s="30"/>
      <c r="E191" s="30"/>
      <c r="F191" s="3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W191" s="44"/>
    </row>
    <row r="192" spans="2:23" x14ac:dyDescent="0.25">
      <c r="B192" s="6"/>
      <c r="C192" s="6"/>
      <c r="D192" s="6"/>
      <c r="E192" s="6"/>
      <c r="F192" s="24"/>
      <c r="G192" s="24"/>
      <c r="H192" s="24"/>
      <c r="I192" s="24"/>
      <c r="J192" s="40"/>
      <c r="K192" s="24"/>
      <c r="L192" s="24"/>
      <c r="M192" s="24"/>
      <c r="N192" s="40"/>
      <c r="O192" s="24"/>
      <c r="P192" s="24"/>
      <c r="Q192" s="24"/>
      <c r="R192" s="24"/>
      <c r="S192" s="24"/>
      <c r="T192" s="24"/>
      <c r="U192" s="24"/>
      <c r="W192" s="44"/>
    </row>
    <row r="193" spans="2:23" x14ac:dyDescent="0.25">
      <c r="B193" s="30"/>
      <c r="C193" s="30"/>
      <c r="D193" s="30"/>
      <c r="E193" s="30"/>
      <c r="F193" s="3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W193" s="44"/>
    </row>
    <row r="194" spans="2:23" x14ac:dyDescent="0.25">
      <c r="B194" s="6"/>
      <c r="C194" s="6"/>
      <c r="D194" s="6"/>
      <c r="E194" s="6"/>
      <c r="F194" s="24"/>
      <c r="G194" s="24"/>
      <c r="H194" s="24"/>
      <c r="I194" s="24"/>
      <c r="J194" s="40"/>
      <c r="K194" s="24"/>
      <c r="L194" s="24"/>
      <c r="M194" s="24"/>
      <c r="N194" s="40"/>
      <c r="O194" s="24"/>
      <c r="P194" s="24"/>
      <c r="Q194" s="24"/>
      <c r="R194" s="24"/>
      <c r="S194" s="24"/>
      <c r="T194" s="24"/>
      <c r="U194" s="24"/>
      <c r="W194" s="44"/>
    </row>
    <row r="195" spans="2:23" x14ac:dyDescent="0.25">
      <c r="B195" s="6"/>
      <c r="C195" s="6"/>
      <c r="D195" s="6"/>
      <c r="E195" s="6"/>
      <c r="F195" s="24"/>
      <c r="G195" s="24"/>
      <c r="H195" s="24"/>
      <c r="I195" s="24"/>
      <c r="J195" s="40"/>
      <c r="K195" s="24"/>
      <c r="L195" s="24"/>
      <c r="M195" s="24"/>
      <c r="N195" s="40"/>
      <c r="O195" s="24"/>
      <c r="P195" s="24"/>
      <c r="Q195" s="24"/>
      <c r="R195" s="24"/>
      <c r="S195" s="24"/>
      <c r="T195" s="24"/>
      <c r="U195" s="24"/>
      <c r="W195" s="44"/>
    </row>
    <row r="196" spans="2:23" x14ac:dyDescent="0.25">
      <c r="B196" s="9"/>
      <c r="C196" s="6"/>
      <c r="D196" s="6"/>
      <c r="E196" s="6"/>
      <c r="F196" s="24"/>
      <c r="G196" s="24"/>
      <c r="H196" s="24"/>
      <c r="I196" s="24"/>
      <c r="J196" s="40"/>
      <c r="K196" s="24"/>
      <c r="L196" s="24"/>
      <c r="M196" s="24"/>
      <c r="N196" s="40"/>
      <c r="O196" s="24"/>
      <c r="P196" s="24"/>
      <c r="Q196" s="24"/>
      <c r="R196" s="24"/>
      <c r="S196" s="24"/>
      <c r="T196" s="24"/>
      <c r="U196" s="24"/>
      <c r="W196" s="44"/>
    </row>
    <row r="197" spans="2:23" x14ac:dyDescent="0.25">
      <c r="B197" s="6"/>
      <c r="C197" s="6"/>
      <c r="D197" s="6"/>
      <c r="E197" s="6"/>
      <c r="F197" s="24"/>
      <c r="G197" s="24"/>
      <c r="H197" s="24"/>
      <c r="I197" s="24"/>
      <c r="J197" s="40"/>
      <c r="K197" s="24"/>
      <c r="L197" s="24"/>
      <c r="M197" s="24"/>
      <c r="N197" s="40"/>
      <c r="O197" s="24"/>
      <c r="P197" s="24"/>
      <c r="Q197" s="24"/>
      <c r="R197" s="24"/>
      <c r="S197" s="24"/>
      <c r="T197" s="24"/>
      <c r="U197" s="24"/>
      <c r="W197" s="44"/>
    </row>
    <row r="198" spans="2:23" x14ac:dyDescent="0.25">
      <c r="B198" s="6"/>
      <c r="C198" s="6"/>
      <c r="D198" s="6"/>
      <c r="E198" s="6"/>
      <c r="F198" s="24"/>
      <c r="G198" s="24"/>
      <c r="H198" s="24"/>
      <c r="I198" s="24"/>
      <c r="J198" s="40"/>
      <c r="K198" s="24"/>
      <c r="L198" s="24"/>
      <c r="M198" s="24"/>
      <c r="N198" s="40"/>
      <c r="O198" s="24"/>
      <c r="P198" s="24"/>
      <c r="Q198" s="24"/>
      <c r="R198" s="24"/>
      <c r="S198" s="24"/>
      <c r="T198" s="24"/>
      <c r="U198" s="24"/>
      <c r="W198" s="44"/>
    </row>
    <row r="199" spans="2:23" x14ac:dyDescent="0.25">
      <c r="B199" s="6"/>
      <c r="C199" s="6"/>
      <c r="D199" s="6"/>
      <c r="E199" s="6"/>
      <c r="F199" s="24"/>
      <c r="G199" s="24"/>
      <c r="H199" s="24"/>
      <c r="I199" s="24"/>
      <c r="J199" s="40"/>
      <c r="K199" s="24"/>
      <c r="L199" s="24"/>
      <c r="M199" s="24"/>
      <c r="N199" s="40"/>
      <c r="O199" s="24"/>
      <c r="P199" s="24"/>
      <c r="Q199" s="24"/>
      <c r="R199" s="24"/>
      <c r="S199" s="24"/>
      <c r="T199" s="24"/>
      <c r="U199" s="24"/>
      <c r="W199" s="44"/>
    </row>
    <row r="200" spans="2:23" x14ac:dyDescent="0.25">
      <c r="B200" s="6"/>
      <c r="C200" s="6"/>
      <c r="D200" s="6"/>
      <c r="E200" s="6"/>
      <c r="F200" s="24"/>
      <c r="G200" s="24"/>
      <c r="H200" s="24"/>
      <c r="I200" s="24"/>
      <c r="J200" s="40"/>
      <c r="K200" s="24"/>
      <c r="L200" s="24"/>
      <c r="M200" s="24"/>
      <c r="N200" s="40"/>
      <c r="O200" s="24"/>
      <c r="P200" s="24"/>
      <c r="Q200" s="24"/>
      <c r="R200" s="24"/>
      <c r="S200" s="24"/>
      <c r="T200" s="24"/>
      <c r="U200" s="24"/>
      <c r="W200" s="44"/>
    </row>
    <row r="201" spans="2:23" x14ac:dyDescent="0.25">
      <c r="B201" s="6"/>
      <c r="C201" s="6"/>
      <c r="D201" s="6"/>
      <c r="E201" s="6"/>
      <c r="F201" s="24"/>
      <c r="G201" s="24"/>
      <c r="H201" s="24"/>
      <c r="I201" s="24"/>
      <c r="J201" s="40"/>
      <c r="K201" s="24"/>
      <c r="L201" s="24"/>
      <c r="M201" s="24"/>
      <c r="N201" s="40"/>
      <c r="O201" s="24"/>
      <c r="P201" s="24"/>
      <c r="Q201" s="24"/>
      <c r="R201" s="24"/>
      <c r="S201" s="24"/>
      <c r="T201" s="24"/>
      <c r="U201" s="24"/>
      <c r="W201" s="44"/>
    </row>
    <row r="202" spans="2:23" x14ac:dyDescent="0.25">
      <c r="B202" s="6"/>
      <c r="C202" s="6"/>
      <c r="D202" s="6"/>
      <c r="E202" s="6"/>
      <c r="F202" s="24"/>
      <c r="G202" s="24"/>
      <c r="H202" s="24"/>
      <c r="I202" s="24"/>
      <c r="J202" s="40"/>
      <c r="K202" s="24"/>
      <c r="L202" s="24"/>
      <c r="M202" s="24"/>
      <c r="N202" s="40"/>
      <c r="O202" s="24"/>
      <c r="P202" s="24"/>
      <c r="Q202" s="24"/>
      <c r="R202" s="24"/>
      <c r="S202" s="24"/>
      <c r="T202" s="24"/>
      <c r="U202" s="24"/>
      <c r="W202" s="44"/>
    </row>
    <row r="203" spans="2:23" x14ac:dyDescent="0.25">
      <c r="B203" s="30"/>
      <c r="C203" s="30"/>
      <c r="D203" s="30"/>
      <c r="E203" s="30"/>
      <c r="F203" s="3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W203" s="44"/>
    </row>
    <row r="204" spans="2:23" x14ac:dyDescent="0.25">
      <c r="B204" s="6"/>
      <c r="C204" s="6"/>
      <c r="D204" s="6"/>
      <c r="E204" s="6"/>
      <c r="F204" s="24"/>
      <c r="G204" s="24"/>
      <c r="H204" s="24"/>
      <c r="I204" s="24"/>
      <c r="J204" s="40"/>
      <c r="K204" s="24"/>
      <c r="L204" s="24"/>
      <c r="M204" s="24"/>
      <c r="N204" s="40"/>
      <c r="O204" s="24"/>
      <c r="P204" s="24"/>
      <c r="Q204" s="24"/>
      <c r="R204" s="24"/>
      <c r="S204" s="24"/>
      <c r="T204" s="24"/>
      <c r="U204" s="24"/>
      <c r="W204" s="44"/>
    </row>
    <row r="205" spans="2:23" x14ac:dyDescent="0.25">
      <c r="B205" s="30"/>
      <c r="C205" s="30"/>
      <c r="D205" s="30"/>
      <c r="E205" s="30"/>
      <c r="F205" s="3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W205" s="44"/>
    </row>
    <row r="206" spans="2:23" x14ac:dyDescent="0.25">
      <c r="B206" s="6"/>
      <c r="C206" s="6"/>
      <c r="D206" s="6"/>
      <c r="E206" s="6"/>
      <c r="F206" s="24"/>
      <c r="G206" s="24"/>
      <c r="H206" s="24"/>
      <c r="I206" s="24"/>
      <c r="J206" s="40"/>
      <c r="K206" s="24"/>
      <c r="L206" s="24"/>
      <c r="M206" s="24"/>
      <c r="N206" s="40"/>
      <c r="O206" s="24"/>
      <c r="P206" s="24"/>
      <c r="Q206" s="24"/>
      <c r="R206" s="24"/>
      <c r="S206" s="24"/>
      <c r="T206" s="24"/>
      <c r="U206" s="24"/>
      <c r="W206" s="44"/>
    </row>
    <row r="207" spans="2:23" x14ac:dyDescent="0.25">
      <c r="B207" s="6"/>
      <c r="C207" s="6"/>
      <c r="D207" s="6"/>
      <c r="E207" s="6"/>
      <c r="F207" s="24"/>
      <c r="G207" s="24"/>
      <c r="H207" s="24"/>
      <c r="I207" s="24"/>
      <c r="J207" s="40"/>
      <c r="K207" s="24"/>
      <c r="L207" s="24"/>
      <c r="M207" s="24"/>
      <c r="N207" s="40"/>
      <c r="O207" s="24"/>
      <c r="P207" s="24"/>
      <c r="Q207" s="24"/>
      <c r="R207" s="24"/>
      <c r="S207" s="24"/>
      <c r="T207" s="24"/>
      <c r="U207" s="24"/>
      <c r="W207" s="44"/>
    </row>
    <row r="208" spans="2:23" x14ac:dyDescent="0.25">
      <c r="B208" s="9"/>
      <c r="C208" s="6"/>
      <c r="D208" s="6"/>
      <c r="E208" s="6"/>
      <c r="F208" s="24"/>
      <c r="G208" s="24"/>
      <c r="H208" s="24"/>
      <c r="I208" s="24"/>
      <c r="J208" s="40"/>
      <c r="K208" s="24"/>
      <c r="L208" s="24"/>
      <c r="M208" s="24"/>
      <c r="N208" s="40"/>
      <c r="O208" s="24"/>
      <c r="P208" s="24"/>
      <c r="Q208" s="24"/>
      <c r="R208" s="24"/>
      <c r="S208" s="24"/>
      <c r="T208" s="24"/>
      <c r="U208" s="24"/>
      <c r="W208" s="44"/>
    </row>
    <row r="209" spans="2:23" x14ac:dyDescent="0.25">
      <c r="B209" s="6"/>
      <c r="C209" s="6"/>
      <c r="D209" s="6"/>
      <c r="E209" s="6"/>
      <c r="F209" s="24"/>
      <c r="G209" s="24"/>
      <c r="H209" s="24"/>
      <c r="I209" s="24"/>
      <c r="J209" s="40"/>
      <c r="K209" s="24"/>
      <c r="L209" s="24"/>
      <c r="M209" s="24"/>
      <c r="N209" s="40"/>
      <c r="O209" s="24"/>
      <c r="P209" s="24"/>
      <c r="Q209" s="24"/>
      <c r="R209" s="24"/>
      <c r="S209" s="24"/>
      <c r="T209" s="24"/>
      <c r="U209" s="24"/>
      <c r="W209" s="44"/>
    </row>
    <row r="210" spans="2:23" x14ac:dyDescent="0.25">
      <c r="B210" s="6"/>
      <c r="C210" s="6"/>
      <c r="D210" s="6"/>
      <c r="E210" s="6"/>
      <c r="F210" s="24"/>
      <c r="G210" s="24"/>
      <c r="H210" s="24"/>
      <c r="I210" s="24"/>
      <c r="J210" s="40"/>
      <c r="K210" s="24"/>
      <c r="L210" s="24"/>
      <c r="M210" s="24"/>
      <c r="N210" s="40"/>
      <c r="O210" s="24"/>
      <c r="P210" s="24"/>
      <c r="Q210" s="24"/>
      <c r="R210" s="24"/>
      <c r="S210" s="24"/>
      <c r="T210" s="24"/>
      <c r="U210" s="24"/>
      <c r="W210" s="44"/>
    </row>
    <row r="211" spans="2:23" x14ac:dyDescent="0.25">
      <c r="B211" s="6"/>
      <c r="C211" s="6"/>
      <c r="D211" s="6"/>
      <c r="E211" s="6"/>
      <c r="F211" s="24"/>
      <c r="G211" s="24"/>
      <c r="H211" s="24"/>
      <c r="I211" s="24"/>
      <c r="J211" s="40"/>
      <c r="K211" s="24"/>
      <c r="L211" s="24"/>
      <c r="M211" s="24"/>
      <c r="N211" s="40"/>
      <c r="O211" s="24"/>
      <c r="P211" s="24"/>
      <c r="Q211" s="24"/>
      <c r="R211" s="24"/>
      <c r="S211" s="24"/>
      <c r="T211" s="24"/>
      <c r="U211" s="24"/>
      <c r="W211" s="44"/>
    </row>
    <row r="212" spans="2:23" x14ac:dyDescent="0.25">
      <c r="B212" s="6"/>
      <c r="C212" s="6"/>
      <c r="D212" s="6"/>
      <c r="E212" s="6"/>
      <c r="F212" s="24"/>
      <c r="G212" s="24"/>
      <c r="H212" s="24"/>
      <c r="I212" s="24"/>
      <c r="J212" s="40"/>
      <c r="K212" s="24"/>
      <c r="L212" s="24"/>
      <c r="M212" s="24"/>
      <c r="N212" s="40"/>
      <c r="O212" s="24"/>
      <c r="P212" s="24"/>
      <c r="Q212" s="24"/>
      <c r="R212" s="24"/>
      <c r="S212" s="24"/>
      <c r="T212" s="24"/>
      <c r="U212" s="24"/>
      <c r="W212" s="44"/>
    </row>
    <row r="213" spans="2:23" x14ac:dyDescent="0.25">
      <c r="B213" s="6"/>
      <c r="C213" s="6"/>
      <c r="D213" s="6"/>
      <c r="E213" s="6"/>
      <c r="F213" s="24"/>
      <c r="G213" s="24"/>
      <c r="H213" s="24"/>
      <c r="I213" s="24"/>
      <c r="J213" s="40"/>
      <c r="K213" s="24"/>
      <c r="L213" s="24"/>
      <c r="M213" s="24"/>
      <c r="N213" s="40"/>
      <c r="O213" s="24"/>
      <c r="P213" s="24"/>
      <c r="Q213" s="24"/>
      <c r="R213" s="24"/>
      <c r="S213" s="24"/>
      <c r="T213" s="24"/>
      <c r="U213" s="24"/>
      <c r="W213" s="44"/>
    </row>
    <row r="214" spans="2:23" x14ac:dyDescent="0.25">
      <c r="B214" s="6"/>
      <c r="C214" s="6"/>
      <c r="D214" s="6"/>
      <c r="E214" s="6"/>
      <c r="F214" s="24"/>
      <c r="G214" s="24"/>
      <c r="H214" s="24"/>
      <c r="I214" s="24"/>
      <c r="J214" s="40"/>
      <c r="K214" s="24"/>
      <c r="L214" s="24"/>
      <c r="M214" s="24"/>
      <c r="N214" s="40"/>
      <c r="O214" s="24"/>
      <c r="P214" s="24"/>
      <c r="Q214" s="24"/>
      <c r="R214" s="24"/>
      <c r="S214" s="24"/>
      <c r="T214" s="24"/>
      <c r="U214" s="24"/>
      <c r="W214" s="44"/>
    </row>
    <row r="215" spans="2:23" x14ac:dyDescent="0.25">
      <c r="B215" s="6"/>
      <c r="C215" s="6"/>
      <c r="D215" s="6"/>
      <c r="E215" s="6"/>
      <c r="F215" s="24"/>
      <c r="G215" s="24"/>
      <c r="H215" s="24"/>
      <c r="I215" s="24"/>
      <c r="J215" s="40"/>
      <c r="K215" s="24"/>
      <c r="L215" s="24"/>
      <c r="M215" s="24"/>
      <c r="N215" s="40"/>
      <c r="O215" s="24"/>
      <c r="P215" s="24"/>
      <c r="Q215" s="24"/>
      <c r="R215" s="24"/>
      <c r="S215" s="24"/>
      <c r="T215" s="24"/>
      <c r="U215" s="24"/>
      <c r="W215" s="44"/>
    </row>
    <row r="216" spans="2:23" x14ac:dyDescent="0.25">
      <c r="B216" s="6"/>
      <c r="C216" s="6"/>
      <c r="D216" s="6"/>
      <c r="E216" s="6"/>
      <c r="F216" s="24"/>
      <c r="G216" s="24"/>
      <c r="H216" s="24"/>
      <c r="I216" s="24"/>
      <c r="J216" s="40"/>
      <c r="K216" s="24"/>
      <c r="L216" s="24"/>
      <c r="M216" s="24"/>
      <c r="N216" s="40"/>
      <c r="O216" s="24"/>
      <c r="P216" s="24"/>
      <c r="Q216" s="24"/>
      <c r="R216" s="24"/>
      <c r="S216" s="24"/>
      <c r="T216" s="24"/>
      <c r="U216" s="24"/>
      <c r="W216" s="44"/>
    </row>
    <row r="217" spans="2:23" x14ac:dyDescent="0.25">
      <c r="B217" s="6"/>
      <c r="C217" s="6"/>
      <c r="D217" s="6"/>
      <c r="E217" s="6"/>
      <c r="F217" s="24"/>
      <c r="G217" s="24"/>
      <c r="H217" s="24"/>
      <c r="I217" s="24"/>
      <c r="J217" s="40"/>
      <c r="K217" s="24"/>
      <c r="L217" s="24"/>
      <c r="M217" s="24"/>
      <c r="N217" s="40"/>
      <c r="O217" s="24"/>
      <c r="P217" s="24"/>
      <c r="Q217" s="24"/>
      <c r="R217" s="24"/>
      <c r="S217" s="24"/>
      <c r="T217" s="24"/>
      <c r="U217" s="24"/>
      <c r="W217" s="44"/>
    </row>
    <row r="218" spans="2:23" x14ac:dyDescent="0.25">
      <c r="B218" s="6"/>
      <c r="C218" s="6"/>
      <c r="D218" s="6"/>
      <c r="E218" s="6"/>
      <c r="F218" s="24"/>
      <c r="G218" s="24"/>
      <c r="H218" s="24"/>
      <c r="I218" s="24"/>
      <c r="J218" s="40"/>
      <c r="K218" s="24"/>
      <c r="L218" s="24"/>
      <c r="M218" s="24"/>
      <c r="N218" s="40"/>
      <c r="O218" s="24"/>
      <c r="P218" s="24"/>
      <c r="Q218" s="24"/>
      <c r="R218" s="24"/>
      <c r="S218" s="24"/>
      <c r="T218" s="24"/>
      <c r="U218" s="24"/>
      <c r="W218" s="44"/>
    </row>
    <row r="219" spans="2:23" x14ac:dyDescent="0.25">
      <c r="B219" s="6"/>
      <c r="C219" s="6"/>
      <c r="D219" s="6"/>
      <c r="E219" s="6"/>
      <c r="F219" s="24"/>
      <c r="G219" s="24"/>
      <c r="H219" s="24"/>
      <c r="I219" s="24"/>
      <c r="J219" s="40"/>
      <c r="K219" s="24"/>
      <c r="L219" s="24"/>
      <c r="M219" s="24"/>
      <c r="N219" s="40"/>
      <c r="O219" s="24"/>
      <c r="P219" s="24"/>
      <c r="Q219" s="24"/>
      <c r="R219" s="24"/>
      <c r="S219" s="24"/>
      <c r="T219" s="24"/>
      <c r="U219" s="24"/>
      <c r="W219" s="44"/>
    </row>
    <row r="220" spans="2:23" x14ac:dyDescent="0.25">
      <c r="B220" s="6"/>
      <c r="C220" s="6"/>
      <c r="D220" s="6"/>
      <c r="E220" s="6"/>
      <c r="F220" s="24"/>
      <c r="G220" s="24"/>
      <c r="H220" s="24"/>
      <c r="I220" s="24"/>
      <c r="J220" s="40"/>
      <c r="K220" s="24"/>
      <c r="L220" s="24"/>
      <c r="M220" s="24"/>
      <c r="N220" s="40"/>
      <c r="O220" s="24"/>
      <c r="P220" s="24"/>
      <c r="Q220" s="24"/>
      <c r="R220" s="24"/>
      <c r="S220" s="24"/>
      <c r="T220" s="24"/>
      <c r="U220" s="24"/>
      <c r="W220" s="44"/>
    </row>
    <row r="221" spans="2:23" x14ac:dyDescent="0.25">
      <c r="B221" s="6"/>
      <c r="C221" s="6"/>
      <c r="D221" s="6"/>
      <c r="E221" s="6"/>
      <c r="F221" s="24"/>
      <c r="G221" s="24"/>
      <c r="H221" s="24"/>
      <c r="I221" s="24"/>
      <c r="J221" s="40"/>
      <c r="K221" s="24"/>
      <c r="L221" s="24"/>
      <c r="M221" s="24"/>
      <c r="N221" s="40"/>
      <c r="O221" s="24"/>
      <c r="P221" s="24"/>
      <c r="Q221" s="24"/>
      <c r="R221" s="24"/>
      <c r="S221" s="24"/>
      <c r="T221" s="24"/>
      <c r="U221" s="24"/>
      <c r="W221" s="44"/>
    </row>
    <row r="222" spans="2:23" x14ac:dyDescent="0.25">
      <c r="B222" s="6"/>
      <c r="C222" s="6"/>
      <c r="D222" s="6"/>
      <c r="E222" s="6"/>
      <c r="F222" s="24"/>
      <c r="G222" s="24"/>
      <c r="H222" s="24"/>
      <c r="I222" s="24"/>
      <c r="J222" s="40"/>
      <c r="K222" s="24"/>
      <c r="L222" s="24"/>
      <c r="M222" s="24"/>
      <c r="N222" s="40"/>
      <c r="O222" s="24"/>
      <c r="P222" s="24"/>
      <c r="Q222" s="24"/>
      <c r="R222" s="24"/>
      <c r="S222" s="24"/>
      <c r="T222" s="24"/>
      <c r="U222" s="24"/>
      <c r="W222" s="44"/>
    </row>
    <row r="223" spans="2:23" x14ac:dyDescent="0.25">
      <c r="B223" s="30"/>
      <c r="C223" s="30"/>
      <c r="D223" s="30"/>
      <c r="E223" s="30"/>
      <c r="F223" s="3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W223" s="44"/>
    </row>
    <row r="224" spans="2:23" x14ac:dyDescent="0.25">
      <c r="B224" s="6"/>
      <c r="C224" s="6"/>
      <c r="D224" s="6"/>
      <c r="E224" s="6"/>
      <c r="F224" s="24"/>
      <c r="G224" s="24"/>
      <c r="H224" s="24"/>
      <c r="I224" s="24"/>
      <c r="J224" s="40"/>
      <c r="K224" s="24"/>
      <c r="L224" s="24"/>
      <c r="M224" s="24"/>
      <c r="N224" s="40"/>
      <c r="O224" s="24"/>
      <c r="P224" s="24"/>
      <c r="Q224" s="24"/>
      <c r="R224" s="24"/>
      <c r="S224" s="24"/>
      <c r="T224" s="24"/>
      <c r="U224" s="24"/>
      <c r="W224" s="44"/>
    </row>
    <row r="225" spans="2:23" x14ac:dyDescent="0.25">
      <c r="B225" s="6"/>
      <c r="C225" s="6"/>
      <c r="D225" s="6"/>
      <c r="E225" s="6"/>
      <c r="F225" s="24"/>
      <c r="G225" s="24"/>
      <c r="H225" s="24"/>
      <c r="I225" s="24"/>
      <c r="J225" s="40"/>
      <c r="K225" s="24"/>
      <c r="L225" s="24"/>
      <c r="M225" s="24"/>
      <c r="N225" s="40"/>
      <c r="O225" s="24"/>
      <c r="P225" s="24"/>
      <c r="Q225" s="24"/>
      <c r="R225" s="24"/>
      <c r="S225" s="24"/>
      <c r="T225" s="24"/>
      <c r="U225" s="24"/>
      <c r="W225" s="44"/>
    </row>
    <row r="226" spans="2:23" x14ac:dyDescent="0.25">
      <c r="B226" s="9"/>
      <c r="C226" s="6"/>
      <c r="D226" s="6"/>
      <c r="E226" s="6"/>
      <c r="F226" s="24"/>
      <c r="G226" s="24"/>
      <c r="H226" s="24"/>
      <c r="I226" s="24"/>
      <c r="J226" s="40"/>
      <c r="K226" s="24"/>
      <c r="L226" s="24"/>
      <c r="M226" s="24"/>
      <c r="N226" s="40"/>
      <c r="O226" s="24"/>
      <c r="P226" s="24"/>
      <c r="Q226" s="24"/>
      <c r="R226" s="24"/>
      <c r="S226" s="24"/>
      <c r="T226" s="24"/>
      <c r="U226" s="24"/>
      <c r="W226" s="44"/>
    </row>
    <row r="227" spans="2:23" x14ac:dyDescent="0.25">
      <c r="B227" s="6"/>
      <c r="C227" s="6"/>
      <c r="D227" s="6"/>
      <c r="E227" s="6"/>
      <c r="F227" s="24"/>
      <c r="G227" s="24"/>
      <c r="H227" s="24"/>
      <c r="I227" s="24"/>
      <c r="J227" s="40"/>
      <c r="K227" s="24"/>
      <c r="L227" s="24"/>
      <c r="M227" s="24"/>
      <c r="N227" s="40"/>
      <c r="O227" s="24"/>
      <c r="P227" s="24"/>
      <c r="Q227" s="24"/>
      <c r="R227" s="24"/>
      <c r="S227" s="24"/>
      <c r="T227" s="24"/>
      <c r="U227" s="24"/>
      <c r="W227" s="44"/>
    </row>
    <row r="228" spans="2:23" x14ac:dyDescent="0.25">
      <c r="B228" s="6"/>
      <c r="C228" s="6"/>
      <c r="D228" s="6"/>
      <c r="E228" s="6"/>
      <c r="F228" s="24"/>
      <c r="G228" s="24"/>
      <c r="H228" s="24"/>
      <c r="I228" s="24"/>
      <c r="J228" s="40"/>
      <c r="K228" s="24"/>
      <c r="L228" s="24"/>
      <c r="M228" s="24"/>
      <c r="N228" s="40"/>
      <c r="O228" s="24"/>
      <c r="P228" s="24"/>
      <c r="Q228" s="24"/>
      <c r="R228" s="24"/>
      <c r="S228" s="24"/>
      <c r="T228" s="24"/>
      <c r="U228" s="24"/>
      <c r="W228" s="44"/>
    </row>
    <row r="229" spans="2:23" x14ac:dyDescent="0.25">
      <c r="B229" s="6"/>
      <c r="C229" s="6"/>
      <c r="D229" s="6"/>
      <c r="E229" s="6"/>
      <c r="F229" s="24"/>
      <c r="G229" s="24"/>
      <c r="H229" s="24"/>
      <c r="I229" s="24"/>
      <c r="J229" s="40"/>
      <c r="K229" s="24"/>
      <c r="L229" s="24"/>
      <c r="M229" s="24"/>
      <c r="N229" s="40"/>
      <c r="O229" s="24"/>
      <c r="P229" s="24"/>
      <c r="Q229" s="24"/>
      <c r="R229" s="24"/>
      <c r="S229" s="24"/>
      <c r="T229" s="24"/>
      <c r="U229" s="24"/>
      <c r="W229" s="44"/>
    </row>
    <row r="230" spans="2:23" x14ac:dyDescent="0.25">
      <c r="B230" s="6"/>
      <c r="C230" s="6"/>
      <c r="D230" s="6"/>
      <c r="E230" s="6"/>
      <c r="F230" s="24"/>
      <c r="G230" s="24"/>
      <c r="H230" s="24"/>
      <c r="I230" s="24"/>
      <c r="J230" s="40"/>
      <c r="K230" s="24"/>
      <c r="L230" s="24"/>
      <c r="M230" s="24"/>
      <c r="N230" s="40"/>
      <c r="O230" s="24"/>
      <c r="P230" s="24"/>
      <c r="Q230" s="24"/>
      <c r="R230" s="24"/>
      <c r="S230" s="24"/>
      <c r="T230" s="24"/>
      <c r="U230" s="24"/>
      <c r="W230" s="44"/>
    </row>
    <row r="231" spans="2:23" x14ac:dyDescent="0.25">
      <c r="B231" s="6"/>
      <c r="C231" s="6"/>
      <c r="D231" s="6"/>
      <c r="E231" s="6"/>
      <c r="F231" s="24"/>
      <c r="G231" s="24"/>
      <c r="H231" s="24"/>
      <c r="I231" s="24"/>
      <c r="J231" s="40"/>
      <c r="K231" s="24"/>
      <c r="L231" s="24"/>
      <c r="M231" s="24"/>
      <c r="N231" s="40"/>
      <c r="O231" s="24"/>
      <c r="P231" s="24"/>
      <c r="Q231" s="24"/>
      <c r="R231" s="24"/>
      <c r="S231" s="24"/>
      <c r="T231" s="24"/>
      <c r="U231" s="24"/>
      <c r="W231" s="44"/>
    </row>
    <row r="232" spans="2:23" x14ac:dyDescent="0.25">
      <c r="B232" s="6"/>
      <c r="C232" s="6"/>
      <c r="D232" s="6"/>
      <c r="E232" s="6"/>
      <c r="F232" s="24"/>
      <c r="G232" s="24"/>
      <c r="H232" s="24"/>
      <c r="I232" s="24"/>
      <c r="J232" s="40"/>
      <c r="K232" s="24"/>
      <c r="L232" s="24"/>
      <c r="M232" s="24"/>
      <c r="N232" s="40"/>
      <c r="O232" s="24"/>
      <c r="P232" s="24"/>
      <c r="Q232" s="24"/>
      <c r="R232" s="24"/>
      <c r="S232" s="24"/>
      <c r="T232" s="24"/>
      <c r="U232" s="24"/>
      <c r="W232" s="44"/>
    </row>
    <row r="233" spans="2:23" x14ac:dyDescent="0.25">
      <c r="B233" s="6"/>
      <c r="C233" s="6"/>
      <c r="D233" s="6"/>
      <c r="E233" s="6"/>
      <c r="F233" s="24"/>
      <c r="G233" s="24"/>
      <c r="H233" s="24"/>
      <c r="I233" s="24"/>
      <c r="J233" s="40"/>
      <c r="K233" s="24"/>
      <c r="L233" s="24"/>
      <c r="M233" s="24"/>
      <c r="N233" s="40"/>
      <c r="O233" s="24"/>
      <c r="P233" s="24"/>
      <c r="Q233" s="24"/>
      <c r="R233" s="24"/>
      <c r="S233" s="24"/>
      <c r="T233" s="24"/>
      <c r="U233" s="24"/>
      <c r="W233" s="44"/>
    </row>
    <row r="234" spans="2:23" x14ac:dyDescent="0.25">
      <c r="B234" s="6"/>
      <c r="C234" s="6"/>
      <c r="D234" s="6"/>
      <c r="E234" s="6"/>
      <c r="F234" s="24"/>
      <c r="G234" s="24"/>
      <c r="H234" s="24"/>
      <c r="I234" s="24"/>
      <c r="J234" s="40"/>
      <c r="K234" s="24"/>
      <c r="L234" s="24"/>
      <c r="M234" s="24"/>
      <c r="N234" s="40"/>
      <c r="O234" s="24"/>
      <c r="P234" s="24"/>
      <c r="Q234" s="24"/>
      <c r="R234" s="24"/>
      <c r="S234" s="24"/>
      <c r="T234" s="24"/>
      <c r="U234" s="24"/>
      <c r="W234" s="44"/>
    </row>
    <row r="235" spans="2:23" x14ac:dyDescent="0.25">
      <c r="B235" s="6"/>
      <c r="C235" s="6"/>
      <c r="D235" s="6"/>
      <c r="E235" s="6"/>
      <c r="F235" s="24"/>
      <c r="G235" s="24"/>
      <c r="H235" s="24"/>
      <c r="I235" s="24"/>
      <c r="J235" s="40"/>
      <c r="K235" s="24"/>
      <c r="L235" s="24"/>
      <c r="M235" s="24"/>
      <c r="N235" s="40"/>
      <c r="O235" s="24"/>
      <c r="P235" s="24"/>
      <c r="Q235" s="24"/>
      <c r="R235" s="24"/>
      <c r="S235" s="24"/>
      <c r="T235" s="24"/>
      <c r="U235" s="24"/>
      <c r="W235" s="44"/>
    </row>
    <row r="236" spans="2:23" x14ac:dyDescent="0.25">
      <c r="B236" s="6"/>
      <c r="C236" s="6"/>
      <c r="D236" s="6"/>
      <c r="E236" s="6"/>
      <c r="F236" s="24"/>
      <c r="G236" s="24"/>
      <c r="H236" s="24"/>
      <c r="I236" s="24"/>
      <c r="J236" s="40"/>
      <c r="K236" s="24"/>
      <c r="L236" s="24"/>
      <c r="M236" s="24"/>
      <c r="N236" s="40"/>
      <c r="O236" s="24"/>
      <c r="P236" s="24"/>
      <c r="Q236" s="24"/>
      <c r="R236" s="24"/>
      <c r="S236" s="24"/>
      <c r="T236" s="24"/>
      <c r="U236" s="24"/>
      <c r="W236" s="44"/>
    </row>
    <row r="237" spans="2:23" x14ac:dyDescent="0.25">
      <c r="B237" s="6"/>
      <c r="C237" s="6"/>
      <c r="D237" s="6"/>
      <c r="E237" s="6"/>
      <c r="F237" s="24"/>
      <c r="G237" s="24"/>
      <c r="H237" s="24"/>
      <c r="I237" s="24"/>
      <c r="J237" s="40"/>
      <c r="K237" s="24"/>
      <c r="L237" s="24"/>
      <c r="M237" s="24"/>
      <c r="N237" s="40"/>
      <c r="O237" s="24"/>
      <c r="P237" s="24"/>
      <c r="Q237" s="24"/>
      <c r="R237" s="24"/>
      <c r="S237" s="24"/>
      <c r="T237" s="24"/>
      <c r="U237" s="24"/>
      <c r="W237" s="44"/>
    </row>
    <row r="238" spans="2:23" x14ac:dyDescent="0.25">
      <c r="B238" s="6"/>
      <c r="C238" s="6"/>
      <c r="D238" s="6"/>
      <c r="E238" s="6"/>
      <c r="F238" s="24"/>
      <c r="G238" s="24"/>
      <c r="H238" s="24"/>
      <c r="I238" s="24"/>
      <c r="J238" s="40"/>
      <c r="K238" s="24"/>
      <c r="L238" s="24"/>
      <c r="M238" s="24"/>
      <c r="N238" s="40"/>
      <c r="O238" s="24"/>
      <c r="P238" s="24"/>
      <c r="Q238" s="24"/>
      <c r="R238" s="24"/>
      <c r="S238" s="24"/>
      <c r="T238" s="24"/>
      <c r="U238" s="24"/>
      <c r="W238" s="44"/>
    </row>
    <row r="239" spans="2:23" x14ac:dyDescent="0.25">
      <c r="B239" s="30"/>
      <c r="C239" s="30"/>
      <c r="D239" s="30"/>
      <c r="E239" s="30"/>
      <c r="F239" s="3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W239" s="44"/>
    </row>
    <row r="240" spans="2:23" x14ac:dyDescent="0.25">
      <c r="B240" s="6"/>
      <c r="C240" s="6"/>
      <c r="D240" s="6"/>
      <c r="E240" s="6"/>
      <c r="F240" s="24"/>
      <c r="G240" s="24"/>
      <c r="H240" s="24"/>
      <c r="I240" s="24"/>
      <c r="J240" s="40"/>
      <c r="K240" s="24"/>
      <c r="L240" s="24"/>
      <c r="M240" s="24"/>
      <c r="N240" s="40"/>
      <c r="O240" s="24"/>
      <c r="P240" s="24"/>
      <c r="Q240" s="24"/>
      <c r="R240" s="24"/>
      <c r="S240" s="24"/>
      <c r="T240" s="24"/>
      <c r="U240" s="24"/>
      <c r="W240" s="44"/>
    </row>
    <row r="241" spans="2:23" x14ac:dyDescent="0.25">
      <c r="B241" s="6"/>
      <c r="C241" s="6"/>
      <c r="D241" s="6"/>
      <c r="E241" s="6"/>
      <c r="F241" s="24"/>
      <c r="G241" s="24"/>
      <c r="H241" s="24"/>
      <c r="I241" s="24"/>
      <c r="J241" s="40"/>
      <c r="K241" s="24"/>
      <c r="L241" s="24"/>
      <c r="M241" s="24"/>
      <c r="N241" s="40"/>
      <c r="O241" s="24"/>
      <c r="P241" s="24"/>
      <c r="Q241" s="24"/>
      <c r="R241" s="24"/>
      <c r="S241" s="24"/>
      <c r="T241" s="24"/>
      <c r="U241" s="24"/>
      <c r="W241" s="44"/>
    </row>
    <row r="242" spans="2:23" x14ac:dyDescent="0.25">
      <c r="B242" s="9"/>
      <c r="C242" s="6"/>
      <c r="D242" s="6"/>
      <c r="E242" s="6"/>
      <c r="F242" s="24"/>
      <c r="G242" s="24"/>
      <c r="H242" s="24"/>
      <c r="I242" s="24"/>
      <c r="J242" s="40"/>
      <c r="K242" s="24"/>
      <c r="L242" s="24"/>
      <c r="M242" s="24"/>
      <c r="N242" s="40"/>
      <c r="O242" s="24"/>
      <c r="P242" s="24"/>
      <c r="Q242" s="24"/>
      <c r="R242" s="24"/>
      <c r="S242" s="24"/>
      <c r="T242" s="24"/>
      <c r="U242" s="24"/>
      <c r="W242" s="44"/>
    </row>
    <row r="243" spans="2:23" x14ac:dyDescent="0.25">
      <c r="B243" s="6"/>
      <c r="C243" s="6"/>
      <c r="D243" s="6"/>
      <c r="E243" s="6"/>
      <c r="F243" s="24"/>
      <c r="G243" s="24"/>
      <c r="H243" s="24"/>
      <c r="I243" s="24"/>
      <c r="J243" s="40"/>
      <c r="K243" s="24"/>
      <c r="L243" s="24"/>
      <c r="M243" s="24"/>
      <c r="N243" s="40"/>
      <c r="O243" s="24"/>
      <c r="P243" s="24"/>
      <c r="Q243" s="24"/>
      <c r="R243" s="24"/>
      <c r="S243" s="24"/>
      <c r="T243" s="24"/>
      <c r="U243" s="24"/>
      <c r="W243" s="44"/>
    </row>
    <row r="244" spans="2:23" x14ac:dyDescent="0.25">
      <c r="B244" s="6"/>
      <c r="C244" s="6"/>
      <c r="D244" s="6"/>
      <c r="E244" s="6"/>
      <c r="F244" s="24"/>
      <c r="G244" s="24"/>
      <c r="H244" s="24"/>
      <c r="I244" s="24"/>
      <c r="J244" s="40"/>
      <c r="K244" s="24"/>
      <c r="L244" s="24"/>
      <c r="M244" s="24"/>
      <c r="N244" s="40"/>
      <c r="O244" s="24"/>
      <c r="P244" s="24"/>
      <c r="Q244" s="24"/>
      <c r="R244" s="24"/>
      <c r="S244" s="24"/>
      <c r="T244" s="24"/>
      <c r="U244" s="24"/>
      <c r="W244" s="44"/>
    </row>
    <row r="245" spans="2:23" x14ac:dyDescent="0.25">
      <c r="B245" s="6"/>
      <c r="C245" s="6"/>
      <c r="D245" s="6"/>
      <c r="E245" s="6"/>
      <c r="F245" s="24"/>
      <c r="G245" s="24"/>
      <c r="H245" s="24"/>
      <c r="I245" s="24"/>
      <c r="J245" s="40"/>
      <c r="K245" s="24"/>
      <c r="L245" s="24"/>
      <c r="M245" s="24"/>
      <c r="N245" s="40"/>
      <c r="O245" s="24"/>
      <c r="P245" s="24"/>
      <c r="Q245" s="24"/>
      <c r="R245" s="24"/>
      <c r="S245" s="24"/>
      <c r="T245" s="24"/>
      <c r="U245" s="24"/>
      <c r="W245" s="44"/>
    </row>
    <row r="246" spans="2:23" x14ac:dyDescent="0.25">
      <c r="B246" s="6"/>
      <c r="C246" s="6"/>
      <c r="D246" s="6"/>
      <c r="E246" s="6"/>
      <c r="F246" s="24"/>
      <c r="G246" s="24"/>
      <c r="H246" s="24"/>
      <c r="I246" s="24"/>
      <c r="J246" s="40"/>
      <c r="K246" s="24"/>
      <c r="L246" s="24"/>
      <c r="M246" s="24"/>
      <c r="N246" s="40"/>
      <c r="O246" s="24"/>
      <c r="P246" s="24"/>
      <c r="Q246" s="24"/>
      <c r="R246" s="24"/>
      <c r="S246" s="24"/>
      <c r="T246" s="24"/>
      <c r="U246" s="24"/>
      <c r="W246" s="44"/>
    </row>
    <row r="247" spans="2:23" x14ac:dyDescent="0.25">
      <c r="B247" s="6"/>
      <c r="C247" s="6"/>
      <c r="D247" s="6"/>
      <c r="E247" s="6"/>
      <c r="F247" s="24"/>
      <c r="G247" s="24"/>
      <c r="H247" s="24"/>
      <c r="I247" s="24"/>
      <c r="J247" s="40"/>
      <c r="K247" s="24"/>
      <c r="L247" s="24"/>
      <c r="M247" s="24"/>
      <c r="N247" s="40"/>
      <c r="O247" s="24"/>
      <c r="P247" s="24"/>
      <c r="Q247" s="24"/>
      <c r="R247" s="24"/>
      <c r="S247" s="24"/>
      <c r="T247" s="24"/>
      <c r="U247" s="24"/>
      <c r="W247" s="44"/>
    </row>
    <row r="248" spans="2:23" x14ac:dyDescent="0.25">
      <c r="B248" s="6"/>
      <c r="C248" s="6"/>
      <c r="D248" s="6"/>
      <c r="E248" s="6"/>
      <c r="F248" s="24"/>
      <c r="G248" s="24"/>
      <c r="H248" s="24"/>
      <c r="I248" s="24"/>
      <c r="J248" s="40"/>
      <c r="K248" s="24"/>
      <c r="L248" s="24"/>
      <c r="M248" s="24"/>
      <c r="N248" s="40"/>
      <c r="O248" s="24"/>
      <c r="P248" s="24"/>
      <c r="Q248" s="24"/>
      <c r="R248" s="24"/>
      <c r="S248" s="24"/>
      <c r="T248" s="24"/>
      <c r="U248" s="24"/>
      <c r="W248" s="44"/>
    </row>
    <row r="249" spans="2:23" x14ac:dyDescent="0.25">
      <c r="B249" s="6"/>
      <c r="C249" s="6"/>
      <c r="D249" s="6"/>
      <c r="E249" s="6"/>
      <c r="F249" s="24"/>
      <c r="G249" s="24"/>
      <c r="H249" s="24"/>
      <c r="I249" s="24"/>
      <c r="J249" s="40"/>
      <c r="K249" s="24"/>
      <c r="L249" s="24"/>
      <c r="M249" s="24"/>
      <c r="N249" s="40"/>
      <c r="O249" s="24"/>
      <c r="P249" s="24"/>
      <c r="Q249" s="24"/>
      <c r="R249" s="24"/>
      <c r="S249" s="24"/>
      <c r="T249" s="24"/>
      <c r="U249" s="24"/>
      <c r="W249" s="44"/>
    </row>
    <row r="250" spans="2:23" x14ac:dyDescent="0.25">
      <c r="B250" s="6"/>
      <c r="C250" s="6"/>
      <c r="D250" s="6"/>
      <c r="E250" s="6"/>
      <c r="F250" s="24"/>
      <c r="G250" s="24"/>
      <c r="H250" s="24"/>
      <c r="I250" s="24"/>
      <c r="J250" s="40"/>
      <c r="K250" s="24"/>
      <c r="L250" s="24"/>
      <c r="M250" s="24"/>
      <c r="N250" s="40"/>
      <c r="O250" s="24"/>
      <c r="P250" s="24"/>
      <c r="Q250" s="24"/>
      <c r="R250" s="24"/>
      <c r="S250" s="24"/>
      <c r="T250" s="24"/>
      <c r="U250" s="24"/>
      <c r="W250" s="44"/>
    </row>
    <row r="251" spans="2:23" x14ac:dyDescent="0.25">
      <c r="B251" s="6"/>
      <c r="C251" s="6"/>
      <c r="D251" s="6"/>
      <c r="E251" s="6"/>
      <c r="F251" s="24"/>
      <c r="G251" s="24"/>
      <c r="H251" s="24"/>
      <c r="I251" s="24"/>
      <c r="J251" s="40"/>
      <c r="K251" s="24"/>
      <c r="L251" s="24"/>
      <c r="M251" s="24"/>
      <c r="N251" s="40"/>
      <c r="O251" s="24"/>
      <c r="P251" s="24"/>
      <c r="Q251" s="24"/>
      <c r="R251" s="24"/>
      <c r="S251" s="24"/>
      <c r="T251" s="24"/>
      <c r="U251" s="24"/>
      <c r="W251" s="44"/>
    </row>
    <row r="252" spans="2:23" x14ac:dyDescent="0.25">
      <c r="B252" s="30"/>
      <c r="C252" s="30"/>
      <c r="D252" s="30"/>
      <c r="E252" s="30"/>
      <c r="F252" s="3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W252" s="44"/>
    </row>
    <row r="253" spans="2:23" x14ac:dyDescent="0.25">
      <c r="B253" s="6"/>
      <c r="C253" s="6"/>
      <c r="D253" s="6"/>
      <c r="E253" s="6"/>
      <c r="F253" s="24"/>
      <c r="G253" s="24"/>
      <c r="H253" s="24"/>
      <c r="I253" s="24"/>
      <c r="J253" s="40"/>
      <c r="K253" s="24"/>
      <c r="L253" s="24"/>
      <c r="M253" s="24"/>
      <c r="N253" s="40"/>
      <c r="O253" s="24"/>
      <c r="P253" s="24"/>
      <c r="Q253" s="24"/>
      <c r="R253" s="24"/>
      <c r="S253" s="24"/>
      <c r="T253" s="24"/>
      <c r="U253" s="24"/>
      <c r="W253" s="44"/>
    </row>
    <row r="254" spans="2:23" x14ac:dyDescent="0.25">
      <c r="B254" s="30"/>
      <c r="C254" s="30"/>
      <c r="D254" s="30"/>
      <c r="E254" s="30"/>
      <c r="F254" s="3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W254" s="44"/>
    </row>
    <row r="255" spans="2:23" x14ac:dyDescent="0.25">
      <c r="B255" s="6"/>
      <c r="C255" s="6"/>
      <c r="D255" s="6"/>
      <c r="E255" s="6"/>
      <c r="F255" s="24"/>
      <c r="G255" s="24"/>
      <c r="H255" s="24"/>
      <c r="I255" s="24"/>
      <c r="J255" s="40"/>
      <c r="K255" s="24"/>
      <c r="L255" s="24"/>
      <c r="M255" s="24"/>
      <c r="N255" s="40"/>
      <c r="O255" s="24"/>
      <c r="P255" s="24"/>
      <c r="Q255" s="24"/>
      <c r="R255" s="24"/>
      <c r="S255" s="24"/>
      <c r="T255" s="24"/>
      <c r="U255" s="24"/>
      <c r="W255" s="44"/>
    </row>
    <row r="256" spans="2:23" x14ac:dyDescent="0.25">
      <c r="B256" s="6"/>
      <c r="C256" s="6"/>
      <c r="D256" s="6"/>
      <c r="E256" s="6"/>
      <c r="F256" s="24"/>
      <c r="G256" s="24"/>
      <c r="H256" s="24"/>
      <c r="I256" s="24"/>
      <c r="J256" s="40"/>
      <c r="K256" s="24"/>
      <c r="L256" s="24"/>
      <c r="M256" s="24"/>
      <c r="N256" s="40"/>
      <c r="O256" s="24"/>
      <c r="P256" s="24"/>
      <c r="Q256" s="24"/>
      <c r="R256" s="24"/>
      <c r="S256" s="24"/>
      <c r="T256" s="24"/>
      <c r="U256" s="24"/>
      <c r="W256" s="44"/>
    </row>
    <row r="257" spans="2:23" x14ac:dyDescent="0.25">
      <c r="B257" s="9"/>
      <c r="C257" s="6"/>
      <c r="D257" s="6"/>
      <c r="E257" s="6"/>
      <c r="F257" s="24"/>
      <c r="G257" s="24"/>
      <c r="H257" s="24"/>
      <c r="I257" s="24"/>
      <c r="J257" s="40"/>
      <c r="K257" s="24"/>
      <c r="L257" s="24"/>
      <c r="M257" s="24"/>
      <c r="N257" s="40"/>
      <c r="O257" s="24"/>
      <c r="P257" s="24"/>
      <c r="Q257" s="24"/>
      <c r="R257" s="24"/>
      <c r="S257" s="24"/>
      <c r="T257" s="24"/>
      <c r="U257" s="24"/>
      <c r="W257" s="44"/>
    </row>
    <row r="258" spans="2:23" x14ac:dyDescent="0.25">
      <c r="B258" s="6"/>
      <c r="C258" s="6"/>
      <c r="D258" s="6"/>
      <c r="E258" s="6"/>
      <c r="F258" s="24"/>
      <c r="G258" s="24"/>
      <c r="H258" s="24"/>
      <c r="I258" s="24"/>
      <c r="J258" s="40"/>
      <c r="K258" s="24"/>
      <c r="L258" s="24"/>
      <c r="M258" s="24"/>
      <c r="N258" s="40"/>
      <c r="O258" s="24"/>
      <c r="P258" s="24"/>
      <c r="Q258" s="24"/>
      <c r="R258" s="24"/>
      <c r="S258" s="24"/>
      <c r="T258" s="24"/>
      <c r="U258" s="24"/>
      <c r="W258" s="44"/>
    </row>
    <row r="259" spans="2:23" x14ac:dyDescent="0.25">
      <c r="B259" s="6"/>
      <c r="C259" s="6"/>
      <c r="D259" s="6"/>
      <c r="E259" s="6"/>
      <c r="F259" s="24"/>
      <c r="G259" s="24"/>
      <c r="H259" s="24"/>
      <c r="I259" s="24"/>
      <c r="J259" s="40"/>
      <c r="K259" s="24"/>
      <c r="L259" s="24"/>
      <c r="M259" s="24"/>
      <c r="N259" s="40"/>
      <c r="O259" s="24"/>
      <c r="P259" s="24"/>
      <c r="Q259" s="24"/>
      <c r="R259" s="24"/>
      <c r="S259" s="24"/>
      <c r="T259" s="24"/>
      <c r="U259" s="24"/>
      <c r="W259" s="44"/>
    </row>
    <row r="260" spans="2:23" x14ac:dyDescent="0.25">
      <c r="B260" s="6"/>
      <c r="C260" s="6"/>
      <c r="D260" s="6"/>
      <c r="E260" s="6"/>
      <c r="F260" s="24"/>
      <c r="G260" s="24"/>
      <c r="H260" s="24"/>
      <c r="I260" s="24"/>
      <c r="J260" s="40"/>
      <c r="K260" s="24"/>
      <c r="L260" s="24"/>
      <c r="M260" s="24"/>
      <c r="N260" s="40"/>
      <c r="O260" s="24"/>
      <c r="P260" s="24"/>
      <c r="Q260" s="24"/>
      <c r="R260" s="24"/>
      <c r="S260" s="24"/>
      <c r="T260" s="24"/>
      <c r="U260" s="24"/>
      <c r="W260" s="44"/>
    </row>
    <row r="261" spans="2:23" x14ac:dyDescent="0.25">
      <c r="B261" s="6"/>
      <c r="C261" s="6"/>
      <c r="D261" s="6"/>
      <c r="E261" s="6"/>
      <c r="F261" s="24"/>
      <c r="G261" s="24"/>
      <c r="H261" s="24"/>
      <c r="I261" s="24"/>
      <c r="J261" s="40"/>
      <c r="K261" s="24"/>
      <c r="L261" s="24"/>
      <c r="M261" s="24"/>
      <c r="N261" s="40"/>
      <c r="O261" s="24"/>
      <c r="P261" s="24"/>
      <c r="Q261" s="24"/>
      <c r="R261" s="24"/>
      <c r="S261" s="24"/>
      <c r="T261" s="24"/>
      <c r="U261" s="24"/>
      <c r="W261" s="44"/>
    </row>
    <row r="262" spans="2:23" x14ac:dyDescent="0.25">
      <c r="B262" s="6"/>
      <c r="C262" s="6"/>
      <c r="D262" s="6"/>
      <c r="E262" s="6"/>
      <c r="F262" s="24"/>
      <c r="G262" s="24"/>
      <c r="H262" s="24"/>
      <c r="I262" s="24"/>
      <c r="J262" s="40"/>
      <c r="K262" s="24"/>
      <c r="L262" s="24"/>
      <c r="M262" s="24"/>
      <c r="N262" s="40"/>
      <c r="O262" s="24"/>
      <c r="P262" s="24"/>
      <c r="Q262" s="24"/>
      <c r="R262" s="24"/>
      <c r="S262" s="24"/>
      <c r="T262" s="24"/>
      <c r="U262" s="24"/>
      <c r="W262" s="44"/>
    </row>
    <row r="263" spans="2:23" x14ac:dyDescent="0.25">
      <c r="B263" s="30"/>
      <c r="C263" s="30"/>
      <c r="D263" s="30"/>
      <c r="E263" s="30"/>
      <c r="F263" s="3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W263" s="44"/>
    </row>
    <row r="264" spans="2:23" x14ac:dyDescent="0.25">
      <c r="B264" s="6"/>
      <c r="C264" s="6"/>
      <c r="D264" s="6"/>
      <c r="E264" s="6"/>
      <c r="F264" s="24"/>
      <c r="G264" s="24"/>
      <c r="H264" s="24"/>
      <c r="I264" s="24"/>
      <c r="J264" s="40"/>
      <c r="K264" s="24"/>
      <c r="L264" s="24"/>
      <c r="M264" s="24"/>
      <c r="N264" s="40"/>
      <c r="O264" s="24"/>
      <c r="P264" s="24"/>
      <c r="Q264" s="24"/>
      <c r="R264" s="24"/>
      <c r="S264" s="24"/>
      <c r="T264" s="24"/>
      <c r="U264" s="24"/>
      <c r="W264" s="44"/>
    </row>
    <row r="265" spans="2:23" x14ac:dyDescent="0.25">
      <c r="B265" s="6"/>
      <c r="C265" s="6"/>
      <c r="D265" s="6"/>
      <c r="E265" s="6"/>
      <c r="F265" s="24"/>
      <c r="G265" s="24"/>
      <c r="H265" s="24"/>
      <c r="I265" s="24"/>
      <c r="J265" s="40"/>
      <c r="K265" s="24"/>
      <c r="L265" s="24"/>
      <c r="M265" s="24"/>
      <c r="N265" s="40"/>
      <c r="O265" s="24"/>
      <c r="P265" s="24"/>
      <c r="Q265" s="24"/>
      <c r="R265" s="24"/>
      <c r="S265" s="24"/>
      <c r="T265" s="24"/>
      <c r="U265" s="24"/>
      <c r="W265" s="44"/>
    </row>
    <row r="266" spans="2:23" x14ac:dyDescent="0.25">
      <c r="B266" s="9"/>
      <c r="C266" s="6"/>
      <c r="D266" s="6"/>
      <c r="E266" s="6"/>
      <c r="F266" s="24"/>
      <c r="G266" s="24"/>
      <c r="H266" s="24"/>
      <c r="I266" s="24"/>
      <c r="J266" s="40"/>
      <c r="K266" s="24"/>
      <c r="L266" s="24"/>
      <c r="M266" s="24"/>
      <c r="N266" s="40"/>
      <c r="O266" s="24"/>
      <c r="P266" s="24"/>
      <c r="Q266" s="24"/>
      <c r="R266" s="24"/>
      <c r="S266" s="24"/>
      <c r="T266" s="24"/>
      <c r="U266" s="24"/>
      <c r="W266" s="44"/>
    </row>
    <row r="267" spans="2:23" x14ac:dyDescent="0.25">
      <c r="B267" s="6"/>
      <c r="C267" s="6"/>
      <c r="D267" s="6"/>
      <c r="E267" s="6"/>
      <c r="F267" s="24"/>
      <c r="G267" s="24"/>
      <c r="H267" s="24"/>
      <c r="I267" s="24"/>
      <c r="J267" s="40"/>
      <c r="K267" s="24"/>
      <c r="L267" s="24"/>
      <c r="M267" s="24"/>
      <c r="N267" s="40"/>
      <c r="O267" s="24"/>
      <c r="P267" s="24"/>
      <c r="Q267" s="24"/>
      <c r="R267" s="24"/>
      <c r="S267" s="24"/>
      <c r="T267" s="24"/>
      <c r="U267" s="24"/>
      <c r="W267" s="44"/>
    </row>
    <row r="268" spans="2:23" x14ac:dyDescent="0.25">
      <c r="B268" s="6"/>
      <c r="C268" s="6"/>
      <c r="D268" s="6"/>
      <c r="E268" s="6"/>
      <c r="F268" s="24"/>
      <c r="G268" s="24"/>
      <c r="H268" s="24"/>
      <c r="I268" s="24"/>
      <c r="J268" s="40"/>
      <c r="K268" s="24"/>
      <c r="L268" s="24"/>
      <c r="M268" s="24"/>
      <c r="N268" s="40"/>
      <c r="O268" s="24"/>
      <c r="P268" s="24"/>
      <c r="Q268" s="24"/>
      <c r="R268" s="24"/>
      <c r="S268" s="24"/>
      <c r="T268" s="24"/>
      <c r="U268" s="24"/>
      <c r="W268" s="44"/>
    </row>
    <row r="269" spans="2:23" x14ac:dyDescent="0.25">
      <c r="B269" s="6"/>
      <c r="C269" s="6"/>
      <c r="D269" s="6"/>
      <c r="E269" s="6"/>
      <c r="F269" s="24"/>
      <c r="G269" s="24"/>
      <c r="H269" s="24"/>
      <c r="I269" s="24"/>
      <c r="J269" s="40"/>
      <c r="K269" s="24"/>
      <c r="L269" s="24"/>
      <c r="M269" s="24"/>
      <c r="N269" s="40"/>
      <c r="O269" s="24"/>
      <c r="P269" s="24"/>
      <c r="Q269" s="24"/>
      <c r="R269" s="24"/>
      <c r="S269" s="24"/>
      <c r="T269" s="24"/>
      <c r="U269" s="24"/>
      <c r="W269" s="44"/>
    </row>
    <row r="270" spans="2:23" x14ac:dyDescent="0.25">
      <c r="B270" s="6"/>
      <c r="C270" s="6"/>
      <c r="D270" s="6"/>
      <c r="E270" s="6"/>
      <c r="F270" s="24"/>
      <c r="G270" s="24"/>
      <c r="H270" s="24"/>
      <c r="I270" s="24"/>
      <c r="J270" s="40"/>
      <c r="K270" s="24"/>
      <c r="L270" s="24"/>
      <c r="M270" s="24"/>
      <c r="N270" s="40"/>
      <c r="O270" s="24"/>
      <c r="P270" s="24"/>
      <c r="Q270" s="24"/>
      <c r="R270" s="24"/>
      <c r="S270" s="24"/>
      <c r="T270" s="24"/>
      <c r="U270" s="24"/>
      <c r="W270" s="44"/>
    </row>
    <row r="271" spans="2:23" x14ac:dyDescent="0.25">
      <c r="B271" s="6"/>
      <c r="C271" s="6"/>
      <c r="D271" s="6"/>
      <c r="E271" s="6"/>
      <c r="F271" s="24"/>
      <c r="G271" s="24"/>
      <c r="H271" s="24"/>
      <c r="I271" s="24"/>
      <c r="J271" s="40"/>
      <c r="K271" s="24"/>
      <c r="L271" s="24"/>
      <c r="M271" s="24"/>
      <c r="N271" s="40"/>
      <c r="O271" s="24"/>
      <c r="P271" s="24"/>
      <c r="Q271" s="24"/>
      <c r="R271" s="24"/>
      <c r="S271" s="24"/>
      <c r="T271" s="24"/>
      <c r="U271" s="24"/>
      <c r="W271" s="44"/>
    </row>
    <row r="272" spans="2:23" x14ac:dyDescent="0.25">
      <c r="B272" s="6"/>
      <c r="C272" s="6"/>
      <c r="D272" s="6"/>
      <c r="E272" s="6"/>
      <c r="F272" s="24"/>
      <c r="G272" s="24"/>
      <c r="H272" s="24"/>
      <c r="I272" s="24"/>
      <c r="J272" s="40"/>
      <c r="K272" s="24"/>
      <c r="L272" s="24"/>
      <c r="M272" s="24"/>
      <c r="N272" s="40"/>
      <c r="O272" s="24"/>
      <c r="P272" s="24"/>
      <c r="Q272" s="24"/>
      <c r="R272" s="24"/>
      <c r="S272" s="24"/>
      <c r="T272" s="24"/>
      <c r="U272" s="24"/>
      <c r="W272" s="44"/>
    </row>
    <row r="273" spans="2:23" x14ac:dyDescent="0.25">
      <c r="B273" s="6"/>
      <c r="C273" s="6"/>
      <c r="D273" s="6"/>
      <c r="E273" s="6"/>
      <c r="F273" s="24"/>
      <c r="G273" s="24"/>
      <c r="H273" s="24"/>
      <c r="I273" s="24"/>
      <c r="J273" s="40"/>
      <c r="K273" s="24"/>
      <c r="L273" s="24"/>
      <c r="M273" s="24"/>
      <c r="N273" s="40"/>
      <c r="O273" s="24"/>
      <c r="P273" s="24"/>
      <c r="Q273" s="24"/>
      <c r="R273" s="24"/>
      <c r="S273" s="24"/>
      <c r="T273" s="24"/>
      <c r="U273" s="24"/>
      <c r="W273" s="44"/>
    </row>
    <row r="274" spans="2:23" x14ac:dyDescent="0.25">
      <c r="B274" s="6"/>
      <c r="C274" s="6"/>
      <c r="D274" s="6"/>
      <c r="E274" s="6"/>
      <c r="F274" s="24"/>
      <c r="G274" s="24"/>
      <c r="H274" s="24"/>
      <c r="I274" s="24"/>
      <c r="J274" s="40"/>
      <c r="K274" s="24"/>
      <c r="L274" s="24"/>
      <c r="M274" s="24"/>
      <c r="N274" s="40"/>
      <c r="O274" s="24"/>
      <c r="P274" s="24"/>
      <c r="Q274" s="24"/>
      <c r="R274" s="24"/>
      <c r="S274" s="24"/>
      <c r="T274" s="24"/>
      <c r="U274" s="24"/>
      <c r="W274" s="44"/>
    </row>
    <row r="275" spans="2:23" x14ac:dyDescent="0.25">
      <c r="B275" s="6"/>
      <c r="C275" s="6"/>
      <c r="D275" s="6"/>
      <c r="E275" s="6"/>
      <c r="F275" s="24"/>
      <c r="G275" s="24"/>
      <c r="H275" s="24"/>
      <c r="I275" s="24"/>
      <c r="J275" s="40"/>
      <c r="K275" s="24"/>
      <c r="L275" s="24"/>
      <c r="M275" s="24"/>
      <c r="N275" s="40"/>
      <c r="O275" s="24"/>
      <c r="P275" s="24"/>
      <c r="Q275" s="24"/>
      <c r="R275" s="24"/>
      <c r="S275" s="24"/>
      <c r="T275" s="24"/>
      <c r="U275" s="24"/>
      <c r="W275" s="44"/>
    </row>
    <row r="276" spans="2:23" x14ac:dyDescent="0.25">
      <c r="B276" s="6"/>
      <c r="C276" s="6"/>
      <c r="D276" s="6"/>
      <c r="E276" s="6"/>
      <c r="F276" s="24"/>
      <c r="G276" s="24"/>
      <c r="H276" s="24"/>
      <c r="I276" s="24"/>
      <c r="J276" s="40"/>
      <c r="K276" s="24"/>
      <c r="L276" s="24"/>
      <c r="M276" s="24"/>
      <c r="N276" s="40"/>
      <c r="O276" s="24"/>
      <c r="P276" s="24"/>
      <c r="Q276" s="24"/>
      <c r="R276" s="24"/>
      <c r="S276" s="24"/>
      <c r="T276" s="24"/>
      <c r="U276" s="24"/>
      <c r="W276" s="44"/>
    </row>
    <row r="277" spans="2:23" x14ac:dyDescent="0.25">
      <c r="B277" s="30"/>
      <c r="C277" s="30"/>
      <c r="D277" s="30"/>
      <c r="E277" s="30"/>
      <c r="F277" s="3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W277" s="44"/>
    </row>
    <row r="278" spans="2:23" x14ac:dyDescent="0.25">
      <c r="B278" s="6"/>
      <c r="C278" s="6"/>
      <c r="D278" s="6"/>
      <c r="E278" s="6"/>
      <c r="F278" s="24"/>
      <c r="G278" s="24"/>
      <c r="H278" s="24"/>
      <c r="I278" s="24"/>
      <c r="J278" s="40"/>
      <c r="K278" s="24"/>
      <c r="L278" s="24"/>
      <c r="M278" s="24"/>
      <c r="N278" s="40"/>
      <c r="O278" s="24"/>
      <c r="P278" s="24"/>
      <c r="Q278" s="24"/>
      <c r="R278" s="24"/>
      <c r="S278" s="24"/>
      <c r="T278" s="24"/>
      <c r="U278" s="24"/>
      <c r="W278" s="44"/>
    </row>
    <row r="279" spans="2:23" x14ac:dyDescent="0.25">
      <c r="B279" s="6"/>
      <c r="C279" s="6"/>
      <c r="D279" s="6"/>
      <c r="E279" s="6"/>
      <c r="F279" s="24"/>
      <c r="G279" s="24"/>
      <c r="H279" s="24"/>
      <c r="I279" s="24"/>
      <c r="J279" s="40"/>
      <c r="K279" s="24"/>
      <c r="L279" s="24"/>
      <c r="M279" s="24"/>
      <c r="N279" s="40"/>
      <c r="O279" s="24"/>
      <c r="P279" s="24"/>
      <c r="Q279" s="24"/>
      <c r="R279" s="24"/>
      <c r="S279" s="24"/>
      <c r="T279" s="24"/>
      <c r="U279" s="24"/>
      <c r="W279" s="44"/>
    </row>
    <row r="280" spans="2:23" x14ac:dyDescent="0.25">
      <c r="B280" s="9"/>
      <c r="C280" s="6"/>
      <c r="D280" s="6"/>
      <c r="E280" s="6"/>
      <c r="F280" s="24"/>
      <c r="G280" s="24"/>
      <c r="H280" s="24"/>
      <c r="I280" s="24"/>
      <c r="J280" s="40"/>
      <c r="K280" s="24"/>
      <c r="L280" s="24"/>
      <c r="M280" s="24"/>
      <c r="N280" s="40"/>
      <c r="O280" s="24"/>
      <c r="P280" s="24"/>
      <c r="Q280" s="24"/>
      <c r="R280" s="24"/>
      <c r="S280" s="24"/>
      <c r="T280" s="24"/>
      <c r="U280" s="24"/>
      <c r="W280" s="44"/>
    </row>
    <row r="281" spans="2:23" x14ac:dyDescent="0.25">
      <c r="B281" s="6"/>
      <c r="C281" s="6"/>
      <c r="D281" s="6"/>
      <c r="E281" s="6"/>
      <c r="F281" s="24"/>
      <c r="G281" s="24"/>
      <c r="H281" s="24"/>
      <c r="I281" s="24"/>
      <c r="J281" s="40"/>
      <c r="K281" s="24"/>
      <c r="L281" s="24"/>
      <c r="M281" s="24"/>
      <c r="N281" s="40"/>
      <c r="O281" s="24"/>
      <c r="P281" s="24"/>
      <c r="Q281" s="24"/>
      <c r="R281" s="24"/>
      <c r="S281" s="24"/>
      <c r="T281" s="24"/>
      <c r="U281" s="24"/>
      <c r="W281" s="44"/>
    </row>
    <row r="282" spans="2:23" x14ac:dyDescent="0.25">
      <c r="B282" s="6"/>
      <c r="C282" s="6"/>
      <c r="D282" s="6"/>
      <c r="E282" s="6"/>
      <c r="F282" s="24"/>
      <c r="G282" s="24"/>
      <c r="H282" s="24"/>
      <c r="I282" s="24"/>
      <c r="J282" s="40"/>
      <c r="K282" s="24"/>
      <c r="L282" s="24"/>
      <c r="M282" s="24"/>
      <c r="N282" s="40"/>
      <c r="O282" s="24"/>
      <c r="P282" s="24"/>
      <c r="Q282" s="24"/>
      <c r="R282" s="24"/>
      <c r="S282" s="24"/>
      <c r="T282" s="24"/>
      <c r="U282" s="24"/>
      <c r="W282" s="44"/>
    </row>
    <row r="283" spans="2:23" x14ac:dyDescent="0.25">
      <c r="B283" s="6"/>
      <c r="C283" s="6"/>
      <c r="D283" s="6"/>
      <c r="E283" s="6"/>
      <c r="F283" s="24"/>
      <c r="G283" s="24"/>
      <c r="H283" s="24"/>
      <c r="I283" s="24"/>
      <c r="J283" s="40"/>
      <c r="K283" s="24"/>
      <c r="L283" s="24"/>
      <c r="M283" s="24"/>
      <c r="N283" s="40"/>
      <c r="O283" s="24"/>
      <c r="P283" s="24"/>
      <c r="Q283" s="24"/>
      <c r="R283" s="24"/>
      <c r="S283" s="24"/>
      <c r="T283" s="24"/>
      <c r="U283" s="24"/>
      <c r="W283" s="44"/>
    </row>
    <row r="284" spans="2:23" x14ac:dyDescent="0.25">
      <c r="B284" s="6"/>
      <c r="C284" s="6"/>
      <c r="D284" s="6"/>
      <c r="E284" s="6"/>
      <c r="F284" s="24"/>
      <c r="G284" s="24"/>
      <c r="H284" s="24"/>
      <c r="I284" s="24"/>
      <c r="J284" s="40"/>
      <c r="K284" s="24"/>
      <c r="L284" s="24"/>
      <c r="M284" s="24"/>
      <c r="N284" s="40"/>
      <c r="O284" s="24"/>
      <c r="P284" s="24"/>
      <c r="Q284" s="24"/>
      <c r="R284" s="24"/>
      <c r="S284" s="24"/>
      <c r="T284" s="24"/>
      <c r="U284" s="24"/>
      <c r="W284" s="44"/>
    </row>
    <row r="285" spans="2:23" x14ac:dyDescent="0.25">
      <c r="B285" s="6"/>
      <c r="C285" s="6"/>
      <c r="D285" s="6"/>
      <c r="E285" s="6"/>
      <c r="F285" s="24"/>
      <c r="G285" s="24"/>
      <c r="H285" s="24"/>
      <c r="I285" s="24"/>
      <c r="J285" s="40"/>
      <c r="K285" s="24"/>
      <c r="L285" s="24"/>
      <c r="M285" s="24"/>
      <c r="N285" s="40"/>
      <c r="O285" s="24"/>
      <c r="P285" s="24"/>
      <c r="Q285" s="24"/>
      <c r="R285" s="24"/>
      <c r="S285" s="24"/>
      <c r="T285" s="24"/>
      <c r="U285" s="24"/>
      <c r="W285" s="44"/>
    </row>
    <row r="286" spans="2:23" x14ac:dyDescent="0.25">
      <c r="B286" s="6"/>
      <c r="C286" s="6"/>
      <c r="D286" s="6"/>
      <c r="E286" s="6"/>
      <c r="F286" s="24"/>
      <c r="G286" s="24"/>
      <c r="H286" s="24"/>
      <c r="I286" s="24"/>
      <c r="J286" s="40"/>
      <c r="K286" s="24"/>
      <c r="L286" s="24"/>
      <c r="M286" s="24"/>
      <c r="N286" s="40"/>
      <c r="O286" s="24"/>
      <c r="P286" s="24"/>
      <c r="Q286" s="24"/>
      <c r="R286" s="24"/>
      <c r="S286" s="24"/>
      <c r="T286" s="24"/>
      <c r="U286" s="24"/>
      <c r="W286" s="44"/>
    </row>
    <row r="287" spans="2:23" x14ac:dyDescent="0.25">
      <c r="B287" s="6"/>
      <c r="C287" s="6"/>
      <c r="D287" s="6"/>
      <c r="E287" s="6"/>
      <c r="F287" s="24"/>
      <c r="G287" s="24"/>
      <c r="H287" s="24"/>
      <c r="I287" s="24"/>
      <c r="J287" s="40"/>
      <c r="K287" s="24"/>
      <c r="L287" s="24"/>
      <c r="M287" s="24"/>
      <c r="N287" s="40"/>
      <c r="O287" s="24"/>
      <c r="P287" s="24"/>
      <c r="Q287" s="24"/>
      <c r="R287" s="24"/>
      <c r="S287" s="24"/>
      <c r="T287" s="24"/>
      <c r="U287" s="24"/>
      <c r="W287" s="44"/>
    </row>
    <row r="288" spans="2:23" x14ac:dyDescent="0.25">
      <c r="B288" s="6"/>
      <c r="C288" s="6"/>
      <c r="D288" s="6"/>
      <c r="E288" s="6"/>
      <c r="F288" s="24"/>
      <c r="G288" s="24"/>
      <c r="H288" s="24"/>
      <c r="I288" s="24"/>
      <c r="J288" s="40"/>
      <c r="K288" s="24"/>
      <c r="L288" s="24"/>
      <c r="M288" s="24"/>
      <c r="N288" s="40"/>
      <c r="O288" s="24"/>
      <c r="P288" s="24"/>
      <c r="Q288" s="24"/>
      <c r="R288" s="24"/>
      <c r="S288" s="24"/>
      <c r="T288" s="24"/>
      <c r="U288" s="24"/>
      <c r="W288" s="44"/>
    </row>
    <row r="289" spans="1:23" x14ac:dyDescent="0.25">
      <c r="B289" s="6"/>
      <c r="C289" s="6"/>
      <c r="D289" s="6"/>
      <c r="E289" s="6"/>
      <c r="F289" s="24"/>
      <c r="G289" s="24"/>
      <c r="H289" s="24"/>
      <c r="I289" s="24"/>
      <c r="J289" s="40"/>
      <c r="K289" s="24"/>
      <c r="L289" s="24"/>
      <c r="M289" s="24"/>
      <c r="N289" s="40"/>
      <c r="O289" s="24"/>
      <c r="P289" s="24"/>
      <c r="Q289" s="24"/>
      <c r="R289" s="24"/>
      <c r="S289" s="24"/>
      <c r="T289" s="24"/>
      <c r="U289" s="24"/>
      <c r="W289" s="44"/>
    </row>
    <row r="290" spans="1:23" x14ac:dyDescent="0.25">
      <c r="B290" s="6"/>
      <c r="C290" s="6"/>
      <c r="D290" s="6"/>
      <c r="E290" s="6"/>
      <c r="F290" s="24"/>
      <c r="G290" s="24"/>
      <c r="H290" s="24"/>
      <c r="I290" s="24"/>
      <c r="J290" s="40"/>
      <c r="K290" s="24"/>
      <c r="L290" s="24"/>
      <c r="M290" s="24"/>
      <c r="N290" s="40"/>
      <c r="O290" s="24"/>
      <c r="P290" s="24"/>
      <c r="Q290" s="24"/>
      <c r="R290" s="24"/>
      <c r="S290" s="24"/>
      <c r="T290" s="24"/>
      <c r="U290" s="24"/>
      <c r="W290" s="44"/>
    </row>
    <row r="291" spans="1:23" x14ac:dyDescent="0.25">
      <c r="B291" s="6"/>
      <c r="C291" s="6"/>
      <c r="D291" s="6"/>
      <c r="E291" s="6"/>
      <c r="F291" s="24"/>
      <c r="G291" s="24"/>
      <c r="H291" s="24"/>
      <c r="I291" s="24"/>
      <c r="J291" s="40"/>
      <c r="K291" s="24"/>
      <c r="L291" s="24"/>
      <c r="M291" s="24"/>
      <c r="N291" s="40"/>
      <c r="O291" s="24"/>
      <c r="P291" s="24"/>
      <c r="Q291" s="24"/>
      <c r="R291" s="24"/>
      <c r="S291" s="24"/>
      <c r="T291" s="24"/>
      <c r="U291" s="24"/>
      <c r="W291" s="44"/>
    </row>
    <row r="292" spans="1:23" x14ac:dyDescent="0.25">
      <c r="B292" s="6"/>
      <c r="C292" s="6"/>
      <c r="D292" s="6"/>
      <c r="E292" s="6"/>
      <c r="F292" s="24"/>
      <c r="G292" s="24"/>
      <c r="H292" s="24"/>
      <c r="I292" s="24"/>
      <c r="J292" s="40"/>
      <c r="K292" s="24"/>
      <c r="L292" s="24"/>
      <c r="M292" s="24"/>
      <c r="N292" s="40"/>
      <c r="O292" s="24"/>
      <c r="P292" s="24"/>
      <c r="Q292" s="24"/>
      <c r="R292" s="24"/>
      <c r="S292" s="24"/>
      <c r="T292" s="24"/>
      <c r="U292" s="24"/>
      <c r="W292" s="44"/>
    </row>
    <row r="293" spans="1:23" x14ac:dyDescent="0.25">
      <c r="B293" s="30"/>
      <c r="C293" s="30"/>
      <c r="D293" s="30"/>
      <c r="E293" s="30"/>
      <c r="F293" s="3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W293" s="44"/>
    </row>
    <row r="294" spans="1:23" x14ac:dyDescent="0.25">
      <c r="B294" s="6"/>
      <c r="C294" s="6"/>
      <c r="D294" s="6"/>
      <c r="E294" s="6"/>
      <c r="F294" s="24"/>
      <c r="G294" s="24"/>
      <c r="H294" s="24"/>
      <c r="I294" s="24"/>
      <c r="J294" s="40"/>
      <c r="K294" s="24"/>
      <c r="L294" s="24"/>
      <c r="M294" s="24"/>
      <c r="N294" s="40"/>
      <c r="O294" s="24"/>
      <c r="P294" s="24"/>
      <c r="Q294" s="24"/>
      <c r="R294" s="24"/>
      <c r="S294" s="24"/>
      <c r="T294" s="24"/>
      <c r="U294" s="24"/>
      <c r="W294" s="44"/>
    </row>
    <row r="295" spans="1:23" ht="15.75" thickBot="1" x14ac:dyDescent="0.3">
      <c r="B295" s="33"/>
      <c r="C295" s="33"/>
      <c r="D295" s="33"/>
      <c r="E295" s="33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W295" s="44"/>
    </row>
    <row r="296" spans="1:23" ht="15.75" thickTop="1" x14ac:dyDescent="0.25">
      <c r="B296" s="6"/>
      <c r="C296" s="6"/>
      <c r="D296" s="6"/>
      <c r="E296" s="6"/>
      <c r="F296" s="24"/>
      <c r="G296" s="24"/>
      <c r="H296" s="24"/>
      <c r="I296" s="24"/>
      <c r="J296" s="40"/>
      <c r="K296" s="24"/>
      <c r="L296" s="24"/>
      <c r="M296" s="24"/>
      <c r="N296" s="40"/>
      <c r="O296" s="24"/>
      <c r="P296" s="24"/>
      <c r="Q296" s="24"/>
      <c r="R296" s="24"/>
      <c r="S296" s="24"/>
      <c r="T296" s="24"/>
      <c r="U296" s="24"/>
      <c r="W296" s="44"/>
    </row>
    <row r="297" spans="1:23" x14ac:dyDescent="0.25">
      <c r="B297" s="6"/>
      <c r="C297" s="6"/>
      <c r="D297" s="6"/>
      <c r="E297" s="6"/>
      <c r="F297" s="24"/>
      <c r="G297" s="24"/>
      <c r="H297" s="24"/>
      <c r="I297" s="24"/>
      <c r="J297" s="40"/>
      <c r="K297" s="24"/>
      <c r="L297" s="24"/>
      <c r="M297" s="24"/>
      <c r="N297" s="40"/>
      <c r="O297" s="24"/>
      <c r="P297" s="24"/>
      <c r="Q297" s="24"/>
      <c r="R297" s="24"/>
      <c r="S297" s="24"/>
      <c r="T297" s="24"/>
      <c r="U297" s="24"/>
      <c r="W297" s="44"/>
    </row>
    <row r="298" spans="1:23" x14ac:dyDescent="0.25">
      <c r="A298" s="7"/>
      <c r="C298" s="6"/>
      <c r="D298" s="6"/>
      <c r="E298" s="6"/>
      <c r="F298" s="24"/>
      <c r="G298" s="24"/>
      <c r="H298" s="24"/>
      <c r="I298" s="24"/>
      <c r="J298" s="40"/>
      <c r="K298" s="24"/>
      <c r="L298" s="24"/>
      <c r="M298" s="24"/>
      <c r="N298" s="40"/>
      <c r="O298" s="24"/>
      <c r="P298" s="24"/>
      <c r="Q298" s="24"/>
      <c r="R298" s="24"/>
      <c r="S298" s="24"/>
      <c r="T298" s="24"/>
      <c r="U298" s="24"/>
      <c r="W298" s="44"/>
    </row>
    <row r="299" spans="1:23" x14ac:dyDescent="0.25">
      <c r="B299" s="7"/>
      <c r="C299" s="6"/>
      <c r="D299" s="6"/>
      <c r="E299" s="6"/>
      <c r="F299" s="24"/>
      <c r="G299" s="24"/>
      <c r="H299" s="24"/>
      <c r="I299" s="24"/>
      <c r="J299" s="40"/>
      <c r="K299" s="24"/>
      <c r="L299" s="24"/>
      <c r="M299" s="24"/>
      <c r="N299" s="40"/>
      <c r="O299" s="24"/>
      <c r="P299" s="24"/>
      <c r="Q299" s="24"/>
      <c r="R299" s="24"/>
      <c r="S299" s="24"/>
      <c r="T299" s="24"/>
      <c r="U299" s="24"/>
      <c r="W299" s="44"/>
    </row>
    <row r="300" spans="1:23" x14ac:dyDescent="0.25">
      <c r="B300" s="9"/>
      <c r="C300" s="6"/>
      <c r="D300" s="6"/>
      <c r="E300" s="6"/>
      <c r="F300" s="24"/>
      <c r="G300" s="24"/>
      <c r="H300" s="24"/>
      <c r="I300" s="24"/>
      <c r="J300" s="40"/>
      <c r="K300" s="24"/>
      <c r="L300" s="24"/>
      <c r="M300" s="24"/>
      <c r="N300" s="40"/>
      <c r="O300" s="24"/>
      <c r="P300" s="24"/>
      <c r="Q300" s="24"/>
      <c r="R300" s="24"/>
      <c r="S300" s="24"/>
      <c r="T300" s="24"/>
      <c r="U300" s="24"/>
      <c r="W300" s="44"/>
    </row>
    <row r="301" spans="1:23" x14ac:dyDescent="0.25">
      <c r="B301" s="6"/>
      <c r="C301" s="6"/>
      <c r="D301" s="6"/>
      <c r="E301" s="6"/>
      <c r="F301" s="24"/>
      <c r="G301" s="24"/>
      <c r="H301" s="24"/>
      <c r="I301" s="24"/>
      <c r="J301" s="40"/>
      <c r="K301" s="24"/>
      <c r="L301" s="24"/>
      <c r="M301" s="24"/>
      <c r="N301" s="40"/>
      <c r="O301" s="24"/>
      <c r="P301" s="24"/>
      <c r="Q301" s="24"/>
      <c r="R301" s="24"/>
      <c r="S301" s="24"/>
      <c r="T301" s="24"/>
      <c r="U301" s="24"/>
      <c r="W301" s="44"/>
    </row>
    <row r="302" spans="1:23" x14ac:dyDescent="0.25">
      <c r="B302" s="18"/>
      <c r="C302" s="6"/>
      <c r="D302" s="6"/>
      <c r="E302" s="6"/>
      <c r="F302" s="24"/>
      <c r="G302" s="24"/>
      <c r="H302" s="24"/>
      <c r="I302" s="24"/>
      <c r="J302" s="40"/>
      <c r="K302" s="24"/>
      <c r="L302" s="24"/>
      <c r="M302" s="24"/>
      <c r="N302" s="40"/>
      <c r="O302" s="24"/>
      <c r="P302" s="24"/>
      <c r="Q302" s="24"/>
      <c r="R302" s="24"/>
      <c r="S302" s="24"/>
      <c r="T302" s="24"/>
      <c r="U302" s="24"/>
      <c r="W302" s="44"/>
    </row>
    <row r="303" spans="1:23" x14ac:dyDescent="0.25">
      <c r="B303" s="6"/>
      <c r="C303" s="6"/>
      <c r="D303" s="6"/>
      <c r="E303" s="6"/>
      <c r="F303" s="24"/>
      <c r="G303" s="24"/>
      <c r="H303" s="24"/>
      <c r="I303" s="24"/>
      <c r="J303" s="40"/>
      <c r="K303" s="24"/>
      <c r="L303" s="24"/>
      <c r="M303" s="24"/>
      <c r="N303" s="40"/>
      <c r="O303" s="24"/>
      <c r="P303" s="24"/>
      <c r="Q303" s="24"/>
      <c r="R303" s="24"/>
      <c r="S303" s="24"/>
      <c r="T303" s="24"/>
      <c r="U303" s="24"/>
      <c r="W303" s="44"/>
    </row>
    <row r="304" spans="1:23" x14ac:dyDescent="0.25">
      <c r="B304" s="6"/>
      <c r="C304" s="6"/>
      <c r="D304" s="6"/>
      <c r="E304" s="6"/>
      <c r="F304" s="24"/>
      <c r="G304" s="24"/>
      <c r="H304" s="24"/>
      <c r="I304" s="24"/>
      <c r="J304" s="40"/>
      <c r="K304" s="24"/>
      <c r="L304" s="24"/>
      <c r="M304" s="24"/>
      <c r="N304" s="40"/>
      <c r="O304" s="24"/>
      <c r="P304" s="24"/>
      <c r="Q304" s="24"/>
      <c r="R304" s="24"/>
      <c r="S304" s="24"/>
      <c r="T304" s="24"/>
      <c r="U304" s="24"/>
      <c r="W304" s="44"/>
    </row>
    <row r="305" spans="2:23" x14ac:dyDescent="0.25">
      <c r="B305" s="6"/>
      <c r="C305" s="6"/>
      <c r="D305" s="6"/>
      <c r="E305" s="6"/>
      <c r="F305" s="24"/>
      <c r="G305" s="24"/>
      <c r="H305" s="24"/>
      <c r="I305" s="24"/>
      <c r="J305" s="40"/>
      <c r="K305" s="24"/>
      <c r="L305" s="24"/>
      <c r="M305" s="24"/>
      <c r="N305" s="40"/>
      <c r="O305" s="24"/>
      <c r="P305" s="24"/>
      <c r="Q305" s="24"/>
      <c r="R305" s="24"/>
      <c r="S305" s="24"/>
      <c r="T305" s="24"/>
      <c r="U305" s="24"/>
      <c r="W305" s="44"/>
    </row>
    <row r="306" spans="2:23" x14ac:dyDescent="0.25">
      <c r="B306" s="6"/>
      <c r="C306" s="6"/>
      <c r="D306" s="6"/>
      <c r="E306" s="6"/>
      <c r="F306" s="24"/>
      <c r="G306" s="24"/>
      <c r="H306" s="24"/>
      <c r="I306" s="24"/>
      <c r="J306" s="40"/>
      <c r="K306" s="24"/>
      <c r="L306" s="24"/>
      <c r="M306" s="24"/>
      <c r="N306" s="40"/>
      <c r="O306" s="24"/>
      <c r="P306" s="24"/>
      <c r="Q306" s="24"/>
      <c r="R306" s="24"/>
      <c r="S306" s="24"/>
      <c r="T306" s="24"/>
      <c r="U306" s="24"/>
      <c r="W306" s="44"/>
    </row>
    <row r="307" spans="2:23" x14ac:dyDescent="0.25">
      <c r="B307" s="30"/>
      <c r="C307" s="30"/>
      <c r="D307" s="30"/>
      <c r="E307" s="30"/>
      <c r="F307" s="3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W307" s="44"/>
    </row>
    <row r="308" spans="2:23" x14ac:dyDescent="0.25">
      <c r="B308" s="6"/>
      <c r="C308" s="6"/>
      <c r="D308" s="6"/>
      <c r="E308" s="6"/>
      <c r="F308" s="24"/>
      <c r="G308" s="24"/>
      <c r="H308" s="24"/>
      <c r="I308" s="24"/>
      <c r="J308" s="40"/>
      <c r="K308" s="24"/>
      <c r="L308" s="24"/>
      <c r="M308" s="24"/>
      <c r="N308" s="40"/>
      <c r="O308" s="24"/>
      <c r="P308" s="24"/>
      <c r="Q308" s="24"/>
      <c r="R308" s="24"/>
      <c r="S308" s="24"/>
      <c r="T308" s="24"/>
      <c r="U308" s="24"/>
      <c r="W308" s="44"/>
    </row>
    <row r="309" spans="2:23" x14ac:dyDescent="0.25">
      <c r="B309" s="6"/>
      <c r="C309" s="6"/>
      <c r="D309" s="6"/>
      <c r="E309" s="6"/>
      <c r="F309" s="24"/>
      <c r="G309" s="24"/>
      <c r="H309" s="24"/>
      <c r="I309" s="24"/>
      <c r="J309" s="40"/>
      <c r="K309" s="24"/>
      <c r="L309" s="24"/>
      <c r="M309" s="24"/>
      <c r="N309" s="40"/>
      <c r="O309" s="24"/>
      <c r="P309" s="24"/>
      <c r="Q309" s="24"/>
      <c r="R309" s="24"/>
      <c r="S309" s="24"/>
      <c r="T309" s="24"/>
      <c r="U309" s="24"/>
      <c r="W309" s="44"/>
    </row>
    <row r="310" spans="2:23" x14ac:dyDescent="0.25">
      <c r="B310" s="9"/>
      <c r="C310" s="6"/>
      <c r="D310" s="6"/>
      <c r="E310" s="6"/>
      <c r="F310" s="24"/>
      <c r="G310" s="24"/>
      <c r="H310" s="24"/>
      <c r="I310" s="24"/>
      <c r="J310" s="40"/>
      <c r="K310" s="24"/>
      <c r="L310" s="24"/>
      <c r="M310" s="24"/>
      <c r="N310" s="40"/>
      <c r="O310" s="24"/>
      <c r="P310" s="24"/>
      <c r="Q310" s="24"/>
      <c r="R310" s="24"/>
      <c r="S310" s="24"/>
      <c r="T310" s="24"/>
      <c r="U310" s="24"/>
      <c r="W310" s="44"/>
    </row>
    <row r="311" spans="2:23" x14ac:dyDescent="0.25">
      <c r="B311" s="6"/>
      <c r="C311" s="6"/>
      <c r="D311" s="6"/>
      <c r="E311" s="6"/>
      <c r="F311" s="24"/>
      <c r="G311" s="24"/>
      <c r="H311" s="24"/>
      <c r="I311" s="24"/>
      <c r="J311" s="40"/>
      <c r="K311" s="24"/>
      <c r="L311" s="24"/>
      <c r="M311" s="24"/>
      <c r="N311" s="40"/>
      <c r="O311" s="24"/>
      <c r="P311" s="24"/>
      <c r="Q311" s="24"/>
      <c r="R311" s="24"/>
      <c r="S311" s="24"/>
      <c r="T311" s="24"/>
      <c r="U311" s="24"/>
      <c r="W311" s="44"/>
    </row>
    <row r="312" spans="2:23" x14ac:dyDescent="0.25">
      <c r="B312" s="6"/>
      <c r="C312" s="6"/>
      <c r="D312" s="6"/>
      <c r="E312" s="6"/>
      <c r="F312" s="24"/>
      <c r="G312" s="24"/>
      <c r="H312" s="24"/>
      <c r="I312" s="24"/>
      <c r="J312" s="40"/>
      <c r="K312" s="24"/>
      <c r="L312" s="24"/>
      <c r="M312" s="24"/>
      <c r="N312" s="40"/>
      <c r="O312" s="24"/>
      <c r="P312" s="24"/>
      <c r="Q312" s="24"/>
      <c r="R312" s="24"/>
      <c r="S312" s="24"/>
      <c r="T312" s="24"/>
      <c r="U312" s="24"/>
      <c r="W312" s="44"/>
    </row>
    <row r="313" spans="2:23" x14ac:dyDescent="0.25">
      <c r="B313" s="6"/>
      <c r="C313" s="6"/>
      <c r="D313" s="6"/>
      <c r="E313" s="6"/>
      <c r="F313" s="24"/>
      <c r="G313" s="24"/>
      <c r="H313" s="24"/>
      <c r="I313" s="24"/>
      <c r="J313" s="40"/>
      <c r="K313" s="24"/>
      <c r="L313" s="24"/>
      <c r="M313" s="24"/>
      <c r="N313" s="40"/>
      <c r="O313" s="24"/>
      <c r="P313" s="24"/>
      <c r="Q313" s="24"/>
      <c r="R313" s="24"/>
      <c r="S313" s="24"/>
      <c r="T313" s="24"/>
      <c r="U313" s="24"/>
      <c r="W313" s="44"/>
    </row>
    <row r="314" spans="2:23" x14ac:dyDescent="0.25">
      <c r="B314" s="6"/>
      <c r="C314" s="6"/>
      <c r="D314" s="6"/>
      <c r="E314" s="6"/>
      <c r="F314" s="24"/>
      <c r="G314" s="24"/>
      <c r="H314" s="24"/>
      <c r="I314" s="24"/>
      <c r="J314" s="40"/>
      <c r="K314" s="24"/>
      <c r="L314" s="24"/>
      <c r="M314" s="24"/>
      <c r="N314" s="40"/>
      <c r="O314" s="24"/>
      <c r="P314" s="24"/>
      <c r="Q314" s="24"/>
      <c r="R314" s="24"/>
      <c r="S314" s="24"/>
      <c r="T314" s="24"/>
      <c r="U314" s="24"/>
      <c r="W314" s="44"/>
    </row>
    <row r="315" spans="2:23" x14ac:dyDescent="0.25">
      <c r="B315" s="6"/>
      <c r="C315" s="6"/>
      <c r="D315" s="6"/>
      <c r="E315" s="6"/>
      <c r="F315" s="24"/>
      <c r="G315" s="24"/>
      <c r="H315" s="24"/>
      <c r="I315" s="24"/>
      <c r="J315" s="40"/>
      <c r="K315" s="24"/>
      <c r="L315" s="24"/>
      <c r="M315" s="24"/>
      <c r="N315" s="40"/>
      <c r="O315" s="24"/>
      <c r="P315" s="24"/>
      <c r="Q315" s="24"/>
      <c r="R315" s="24"/>
      <c r="S315" s="24"/>
      <c r="T315" s="24"/>
      <c r="U315" s="24"/>
      <c r="W315" s="44"/>
    </row>
    <row r="316" spans="2:23" x14ac:dyDescent="0.25">
      <c r="B316" s="30"/>
      <c r="C316" s="30"/>
      <c r="D316" s="30"/>
      <c r="E316" s="30"/>
      <c r="F316" s="3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W316" s="44"/>
    </row>
    <row r="317" spans="2:23" x14ac:dyDescent="0.25">
      <c r="B317" s="6"/>
      <c r="C317" s="6"/>
      <c r="D317" s="6"/>
      <c r="E317" s="6"/>
      <c r="F317" s="24"/>
      <c r="G317" s="24"/>
      <c r="H317" s="24"/>
      <c r="I317" s="24"/>
      <c r="J317" s="40"/>
      <c r="K317" s="24"/>
      <c r="L317" s="24"/>
      <c r="M317" s="24"/>
      <c r="N317" s="40"/>
      <c r="O317" s="24"/>
      <c r="P317" s="24"/>
      <c r="Q317" s="24"/>
      <c r="R317" s="24"/>
      <c r="S317" s="24"/>
      <c r="T317" s="24"/>
      <c r="U317" s="24"/>
      <c r="W317" s="44"/>
    </row>
    <row r="318" spans="2:23" x14ac:dyDescent="0.25">
      <c r="B318" s="30"/>
      <c r="C318" s="30"/>
      <c r="D318" s="30"/>
      <c r="E318" s="30"/>
      <c r="F318" s="3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W318" s="44"/>
    </row>
    <row r="319" spans="2:23" x14ac:dyDescent="0.25">
      <c r="B319" s="6"/>
      <c r="C319" s="6"/>
      <c r="D319" s="6"/>
      <c r="E319" s="6"/>
      <c r="F319" s="24"/>
      <c r="G319" s="24"/>
      <c r="H319" s="24"/>
      <c r="I319" s="24"/>
      <c r="J319" s="40"/>
      <c r="K319" s="24"/>
      <c r="L319" s="24"/>
      <c r="M319" s="24"/>
      <c r="N319" s="40"/>
      <c r="O319" s="24"/>
      <c r="P319" s="24"/>
      <c r="Q319" s="24"/>
      <c r="R319" s="24"/>
      <c r="S319" s="24"/>
      <c r="T319" s="24"/>
      <c r="U319" s="24"/>
      <c r="W319" s="44"/>
    </row>
    <row r="320" spans="2:23" x14ac:dyDescent="0.25">
      <c r="B320" s="6"/>
      <c r="C320" s="6"/>
      <c r="D320" s="6"/>
      <c r="E320" s="6"/>
      <c r="F320" s="24"/>
      <c r="G320" s="24"/>
      <c r="H320" s="24"/>
      <c r="I320" s="24"/>
      <c r="J320" s="40"/>
      <c r="K320" s="24"/>
      <c r="L320" s="24"/>
      <c r="M320" s="24"/>
      <c r="N320" s="40"/>
      <c r="O320" s="24"/>
      <c r="P320" s="24"/>
      <c r="Q320" s="24"/>
      <c r="R320" s="24"/>
      <c r="S320" s="24"/>
      <c r="T320" s="24"/>
      <c r="U320" s="24"/>
      <c r="W320" s="44"/>
    </row>
    <row r="321" spans="2:23" x14ac:dyDescent="0.25">
      <c r="B321" s="9"/>
      <c r="C321" s="6"/>
      <c r="D321" s="6"/>
      <c r="E321" s="6"/>
      <c r="F321" s="24"/>
      <c r="G321" s="24"/>
      <c r="H321" s="24"/>
      <c r="I321" s="24"/>
      <c r="J321" s="40"/>
      <c r="K321" s="24"/>
      <c r="L321" s="24"/>
      <c r="M321" s="24"/>
      <c r="N321" s="40"/>
      <c r="O321" s="24"/>
      <c r="P321" s="24"/>
      <c r="Q321" s="24"/>
      <c r="R321" s="24"/>
      <c r="S321" s="24"/>
      <c r="T321" s="24"/>
      <c r="U321" s="24"/>
      <c r="W321" s="44"/>
    </row>
    <row r="322" spans="2:23" x14ac:dyDescent="0.25">
      <c r="B322" s="19"/>
      <c r="C322" s="6"/>
      <c r="D322" s="6"/>
      <c r="E322" s="6"/>
      <c r="F322" s="24"/>
      <c r="G322" s="24"/>
      <c r="H322" s="24"/>
      <c r="I322" s="24"/>
      <c r="J322" s="40"/>
      <c r="K322" s="24"/>
      <c r="L322" s="24"/>
      <c r="M322" s="24"/>
      <c r="N322" s="40"/>
      <c r="O322" s="24"/>
      <c r="P322" s="24"/>
      <c r="Q322" s="24"/>
      <c r="R322" s="24"/>
      <c r="S322" s="24"/>
      <c r="T322" s="24"/>
      <c r="U322" s="24"/>
      <c r="W322" s="44"/>
    </row>
    <row r="323" spans="2:23" x14ac:dyDescent="0.25">
      <c r="B323" s="20"/>
      <c r="C323" s="6"/>
      <c r="D323" s="6"/>
      <c r="E323" s="6"/>
      <c r="F323" s="24"/>
      <c r="G323" s="24"/>
      <c r="H323" s="24"/>
      <c r="I323" s="24"/>
      <c r="J323" s="40"/>
      <c r="K323" s="24"/>
      <c r="L323" s="24"/>
      <c r="M323" s="24"/>
      <c r="N323" s="40"/>
      <c r="O323" s="24"/>
      <c r="P323" s="24"/>
      <c r="Q323" s="24"/>
      <c r="R323" s="24"/>
      <c r="S323" s="24"/>
      <c r="T323" s="24"/>
      <c r="U323" s="24"/>
      <c r="W323" s="44"/>
    </row>
    <row r="324" spans="2:23" x14ac:dyDescent="0.25">
      <c r="B324" s="6"/>
      <c r="C324" s="6"/>
      <c r="D324" s="6"/>
      <c r="E324" s="6"/>
      <c r="F324" s="24"/>
      <c r="G324" s="24"/>
      <c r="H324" s="24"/>
      <c r="I324" s="24"/>
      <c r="J324" s="40"/>
      <c r="K324" s="24"/>
      <c r="L324" s="24"/>
      <c r="M324" s="24"/>
      <c r="N324" s="40"/>
      <c r="O324" s="24"/>
      <c r="P324" s="24"/>
      <c r="Q324" s="24"/>
      <c r="R324" s="24"/>
      <c r="S324" s="24"/>
      <c r="T324" s="24"/>
      <c r="U324" s="24"/>
      <c r="W324" s="44"/>
    </row>
    <row r="325" spans="2:23" x14ac:dyDescent="0.25">
      <c r="B325" s="18"/>
      <c r="C325" s="6"/>
      <c r="D325" s="6"/>
      <c r="E325" s="6"/>
      <c r="F325" s="24"/>
      <c r="G325" s="24"/>
      <c r="H325" s="24"/>
      <c r="I325" s="24"/>
      <c r="J325" s="40"/>
      <c r="K325" s="24"/>
      <c r="L325" s="24"/>
      <c r="M325" s="24"/>
      <c r="N325" s="40"/>
      <c r="O325" s="24"/>
      <c r="P325" s="24"/>
      <c r="Q325" s="24"/>
      <c r="R325" s="24"/>
      <c r="S325" s="24"/>
      <c r="T325" s="24"/>
      <c r="U325" s="24"/>
      <c r="W325" s="44"/>
    </row>
    <row r="326" spans="2:23" x14ac:dyDescent="0.25">
      <c r="B326" s="6"/>
      <c r="C326" s="6"/>
      <c r="D326" s="6"/>
      <c r="E326" s="6"/>
      <c r="F326" s="24"/>
      <c r="G326" s="24"/>
      <c r="H326" s="24"/>
      <c r="I326" s="24"/>
      <c r="J326" s="40"/>
      <c r="K326" s="24"/>
      <c r="L326" s="24"/>
      <c r="M326" s="24"/>
      <c r="N326" s="40"/>
      <c r="O326" s="24"/>
      <c r="P326" s="24"/>
      <c r="Q326" s="24"/>
      <c r="R326" s="24"/>
      <c r="S326" s="24"/>
      <c r="T326" s="24"/>
      <c r="U326" s="24"/>
      <c r="W326" s="44"/>
    </row>
    <row r="327" spans="2:23" x14ac:dyDescent="0.25">
      <c r="B327" s="18"/>
      <c r="C327" s="6"/>
      <c r="D327" s="6"/>
      <c r="E327" s="6"/>
      <c r="F327" s="24"/>
      <c r="G327" s="24"/>
      <c r="H327" s="24"/>
      <c r="I327" s="24"/>
      <c r="J327" s="40"/>
      <c r="K327" s="24"/>
      <c r="L327" s="24"/>
      <c r="M327" s="24"/>
      <c r="N327" s="40"/>
      <c r="O327" s="24"/>
      <c r="P327" s="24"/>
      <c r="Q327" s="24"/>
      <c r="R327" s="24"/>
      <c r="S327" s="24"/>
      <c r="T327" s="24"/>
      <c r="U327" s="24"/>
      <c r="W327" s="44"/>
    </row>
    <row r="328" spans="2:23" x14ac:dyDescent="0.25">
      <c r="B328" s="30"/>
      <c r="C328" s="30"/>
      <c r="D328" s="30"/>
      <c r="E328" s="30"/>
      <c r="F328" s="3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W328" s="44"/>
    </row>
    <row r="329" spans="2:23" x14ac:dyDescent="0.25">
      <c r="B329" s="6"/>
      <c r="C329" s="6"/>
      <c r="D329" s="6"/>
      <c r="E329" s="6"/>
      <c r="F329" s="24"/>
      <c r="G329" s="24"/>
      <c r="H329" s="24"/>
      <c r="I329" s="24"/>
      <c r="J329" s="40"/>
      <c r="K329" s="24"/>
      <c r="L329" s="24"/>
      <c r="M329" s="24"/>
      <c r="N329" s="40"/>
      <c r="O329" s="24"/>
      <c r="P329" s="24"/>
      <c r="Q329" s="24"/>
      <c r="R329" s="24"/>
      <c r="S329" s="24"/>
      <c r="T329" s="24"/>
      <c r="U329" s="24"/>
      <c r="W329" s="44"/>
    </row>
    <row r="330" spans="2:23" x14ac:dyDescent="0.25">
      <c r="B330" s="6"/>
      <c r="C330" s="6"/>
      <c r="D330" s="6"/>
      <c r="E330" s="6"/>
      <c r="F330" s="24"/>
      <c r="G330" s="24"/>
      <c r="H330" s="24"/>
      <c r="I330" s="24"/>
      <c r="J330" s="40"/>
      <c r="K330" s="24"/>
      <c r="L330" s="24"/>
      <c r="M330" s="24"/>
      <c r="N330" s="40"/>
      <c r="O330" s="24"/>
      <c r="P330" s="24"/>
      <c r="Q330" s="24"/>
      <c r="R330" s="24"/>
      <c r="S330" s="24"/>
      <c r="T330" s="24"/>
      <c r="U330" s="24"/>
      <c r="W330" s="44"/>
    </row>
    <row r="331" spans="2:23" x14ac:dyDescent="0.25">
      <c r="B331" s="9"/>
      <c r="C331" s="6"/>
      <c r="D331" s="6"/>
      <c r="E331" s="6"/>
      <c r="F331" s="24"/>
      <c r="G331" s="24"/>
      <c r="H331" s="24"/>
      <c r="I331" s="24"/>
      <c r="J331" s="40"/>
      <c r="K331" s="24"/>
      <c r="L331" s="24"/>
      <c r="M331" s="24"/>
      <c r="N331" s="40"/>
      <c r="O331" s="24"/>
      <c r="P331" s="24"/>
      <c r="Q331" s="24"/>
      <c r="R331" s="24"/>
      <c r="S331" s="24"/>
      <c r="T331" s="24"/>
      <c r="U331" s="24"/>
      <c r="W331" s="44"/>
    </row>
    <row r="332" spans="2:23" x14ac:dyDescent="0.25">
      <c r="B332" s="19"/>
      <c r="C332" s="6"/>
      <c r="D332" s="6"/>
      <c r="E332" s="6"/>
      <c r="F332" s="24"/>
      <c r="G332" s="24"/>
      <c r="H332" s="24"/>
      <c r="I332" s="24"/>
      <c r="J332" s="40"/>
      <c r="K332" s="24"/>
      <c r="L332" s="24"/>
      <c r="M332" s="24"/>
      <c r="N332" s="40"/>
      <c r="O332" s="24"/>
      <c r="P332" s="24"/>
      <c r="Q332" s="24"/>
      <c r="R332" s="24"/>
      <c r="S332" s="24"/>
      <c r="T332" s="24"/>
      <c r="U332" s="24"/>
      <c r="W332" s="44"/>
    </row>
    <row r="333" spans="2:23" x14ac:dyDescent="0.25">
      <c r="B333" s="19"/>
      <c r="C333" s="6"/>
      <c r="D333" s="6"/>
      <c r="E333" s="6"/>
      <c r="F333" s="24"/>
      <c r="G333" s="24"/>
      <c r="H333" s="24"/>
      <c r="I333" s="24"/>
      <c r="J333" s="40"/>
      <c r="K333" s="24"/>
      <c r="L333" s="24"/>
      <c r="M333" s="24"/>
      <c r="N333" s="40"/>
      <c r="O333" s="24"/>
      <c r="P333" s="24"/>
      <c r="Q333" s="24"/>
      <c r="R333" s="24"/>
      <c r="S333" s="24"/>
      <c r="T333" s="24"/>
      <c r="U333" s="24"/>
      <c r="W333" s="44"/>
    </row>
    <row r="334" spans="2:23" x14ac:dyDescent="0.25">
      <c r="B334" s="19"/>
      <c r="C334" s="6"/>
      <c r="D334" s="6"/>
      <c r="E334" s="6"/>
      <c r="F334" s="24"/>
      <c r="G334" s="24"/>
      <c r="H334" s="24"/>
      <c r="I334" s="24"/>
      <c r="J334" s="40"/>
      <c r="K334" s="24"/>
      <c r="L334" s="24"/>
      <c r="M334" s="24"/>
      <c r="N334" s="40"/>
      <c r="O334" s="24"/>
      <c r="P334" s="24"/>
      <c r="Q334" s="24"/>
      <c r="R334" s="24"/>
      <c r="S334" s="24"/>
      <c r="T334" s="24"/>
      <c r="U334" s="24"/>
      <c r="W334" s="44"/>
    </row>
    <row r="335" spans="2:23" x14ac:dyDescent="0.25">
      <c r="B335" s="6"/>
      <c r="C335" s="6"/>
      <c r="D335" s="6"/>
      <c r="E335" s="6"/>
      <c r="F335" s="24"/>
      <c r="G335" s="24"/>
      <c r="H335" s="24"/>
      <c r="I335" s="24"/>
      <c r="J335" s="40"/>
      <c r="K335" s="24"/>
      <c r="L335" s="24"/>
      <c r="M335" s="24"/>
      <c r="N335" s="40"/>
      <c r="O335" s="24"/>
      <c r="P335" s="24"/>
      <c r="Q335" s="24"/>
      <c r="R335" s="24"/>
      <c r="S335" s="24"/>
      <c r="T335" s="24"/>
      <c r="U335" s="24"/>
      <c r="W335" s="44"/>
    </row>
    <row r="336" spans="2:23" x14ac:dyDescent="0.25">
      <c r="B336" s="6"/>
      <c r="C336" s="6"/>
      <c r="D336" s="6"/>
      <c r="E336" s="6"/>
      <c r="F336" s="24"/>
      <c r="G336" s="24"/>
      <c r="H336" s="24"/>
      <c r="I336" s="24"/>
      <c r="J336" s="40"/>
      <c r="K336" s="24"/>
      <c r="L336" s="24"/>
      <c r="M336" s="24"/>
      <c r="N336" s="40"/>
      <c r="O336" s="24"/>
      <c r="P336" s="24"/>
      <c r="Q336" s="24"/>
      <c r="R336" s="24"/>
      <c r="S336" s="24"/>
      <c r="T336" s="24"/>
      <c r="U336" s="24"/>
      <c r="W336" s="44"/>
    </row>
    <row r="337" spans="2:23" x14ac:dyDescent="0.25">
      <c r="B337" s="30"/>
      <c r="C337" s="30"/>
      <c r="D337" s="30"/>
      <c r="E337" s="30"/>
      <c r="F337" s="3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W337" s="44"/>
    </row>
    <row r="338" spans="2:23" x14ac:dyDescent="0.25">
      <c r="B338" s="6"/>
      <c r="C338" s="6"/>
      <c r="D338" s="6"/>
      <c r="E338" s="6"/>
      <c r="F338" s="24"/>
      <c r="G338" s="24"/>
      <c r="H338" s="24"/>
      <c r="I338" s="24"/>
      <c r="J338" s="40"/>
      <c r="K338" s="24"/>
      <c r="L338" s="24"/>
      <c r="M338" s="24"/>
      <c r="N338" s="40"/>
      <c r="O338" s="24"/>
      <c r="P338" s="24"/>
      <c r="Q338" s="24"/>
      <c r="R338" s="24"/>
      <c r="S338" s="24"/>
      <c r="T338" s="24"/>
      <c r="U338" s="24"/>
      <c r="W338" s="44"/>
    </row>
    <row r="339" spans="2:23" x14ac:dyDescent="0.25">
      <c r="B339" s="30"/>
      <c r="C339" s="30"/>
      <c r="D339" s="30"/>
      <c r="E339" s="30"/>
      <c r="F339" s="3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W339" s="44"/>
    </row>
    <row r="340" spans="2:23" x14ac:dyDescent="0.25">
      <c r="B340" s="6"/>
      <c r="C340" s="6"/>
      <c r="D340" s="6"/>
      <c r="E340" s="6"/>
      <c r="F340" s="24"/>
      <c r="G340" s="24"/>
      <c r="H340" s="24"/>
      <c r="I340" s="24"/>
      <c r="J340" s="40"/>
      <c r="K340" s="24"/>
      <c r="L340" s="24"/>
      <c r="M340" s="24"/>
      <c r="N340" s="40"/>
      <c r="O340" s="24"/>
      <c r="P340" s="24"/>
      <c r="Q340" s="24"/>
      <c r="R340" s="24"/>
      <c r="S340" s="24"/>
      <c r="T340" s="24"/>
      <c r="U340" s="24"/>
      <c r="W340" s="44"/>
    </row>
    <row r="341" spans="2:23" x14ac:dyDescent="0.25">
      <c r="B341" s="6"/>
      <c r="C341" s="6"/>
      <c r="D341" s="6"/>
      <c r="E341" s="6"/>
      <c r="F341" s="24"/>
      <c r="G341" s="24"/>
      <c r="H341" s="24"/>
      <c r="I341" s="24"/>
      <c r="J341" s="40"/>
      <c r="K341" s="24"/>
      <c r="L341" s="24"/>
      <c r="M341" s="24"/>
      <c r="N341" s="40"/>
      <c r="O341" s="24"/>
      <c r="P341" s="24"/>
      <c r="Q341" s="24"/>
      <c r="R341" s="24"/>
      <c r="S341" s="24"/>
      <c r="T341" s="24"/>
      <c r="U341" s="24"/>
      <c r="W341" s="44"/>
    </row>
    <row r="342" spans="2:23" x14ac:dyDescent="0.25">
      <c r="B342" s="9"/>
      <c r="C342" s="6"/>
      <c r="D342" s="6"/>
      <c r="E342" s="6"/>
      <c r="F342" s="24"/>
      <c r="G342" s="24"/>
      <c r="H342" s="24"/>
      <c r="I342" s="24"/>
      <c r="J342" s="40"/>
      <c r="K342" s="24"/>
      <c r="L342" s="24"/>
      <c r="M342" s="24"/>
      <c r="N342" s="40"/>
      <c r="O342" s="24"/>
      <c r="P342" s="24"/>
      <c r="Q342" s="24"/>
      <c r="R342" s="24"/>
      <c r="S342" s="24"/>
      <c r="T342" s="24"/>
      <c r="U342" s="24"/>
      <c r="W342" s="44"/>
    </row>
    <row r="343" spans="2:23" x14ac:dyDescent="0.25">
      <c r="B343" s="6"/>
      <c r="C343" s="6"/>
      <c r="D343" s="6"/>
      <c r="E343" s="6"/>
      <c r="F343" s="24"/>
      <c r="G343" s="24"/>
      <c r="H343" s="24"/>
      <c r="I343" s="24"/>
      <c r="J343" s="40"/>
      <c r="K343" s="24"/>
      <c r="L343" s="24"/>
      <c r="M343" s="24"/>
      <c r="N343" s="40"/>
      <c r="O343" s="24"/>
      <c r="P343" s="24"/>
      <c r="Q343" s="24"/>
      <c r="R343" s="24"/>
      <c r="S343" s="24"/>
      <c r="T343" s="24"/>
      <c r="U343" s="24"/>
      <c r="W343" s="44"/>
    </row>
    <row r="344" spans="2:23" x14ac:dyDescent="0.25">
      <c r="B344" s="6"/>
      <c r="C344" s="6"/>
      <c r="D344" s="6"/>
      <c r="E344" s="6"/>
      <c r="F344" s="24"/>
      <c r="G344" s="24"/>
      <c r="H344" s="24"/>
      <c r="I344" s="24"/>
      <c r="J344" s="40"/>
      <c r="K344" s="24"/>
      <c r="L344" s="24"/>
      <c r="M344" s="24"/>
      <c r="N344" s="40"/>
      <c r="O344" s="24"/>
      <c r="P344" s="24"/>
      <c r="Q344" s="24"/>
      <c r="R344" s="24"/>
      <c r="S344" s="24"/>
      <c r="T344" s="24"/>
      <c r="U344" s="24"/>
      <c r="W344" s="44"/>
    </row>
    <row r="345" spans="2:23" x14ac:dyDescent="0.25">
      <c r="B345" s="6"/>
      <c r="C345" s="6"/>
      <c r="D345" s="6"/>
      <c r="E345" s="6"/>
      <c r="F345" s="24"/>
      <c r="G345" s="24"/>
      <c r="H345" s="24"/>
      <c r="I345" s="24"/>
      <c r="J345" s="40"/>
      <c r="K345" s="24"/>
      <c r="L345" s="24"/>
      <c r="M345" s="24"/>
      <c r="N345" s="40"/>
      <c r="O345" s="24"/>
      <c r="P345" s="24"/>
      <c r="Q345" s="24"/>
      <c r="R345" s="24"/>
      <c r="S345" s="24"/>
      <c r="T345" s="24"/>
      <c r="U345" s="24"/>
      <c r="W345" s="44"/>
    </row>
    <row r="346" spans="2:23" x14ac:dyDescent="0.25">
      <c r="B346" s="6"/>
      <c r="C346" s="6"/>
      <c r="D346" s="6"/>
      <c r="E346" s="6"/>
      <c r="F346" s="24"/>
      <c r="G346" s="24"/>
      <c r="H346" s="24"/>
      <c r="I346" s="24"/>
      <c r="J346" s="40"/>
      <c r="K346" s="24"/>
      <c r="L346" s="24"/>
      <c r="M346" s="24"/>
      <c r="N346" s="40"/>
      <c r="O346" s="24"/>
      <c r="P346" s="24"/>
      <c r="Q346" s="24"/>
      <c r="R346" s="24"/>
      <c r="S346" s="24"/>
      <c r="T346" s="24"/>
      <c r="U346" s="24"/>
      <c r="W346" s="44"/>
    </row>
    <row r="347" spans="2:23" x14ac:dyDescent="0.25">
      <c r="B347" s="6"/>
      <c r="C347" s="6"/>
      <c r="D347" s="6"/>
      <c r="E347" s="6"/>
      <c r="F347" s="24"/>
      <c r="G347" s="24"/>
      <c r="H347" s="24"/>
      <c r="I347" s="24"/>
      <c r="J347" s="40"/>
      <c r="K347" s="24"/>
      <c r="L347" s="24"/>
      <c r="M347" s="24"/>
      <c r="N347" s="40"/>
      <c r="O347" s="24"/>
      <c r="P347" s="24"/>
      <c r="Q347" s="24"/>
      <c r="R347" s="24"/>
      <c r="S347" s="24"/>
      <c r="T347" s="24"/>
      <c r="U347" s="24"/>
      <c r="W347" s="44"/>
    </row>
    <row r="348" spans="2:23" x14ac:dyDescent="0.25">
      <c r="B348" s="30"/>
      <c r="C348" s="30"/>
      <c r="D348" s="30"/>
      <c r="E348" s="30"/>
      <c r="F348" s="3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W348" s="44"/>
    </row>
    <row r="349" spans="2:23" x14ac:dyDescent="0.25">
      <c r="B349" s="6"/>
      <c r="C349" s="6"/>
      <c r="D349" s="6"/>
      <c r="E349" s="6"/>
      <c r="F349" s="24"/>
      <c r="G349" s="24"/>
      <c r="H349" s="24"/>
      <c r="I349" s="24"/>
      <c r="J349" s="40"/>
      <c r="K349" s="24"/>
      <c r="L349" s="24"/>
      <c r="M349" s="24"/>
      <c r="N349" s="40"/>
      <c r="O349" s="24"/>
      <c r="P349" s="24"/>
      <c r="Q349" s="24"/>
      <c r="R349" s="24"/>
      <c r="S349" s="24"/>
      <c r="T349" s="24"/>
      <c r="U349" s="24"/>
      <c r="W349" s="44"/>
    </row>
    <row r="350" spans="2:23" x14ac:dyDescent="0.25">
      <c r="B350" s="6"/>
      <c r="C350" s="6"/>
      <c r="D350" s="6"/>
      <c r="E350" s="6"/>
      <c r="F350" s="24"/>
      <c r="G350" s="24"/>
      <c r="H350" s="24"/>
      <c r="I350" s="24"/>
      <c r="J350" s="40"/>
      <c r="K350" s="24"/>
      <c r="L350" s="24"/>
      <c r="M350" s="24"/>
      <c r="N350" s="40"/>
      <c r="O350" s="24"/>
      <c r="P350" s="24"/>
      <c r="Q350" s="24"/>
      <c r="R350" s="24"/>
      <c r="S350" s="24"/>
      <c r="T350" s="24"/>
      <c r="U350" s="24"/>
      <c r="W350" s="44"/>
    </row>
    <row r="351" spans="2:23" x14ac:dyDescent="0.25">
      <c r="B351" s="9"/>
      <c r="C351" s="6"/>
      <c r="D351" s="6"/>
      <c r="E351" s="6"/>
      <c r="F351" s="24"/>
      <c r="G351" s="24"/>
      <c r="H351" s="24"/>
      <c r="I351" s="24"/>
      <c r="J351" s="40"/>
      <c r="K351" s="24"/>
      <c r="L351" s="24"/>
      <c r="M351" s="24"/>
      <c r="N351" s="40"/>
      <c r="O351" s="24"/>
      <c r="P351" s="24"/>
      <c r="Q351" s="24"/>
      <c r="R351" s="24"/>
      <c r="S351" s="24"/>
      <c r="T351" s="24"/>
      <c r="U351" s="24"/>
      <c r="W351" s="44"/>
    </row>
    <row r="352" spans="2:23" x14ac:dyDescent="0.25">
      <c r="B352" s="6"/>
      <c r="C352" s="6"/>
      <c r="D352" s="6"/>
      <c r="E352" s="6"/>
      <c r="F352" s="24"/>
      <c r="G352" s="24"/>
      <c r="H352" s="24"/>
      <c r="I352" s="24"/>
      <c r="J352" s="40"/>
      <c r="K352" s="24"/>
      <c r="L352" s="24"/>
      <c r="M352" s="24"/>
      <c r="N352" s="40"/>
      <c r="O352" s="24"/>
      <c r="P352" s="24"/>
      <c r="Q352" s="24"/>
      <c r="R352" s="24"/>
      <c r="S352" s="24"/>
      <c r="T352" s="24"/>
      <c r="U352" s="24"/>
      <c r="W352" s="44"/>
    </row>
    <row r="353" spans="2:23" x14ac:dyDescent="0.25">
      <c r="B353" s="6"/>
      <c r="C353" s="6"/>
      <c r="D353" s="6"/>
      <c r="E353" s="6"/>
      <c r="F353" s="24"/>
      <c r="G353" s="24"/>
      <c r="H353" s="24"/>
      <c r="I353" s="24"/>
      <c r="J353" s="40"/>
      <c r="K353" s="24"/>
      <c r="L353" s="24"/>
      <c r="M353" s="24"/>
      <c r="N353" s="40"/>
      <c r="O353" s="24"/>
      <c r="P353" s="24"/>
      <c r="Q353" s="24"/>
      <c r="R353" s="24"/>
      <c r="S353" s="24"/>
      <c r="T353" s="24"/>
      <c r="U353" s="24"/>
      <c r="W353" s="44"/>
    </row>
    <row r="354" spans="2:23" x14ac:dyDescent="0.25">
      <c r="B354" s="6"/>
      <c r="C354" s="6"/>
      <c r="D354" s="6"/>
      <c r="E354" s="6"/>
      <c r="F354" s="24"/>
      <c r="G354" s="24"/>
      <c r="H354" s="24"/>
      <c r="I354" s="24"/>
      <c r="J354" s="40"/>
      <c r="K354" s="24"/>
      <c r="L354" s="24"/>
      <c r="M354" s="24"/>
      <c r="N354" s="40"/>
      <c r="O354" s="24"/>
      <c r="P354" s="24"/>
      <c r="Q354" s="24"/>
      <c r="R354" s="24"/>
      <c r="S354" s="24"/>
      <c r="T354" s="24"/>
      <c r="U354" s="24"/>
      <c r="W354" s="44"/>
    </row>
    <row r="355" spans="2:23" x14ac:dyDescent="0.25">
      <c r="B355" s="6"/>
      <c r="C355" s="6"/>
      <c r="D355" s="6"/>
      <c r="E355" s="6"/>
      <c r="F355" s="24"/>
      <c r="G355" s="24"/>
      <c r="H355" s="24"/>
      <c r="I355" s="24"/>
      <c r="J355" s="40"/>
      <c r="K355" s="24"/>
      <c r="L355" s="24"/>
      <c r="M355" s="24"/>
      <c r="N355" s="40"/>
      <c r="O355" s="24"/>
      <c r="P355" s="24"/>
      <c r="Q355" s="24"/>
      <c r="R355" s="24"/>
      <c r="S355" s="24"/>
      <c r="T355" s="24"/>
      <c r="U355" s="24"/>
      <c r="W355" s="44"/>
    </row>
    <row r="356" spans="2:23" x14ac:dyDescent="0.25">
      <c r="B356" s="30"/>
      <c r="C356" s="30"/>
      <c r="D356" s="30"/>
      <c r="E356" s="30"/>
      <c r="F356" s="3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W356" s="44"/>
    </row>
    <row r="357" spans="2:23" x14ac:dyDescent="0.25">
      <c r="B357" s="6"/>
      <c r="C357" s="6"/>
      <c r="D357" s="6"/>
      <c r="E357" s="6"/>
      <c r="F357" s="24"/>
      <c r="G357" s="24"/>
      <c r="H357" s="24"/>
      <c r="I357" s="24"/>
      <c r="J357" s="40"/>
      <c r="K357" s="24"/>
      <c r="L357" s="24"/>
      <c r="M357" s="24"/>
      <c r="N357" s="40"/>
      <c r="O357" s="24"/>
      <c r="P357" s="24"/>
      <c r="Q357" s="24"/>
      <c r="R357" s="24"/>
      <c r="S357" s="24"/>
      <c r="T357" s="24"/>
      <c r="U357" s="24"/>
      <c r="W357" s="44"/>
    </row>
    <row r="358" spans="2:23" x14ac:dyDescent="0.25">
      <c r="B358" s="30"/>
      <c r="C358" s="30"/>
      <c r="D358" s="30"/>
      <c r="E358" s="30"/>
      <c r="F358" s="3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W358" s="44"/>
    </row>
    <row r="359" spans="2:23" x14ac:dyDescent="0.25">
      <c r="B359" s="6"/>
      <c r="C359" s="6"/>
      <c r="D359" s="6"/>
      <c r="E359" s="6"/>
      <c r="F359" s="24"/>
      <c r="G359" s="24"/>
      <c r="H359" s="24"/>
      <c r="I359" s="24"/>
      <c r="J359" s="40"/>
      <c r="K359" s="24"/>
      <c r="L359" s="24"/>
      <c r="M359" s="24"/>
      <c r="N359" s="40"/>
      <c r="O359" s="24"/>
      <c r="P359" s="24"/>
      <c r="Q359" s="24"/>
      <c r="R359" s="24"/>
      <c r="S359" s="24"/>
      <c r="T359" s="24"/>
      <c r="U359" s="24"/>
      <c r="W359" s="44"/>
    </row>
    <row r="360" spans="2:23" x14ac:dyDescent="0.25">
      <c r="B360" s="30"/>
      <c r="C360" s="30"/>
      <c r="D360" s="30"/>
      <c r="E360" s="30"/>
      <c r="F360" s="3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W360" s="44"/>
    </row>
    <row r="361" spans="2:23" x14ac:dyDescent="0.25">
      <c r="B361" s="6"/>
      <c r="C361" s="6"/>
      <c r="D361" s="6"/>
      <c r="E361" s="6"/>
      <c r="F361" s="24"/>
      <c r="G361" s="24"/>
      <c r="H361" s="24"/>
      <c r="I361" s="24"/>
      <c r="J361" s="40"/>
      <c r="K361" s="24"/>
      <c r="L361" s="24"/>
      <c r="M361" s="24"/>
      <c r="N361" s="40"/>
      <c r="O361" s="24"/>
      <c r="P361" s="24"/>
      <c r="Q361" s="24"/>
      <c r="R361" s="24"/>
      <c r="S361" s="24"/>
      <c r="T361" s="24"/>
      <c r="U361" s="24"/>
      <c r="W361" s="44"/>
    </row>
    <row r="362" spans="2:23" x14ac:dyDescent="0.25">
      <c r="B362" s="7"/>
      <c r="C362" s="6"/>
      <c r="D362" s="6"/>
      <c r="E362" s="6"/>
      <c r="F362" s="24"/>
      <c r="G362" s="24"/>
      <c r="H362" s="24"/>
      <c r="I362" s="24"/>
      <c r="J362" s="40"/>
      <c r="K362" s="24"/>
      <c r="L362" s="24"/>
      <c r="M362" s="24"/>
      <c r="N362" s="40"/>
      <c r="O362" s="24"/>
      <c r="P362" s="24"/>
      <c r="Q362" s="24"/>
      <c r="R362" s="24"/>
      <c r="S362" s="24"/>
      <c r="T362" s="24"/>
      <c r="U362" s="24"/>
      <c r="W362" s="44"/>
    </row>
    <row r="363" spans="2:23" x14ac:dyDescent="0.25">
      <c r="B363" s="9"/>
      <c r="C363" s="6"/>
      <c r="D363" s="6"/>
      <c r="E363" s="6"/>
      <c r="F363" s="24"/>
      <c r="G363" s="24"/>
      <c r="H363" s="24"/>
      <c r="I363" s="24"/>
      <c r="J363" s="40"/>
      <c r="K363" s="24"/>
      <c r="L363" s="24"/>
      <c r="M363" s="24"/>
      <c r="N363" s="40"/>
      <c r="O363" s="24"/>
      <c r="P363" s="24"/>
      <c r="Q363" s="24"/>
      <c r="R363" s="24"/>
      <c r="S363" s="24"/>
      <c r="T363" s="24"/>
      <c r="U363" s="24"/>
      <c r="W363" s="44"/>
    </row>
    <row r="364" spans="2:23" x14ac:dyDescent="0.25">
      <c r="B364" s="6"/>
      <c r="C364" s="6"/>
      <c r="D364" s="6"/>
      <c r="E364" s="6"/>
      <c r="F364" s="24"/>
      <c r="G364" s="24"/>
      <c r="H364" s="24"/>
      <c r="I364" s="24"/>
      <c r="J364" s="40"/>
      <c r="K364" s="24"/>
      <c r="L364" s="24"/>
      <c r="M364" s="24"/>
      <c r="N364" s="40"/>
      <c r="O364" s="24"/>
      <c r="P364" s="24"/>
      <c r="Q364" s="24"/>
      <c r="R364" s="24"/>
      <c r="S364" s="24"/>
      <c r="T364" s="24"/>
      <c r="U364" s="24"/>
      <c r="W364" s="44"/>
    </row>
    <row r="365" spans="2:23" x14ac:dyDescent="0.25">
      <c r="B365" s="6"/>
      <c r="C365" s="6"/>
      <c r="D365" s="6"/>
      <c r="E365" s="6"/>
      <c r="F365" s="24"/>
      <c r="G365" s="24"/>
      <c r="H365" s="24"/>
      <c r="I365" s="24"/>
      <c r="J365" s="40"/>
      <c r="K365" s="24"/>
      <c r="L365" s="24"/>
      <c r="M365" s="24"/>
      <c r="N365" s="40"/>
      <c r="O365" s="24"/>
      <c r="P365" s="24"/>
      <c r="Q365" s="24"/>
      <c r="R365" s="24"/>
      <c r="S365" s="24"/>
      <c r="T365" s="24"/>
      <c r="U365" s="24"/>
      <c r="W365" s="44"/>
    </row>
    <row r="366" spans="2:23" x14ac:dyDescent="0.25">
      <c r="B366" s="6"/>
      <c r="C366" s="6"/>
      <c r="D366" s="6"/>
      <c r="E366" s="6"/>
      <c r="F366" s="24"/>
      <c r="G366" s="24"/>
      <c r="H366" s="24"/>
      <c r="I366" s="24"/>
      <c r="J366" s="40"/>
      <c r="K366" s="24"/>
      <c r="L366" s="24"/>
      <c r="M366" s="24"/>
      <c r="N366" s="40"/>
      <c r="O366" s="24"/>
      <c r="P366" s="24"/>
      <c r="Q366" s="24"/>
      <c r="R366" s="24"/>
      <c r="S366" s="24"/>
      <c r="T366" s="24"/>
      <c r="U366" s="24"/>
      <c r="W366" s="44"/>
    </row>
    <row r="367" spans="2:23" x14ac:dyDescent="0.25">
      <c r="B367" s="30"/>
      <c r="C367" s="30"/>
      <c r="D367" s="30"/>
      <c r="E367" s="30"/>
      <c r="F367" s="3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W367" s="44"/>
    </row>
    <row r="368" spans="2:23" x14ac:dyDescent="0.25">
      <c r="B368" s="6"/>
      <c r="C368" s="6"/>
      <c r="D368" s="6"/>
      <c r="E368" s="6"/>
      <c r="F368" s="24"/>
      <c r="G368" s="24"/>
      <c r="H368" s="24"/>
      <c r="I368" s="24"/>
      <c r="J368" s="40"/>
      <c r="K368" s="24"/>
      <c r="L368" s="24"/>
      <c r="M368" s="24"/>
      <c r="N368" s="40"/>
      <c r="O368" s="24"/>
      <c r="P368" s="24"/>
      <c r="Q368" s="24"/>
      <c r="R368" s="24"/>
      <c r="S368" s="24"/>
      <c r="T368" s="24"/>
      <c r="U368" s="24"/>
      <c r="W368" s="44"/>
    </row>
    <row r="369" spans="2:23" x14ac:dyDescent="0.25">
      <c r="B369" s="6"/>
      <c r="C369" s="6"/>
      <c r="D369" s="6"/>
      <c r="E369" s="6"/>
      <c r="F369" s="24"/>
      <c r="G369" s="24"/>
      <c r="H369" s="24"/>
      <c r="I369" s="24"/>
      <c r="J369" s="40"/>
      <c r="K369" s="24"/>
      <c r="L369" s="24"/>
      <c r="M369" s="24"/>
      <c r="N369" s="40"/>
      <c r="O369" s="24"/>
      <c r="P369" s="24"/>
      <c r="Q369" s="24"/>
      <c r="R369" s="24"/>
      <c r="S369" s="24"/>
      <c r="T369" s="24"/>
      <c r="U369" s="24"/>
      <c r="W369" s="44"/>
    </row>
    <row r="370" spans="2:23" x14ac:dyDescent="0.25">
      <c r="B370" s="9"/>
      <c r="C370" s="6"/>
      <c r="D370" s="6"/>
      <c r="E370" s="6"/>
      <c r="F370" s="24"/>
      <c r="G370" s="24"/>
      <c r="H370" s="24"/>
      <c r="I370" s="24"/>
      <c r="J370" s="40"/>
      <c r="K370" s="24"/>
      <c r="L370" s="24"/>
      <c r="M370" s="24"/>
      <c r="N370" s="40"/>
      <c r="O370" s="24"/>
      <c r="P370" s="24"/>
      <c r="Q370" s="24"/>
      <c r="R370" s="24"/>
      <c r="S370" s="24"/>
      <c r="T370" s="24"/>
      <c r="U370" s="24"/>
      <c r="W370" s="44"/>
    </row>
    <row r="371" spans="2:23" x14ac:dyDescent="0.25">
      <c r="B371" s="6"/>
      <c r="C371" s="6"/>
      <c r="D371" s="6"/>
      <c r="E371" s="6"/>
      <c r="F371" s="24"/>
      <c r="G371" s="24"/>
      <c r="H371" s="24"/>
      <c r="I371" s="24"/>
      <c r="J371" s="40"/>
      <c r="K371" s="24"/>
      <c r="L371" s="24"/>
      <c r="M371" s="24"/>
      <c r="N371" s="40"/>
      <c r="O371" s="24"/>
      <c r="P371" s="24"/>
      <c r="Q371" s="24"/>
      <c r="R371" s="24"/>
      <c r="S371" s="24"/>
      <c r="T371" s="24"/>
      <c r="U371" s="24"/>
      <c r="W371" s="44"/>
    </row>
    <row r="372" spans="2:23" x14ac:dyDescent="0.25">
      <c r="B372" s="6"/>
      <c r="C372" s="6"/>
      <c r="D372" s="6"/>
      <c r="E372" s="6"/>
      <c r="F372" s="24"/>
      <c r="G372" s="24"/>
      <c r="H372" s="24"/>
      <c r="I372" s="24"/>
      <c r="J372" s="40"/>
      <c r="K372" s="24"/>
      <c r="L372" s="24"/>
      <c r="M372" s="24"/>
      <c r="N372" s="40"/>
      <c r="O372" s="24"/>
      <c r="P372" s="24"/>
      <c r="Q372" s="24"/>
      <c r="R372" s="24"/>
      <c r="S372" s="24"/>
      <c r="T372" s="24"/>
      <c r="U372" s="24"/>
      <c r="W372" s="44"/>
    </row>
    <row r="373" spans="2:23" x14ac:dyDescent="0.25">
      <c r="B373" s="6"/>
      <c r="C373" s="6"/>
      <c r="D373" s="6"/>
      <c r="E373" s="6"/>
      <c r="F373" s="24"/>
      <c r="G373" s="24"/>
      <c r="H373" s="24"/>
      <c r="I373" s="24"/>
      <c r="J373" s="40"/>
      <c r="K373" s="24"/>
      <c r="L373" s="24"/>
      <c r="M373" s="24"/>
      <c r="N373" s="40"/>
      <c r="O373" s="24"/>
      <c r="P373" s="24"/>
      <c r="Q373" s="24"/>
      <c r="R373" s="24"/>
      <c r="S373" s="24"/>
      <c r="T373" s="24"/>
      <c r="U373" s="24"/>
      <c r="W373" s="44"/>
    </row>
    <row r="374" spans="2:23" x14ac:dyDescent="0.25">
      <c r="B374" s="6"/>
      <c r="C374" s="6"/>
      <c r="D374" s="6"/>
      <c r="E374" s="6"/>
      <c r="F374" s="24"/>
      <c r="G374" s="24"/>
      <c r="H374" s="24"/>
      <c r="I374" s="24"/>
      <c r="J374" s="40"/>
      <c r="K374" s="24"/>
      <c r="L374" s="24"/>
      <c r="M374" s="24"/>
      <c r="N374" s="40"/>
      <c r="O374" s="24"/>
      <c r="P374" s="24"/>
      <c r="Q374" s="24"/>
      <c r="R374" s="24"/>
      <c r="S374" s="24"/>
      <c r="T374" s="24"/>
      <c r="U374" s="24"/>
      <c r="W374" s="44"/>
    </row>
    <row r="375" spans="2:23" x14ac:dyDescent="0.25">
      <c r="B375" s="6"/>
      <c r="C375" s="6"/>
      <c r="D375" s="6"/>
      <c r="E375" s="6"/>
      <c r="F375" s="24"/>
      <c r="G375" s="24"/>
      <c r="H375" s="24"/>
      <c r="I375" s="24"/>
      <c r="J375" s="40"/>
      <c r="K375" s="24"/>
      <c r="L375" s="24"/>
      <c r="M375" s="24"/>
      <c r="N375" s="40"/>
      <c r="O375" s="24"/>
      <c r="P375" s="24"/>
      <c r="Q375" s="24"/>
      <c r="R375" s="24"/>
      <c r="S375" s="24"/>
      <c r="T375" s="24"/>
      <c r="U375" s="24"/>
      <c r="W375" s="44"/>
    </row>
    <row r="376" spans="2:23" x14ac:dyDescent="0.25">
      <c r="B376" s="6"/>
      <c r="C376" s="6"/>
      <c r="D376" s="6"/>
      <c r="E376" s="6"/>
      <c r="F376" s="24"/>
      <c r="G376" s="24"/>
      <c r="H376" s="24"/>
      <c r="I376" s="24"/>
      <c r="J376" s="40"/>
      <c r="K376" s="24"/>
      <c r="L376" s="24"/>
      <c r="M376" s="24"/>
      <c r="N376" s="40"/>
      <c r="O376" s="24"/>
      <c r="P376" s="24"/>
      <c r="Q376" s="24"/>
      <c r="R376" s="24"/>
      <c r="S376" s="24"/>
      <c r="T376" s="24"/>
      <c r="U376" s="24"/>
      <c r="W376" s="44"/>
    </row>
    <row r="377" spans="2:23" x14ac:dyDescent="0.25">
      <c r="B377" s="6"/>
      <c r="C377" s="6"/>
      <c r="D377" s="6"/>
      <c r="E377" s="6"/>
      <c r="F377" s="24"/>
      <c r="G377" s="24"/>
      <c r="H377" s="24"/>
      <c r="I377" s="24"/>
      <c r="J377" s="40"/>
      <c r="K377" s="24"/>
      <c r="L377" s="24"/>
      <c r="M377" s="24"/>
      <c r="N377" s="40"/>
      <c r="O377" s="24"/>
      <c r="P377" s="24"/>
      <c r="Q377" s="24"/>
      <c r="R377" s="24"/>
      <c r="S377" s="24"/>
      <c r="T377" s="24"/>
      <c r="U377" s="24"/>
      <c r="W377" s="44"/>
    </row>
    <row r="378" spans="2:23" x14ac:dyDescent="0.25">
      <c r="B378" s="6"/>
      <c r="C378" s="6"/>
      <c r="D378" s="6"/>
      <c r="E378" s="6"/>
      <c r="F378" s="24"/>
      <c r="G378" s="24"/>
      <c r="H378" s="24"/>
      <c r="I378" s="24"/>
      <c r="J378" s="40"/>
      <c r="K378" s="24"/>
      <c r="L378" s="24"/>
      <c r="M378" s="24"/>
      <c r="N378" s="40"/>
      <c r="O378" s="24"/>
      <c r="P378" s="24"/>
      <c r="Q378" s="24"/>
      <c r="R378" s="24"/>
      <c r="S378" s="24"/>
      <c r="T378" s="24"/>
      <c r="U378" s="24"/>
      <c r="W378" s="44"/>
    </row>
    <row r="379" spans="2:23" x14ac:dyDescent="0.25">
      <c r="B379" s="6"/>
      <c r="C379" s="6"/>
      <c r="D379" s="6"/>
      <c r="E379" s="6"/>
      <c r="F379" s="24"/>
      <c r="G379" s="24"/>
      <c r="H379" s="24"/>
      <c r="I379" s="24"/>
      <c r="J379" s="40"/>
      <c r="K379" s="24"/>
      <c r="L379" s="24"/>
      <c r="M379" s="24"/>
      <c r="N379" s="40"/>
      <c r="O379" s="24"/>
      <c r="P379" s="24"/>
      <c r="Q379" s="24"/>
      <c r="R379" s="24"/>
      <c r="S379" s="24"/>
      <c r="T379" s="24"/>
      <c r="U379" s="24"/>
      <c r="W379" s="44"/>
    </row>
    <row r="380" spans="2:23" x14ac:dyDescent="0.25">
      <c r="B380" s="6"/>
      <c r="C380" s="6"/>
      <c r="D380" s="6"/>
      <c r="E380" s="6"/>
      <c r="F380" s="24"/>
      <c r="G380" s="24"/>
      <c r="H380" s="24"/>
      <c r="I380" s="24"/>
      <c r="J380" s="40"/>
      <c r="K380" s="24"/>
      <c r="L380" s="24"/>
      <c r="M380" s="24"/>
      <c r="N380" s="40"/>
      <c r="O380" s="24"/>
      <c r="P380" s="24"/>
      <c r="Q380" s="24"/>
      <c r="R380" s="24"/>
      <c r="S380" s="24"/>
      <c r="T380" s="24"/>
      <c r="U380" s="24"/>
      <c r="W380" s="44"/>
    </row>
    <row r="381" spans="2:23" x14ac:dyDescent="0.25">
      <c r="B381" s="30"/>
      <c r="C381" s="30"/>
      <c r="D381" s="30"/>
      <c r="E381" s="30"/>
      <c r="F381" s="3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W381" s="44"/>
    </row>
    <row r="382" spans="2:23" x14ac:dyDescent="0.25">
      <c r="B382" s="6"/>
      <c r="C382" s="6"/>
      <c r="D382" s="6"/>
      <c r="E382" s="6"/>
      <c r="F382" s="24"/>
      <c r="G382" s="24"/>
      <c r="H382" s="24"/>
      <c r="I382" s="24"/>
      <c r="J382" s="40"/>
      <c r="K382" s="24"/>
      <c r="L382" s="24"/>
      <c r="M382" s="24"/>
      <c r="N382" s="40"/>
      <c r="O382" s="24"/>
      <c r="P382" s="24"/>
      <c r="Q382" s="24"/>
      <c r="R382" s="24"/>
      <c r="S382" s="24"/>
      <c r="T382" s="24"/>
      <c r="U382" s="24"/>
      <c r="W382" s="44"/>
    </row>
    <row r="383" spans="2:23" x14ac:dyDescent="0.25">
      <c r="B383" s="6"/>
      <c r="C383" s="6"/>
      <c r="D383" s="6"/>
      <c r="E383" s="6"/>
      <c r="F383" s="24"/>
      <c r="G383" s="24"/>
      <c r="H383" s="24"/>
      <c r="I383" s="24"/>
      <c r="J383" s="40"/>
      <c r="K383" s="24"/>
      <c r="L383" s="24"/>
      <c r="M383" s="24"/>
      <c r="N383" s="40"/>
      <c r="O383" s="24"/>
      <c r="P383" s="24"/>
      <c r="Q383" s="24"/>
      <c r="R383" s="24"/>
      <c r="S383" s="24"/>
      <c r="T383" s="24"/>
      <c r="U383" s="24"/>
      <c r="W383" s="44"/>
    </row>
    <row r="384" spans="2:23" x14ac:dyDescent="0.25">
      <c r="B384" s="9"/>
      <c r="C384" s="6"/>
      <c r="D384" s="6"/>
      <c r="E384" s="6"/>
      <c r="F384" s="24"/>
      <c r="G384" s="24"/>
      <c r="H384" s="24"/>
      <c r="I384" s="24"/>
      <c r="J384" s="40"/>
      <c r="K384" s="24"/>
      <c r="L384" s="24"/>
      <c r="M384" s="24"/>
      <c r="N384" s="40"/>
      <c r="O384" s="24"/>
      <c r="P384" s="24"/>
      <c r="Q384" s="24"/>
      <c r="R384" s="24"/>
      <c r="S384" s="24"/>
      <c r="T384" s="24"/>
      <c r="U384" s="24"/>
      <c r="W384" s="44"/>
    </row>
    <row r="385" spans="2:23" x14ac:dyDescent="0.25">
      <c r="B385" s="6"/>
      <c r="C385" s="6"/>
      <c r="D385" s="6"/>
      <c r="E385" s="6"/>
      <c r="F385" s="24"/>
      <c r="G385" s="24"/>
      <c r="H385" s="24"/>
      <c r="I385" s="24"/>
      <c r="J385" s="40"/>
      <c r="K385" s="24"/>
      <c r="L385" s="24"/>
      <c r="M385" s="24"/>
      <c r="N385" s="40"/>
      <c r="O385" s="24"/>
      <c r="P385" s="24"/>
      <c r="Q385" s="24"/>
      <c r="R385" s="24"/>
      <c r="S385" s="24"/>
      <c r="T385" s="24"/>
      <c r="U385" s="24"/>
      <c r="W385" s="44"/>
    </row>
    <row r="386" spans="2:23" x14ac:dyDescent="0.25">
      <c r="B386" s="6"/>
      <c r="C386" s="6"/>
      <c r="D386" s="6"/>
      <c r="E386" s="6"/>
      <c r="F386" s="24"/>
      <c r="G386" s="24"/>
      <c r="H386" s="24"/>
      <c r="I386" s="24"/>
      <c r="J386" s="40"/>
      <c r="K386" s="24"/>
      <c r="L386" s="24"/>
      <c r="M386" s="24"/>
      <c r="N386" s="40"/>
      <c r="O386" s="24"/>
      <c r="P386" s="24"/>
      <c r="Q386" s="24"/>
      <c r="R386" s="24"/>
      <c r="S386" s="24"/>
      <c r="T386" s="24"/>
      <c r="U386" s="24"/>
      <c r="W386" s="44"/>
    </row>
    <row r="387" spans="2:23" x14ac:dyDescent="0.25">
      <c r="B387" s="6"/>
      <c r="C387" s="6"/>
      <c r="D387" s="6"/>
      <c r="E387" s="6"/>
      <c r="F387" s="24"/>
      <c r="G387" s="24"/>
      <c r="H387" s="24"/>
      <c r="I387" s="24"/>
      <c r="J387" s="40"/>
      <c r="K387" s="24"/>
      <c r="L387" s="24"/>
      <c r="M387" s="24"/>
      <c r="N387" s="40"/>
      <c r="O387" s="24"/>
      <c r="P387" s="24"/>
      <c r="Q387" s="24"/>
      <c r="R387" s="24"/>
      <c r="S387" s="24"/>
      <c r="T387" s="24"/>
      <c r="U387" s="24"/>
      <c r="W387" s="44"/>
    </row>
    <row r="388" spans="2:23" x14ac:dyDescent="0.25">
      <c r="B388" s="6"/>
      <c r="C388" s="6"/>
      <c r="D388" s="6"/>
      <c r="E388" s="6"/>
      <c r="F388" s="24"/>
      <c r="G388" s="24"/>
      <c r="H388" s="24"/>
      <c r="I388" s="24"/>
      <c r="J388" s="40"/>
      <c r="K388" s="24"/>
      <c r="L388" s="24"/>
      <c r="M388" s="24"/>
      <c r="N388" s="40"/>
      <c r="O388" s="24"/>
      <c r="P388" s="24"/>
      <c r="Q388" s="24"/>
      <c r="R388" s="24"/>
      <c r="S388" s="24"/>
      <c r="T388" s="24"/>
      <c r="U388" s="24"/>
      <c r="W388" s="44"/>
    </row>
    <row r="389" spans="2:23" x14ac:dyDescent="0.25">
      <c r="B389" s="6"/>
      <c r="C389" s="6"/>
      <c r="D389" s="6"/>
      <c r="E389" s="6"/>
      <c r="F389" s="24"/>
      <c r="G389" s="24"/>
      <c r="H389" s="24"/>
      <c r="I389" s="24"/>
      <c r="J389" s="40"/>
      <c r="K389" s="24"/>
      <c r="L389" s="24"/>
      <c r="M389" s="24"/>
      <c r="N389" s="40"/>
      <c r="O389" s="24"/>
      <c r="P389" s="24"/>
      <c r="Q389" s="24"/>
      <c r="R389" s="24"/>
      <c r="S389" s="24"/>
      <c r="T389" s="24"/>
      <c r="U389" s="24"/>
      <c r="W389" s="44"/>
    </row>
    <row r="390" spans="2:23" x14ac:dyDescent="0.25">
      <c r="B390" s="6"/>
      <c r="C390" s="6"/>
      <c r="D390" s="6"/>
      <c r="E390" s="6"/>
      <c r="F390" s="24"/>
      <c r="G390" s="24"/>
      <c r="H390" s="24"/>
      <c r="I390" s="24"/>
      <c r="J390" s="40"/>
      <c r="K390" s="24"/>
      <c r="L390" s="24"/>
      <c r="M390" s="24"/>
      <c r="N390" s="40"/>
      <c r="O390" s="24"/>
      <c r="P390" s="24"/>
      <c r="Q390" s="24"/>
      <c r="R390" s="24"/>
      <c r="S390" s="24"/>
      <c r="T390" s="24"/>
      <c r="U390" s="24"/>
      <c r="W390" s="44"/>
    </row>
    <row r="391" spans="2:23" x14ac:dyDescent="0.25">
      <c r="B391" s="6"/>
      <c r="C391" s="6"/>
      <c r="D391" s="6"/>
      <c r="E391" s="6"/>
      <c r="F391" s="24"/>
      <c r="G391" s="24"/>
      <c r="H391" s="24"/>
      <c r="I391" s="24"/>
      <c r="J391" s="40"/>
      <c r="K391" s="24"/>
      <c r="L391" s="24"/>
      <c r="M391" s="24"/>
      <c r="N391" s="40"/>
      <c r="O391" s="24"/>
      <c r="P391" s="24"/>
      <c r="Q391" s="24"/>
      <c r="R391" s="24"/>
      <c r="S391" s="24"/>
      <c r="T391" s="24"/>
      <c r="U391" s="24"/>
      <c r="W391" s="44"/>
    </row>
    <row r="392" spans="2:23" x14ac:dyDescent="0.25">
      <c r="B392" s="6"/>
      <c r="C392" s="6"/>
      <c r="D392" s="6"/>
      <c r="E392" s="6"/>
      <c r="F392" s="24"/>
      <c r="G392" s="24"/>
      <c r="H392" s="24"/>
      <c r="I392" s="24"/>
      <c r="J392" s="40"/>
      <c r="K392" s="24"/>
      <c r="L392" s="24"/>
      <c r="M392" s="24"/>
      <c r="N392" s="40"/>
      <c r="O392" s="24"/>
      <c r="P392" s="24"/>
      <c r="Q392" s="24"/>
      <c r="R392" s="24"/>
      <c r="S392" s="24"/>
      <c r="T392" s="24"/>
      <c r="U392" s="24"/>
      <c r="W392" s="44"/>
    </row>
    <row r="393" spans="2:23" x14ac:dyDescent="0.25">
      <c r="B393" s="6"/>
      <c r="C393" s="6"/>
      <c r="D393" s="6"/>
      <c r="E393" s="6"/>
      <c r="F393" s="24"/>
      <c r="G393" s="24"/>
      <c r="H393" s="24"/>
      <c r="I393" s="24"/>
      <c r="J393" s="40"/>
      <c r="K393" s="24"/>
      <c r="L393" s="24"/>
      <c r="M393" s="24"/>
      <c r="N393" s="40"/>
      <c r="O393" s="24"/>
      <c r="P393" s="24"/>
      <c r="Q393" s="24"/>
      <c r="R393" s="24"/>
      <c r="S393" s="24"/>
      <c r="T393" s="24"/>
      <c r="U393" s="24"/>
      <c r="W393" s="44"/>
    </row>
    <row r="394" spans="2:23" x14ac:dyDescent="0.25">
      <c r="B394" s="6"/>
      <c r="C394" s="6"/>
      <c r="D394" s="6"/>
      <c r="E394" s="6"/>
      <c r="F394" s="24"/>
      <c r="G394" s="24"/>
      <c r="H394" s="24"/>
      <c r="I394" s="24"/>
      <c r="J394" s="40"/>
      <c r="K394" s="24"/>
      <c r="L394" s="24"/>
      <c r="M394" s="24"/>
      <c r="N394" s="40"/>
      <c r="O394" s="24"/>
      <c r="P394" s="24"/>
      <c r="Q394" s="24"/>
      <c r="R394" s="24"/>
      <c r="S394" s="24"/>
      <c r="T394" s="24"/>
      <c r="U394" s="24"/>
      <c r="W394" s="44"/>
    </row>
    <row r="395" spans="2:23" x14ac:dyDescent="0.25">
      <c r="B395" s="6"/>
      <c r="C395" s="6"/>
      <c r="D395" s="6"/>
      <c r="E395" s="6"/>
      <c r="F395" s="24"/>
      <c r="G395" s="24"/>
      <c r="H395" s="24"/>
      <c r="I395" s="24"/>
      <c r="J395" s="40"/>
      <c r="K395" s="24"/>
      <c r="L395" s="24"/>
      <c r="M395" s="24"/>
      <c r="N395" s="40"/>
      <c r="O395" s="24"/>
      <c r="P395" s="24"/>
      <c r="Q395" s="24"/>
      <c r="R395" s="24"/>
      <c r="S395" s="24"/>
      <c r="T395" s="24"/>
      <c r="U395" s="24"/>
      <c r="W395" s="44"/>
    </row>
    <row r="396" spans="2:23" x14ac:dyDescent="0.25">
      <c r="B396" s="30"/>
      <c r="C396" s="30"/>
      <c r="D396" s="30"/>
      <c r="E396" s="30"/>
      <c r="F396" s="3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W396" s="44"/>
    </row>
    <row r="397" spans="2:23" x14ac:dyDescent="0.25">
      <c r="B397" s="6"/>
      <c r="C397" s="6"/>
      <c r="D397" s="6"/>
      <c r="E397" s="6"/>
      <c r="F397" s="24"/>
      <c r="G397" s="24"/>
      <c r="H397" s="24"/>
      <c r="I397" s="24"/>
      <c r="J397" s="40"/>
      <c r="K397" s="24"/>
      <c r="L397" s="24"/>
      <c r="M397" s="24"/>
      <c r="N397" s="40"/>
      <c r="O397" s="24"/>
      <c r="P397" s="24"/>
      <c r="Q397" s="24"/>
      <c r="R397" s="24"/>
      <c r="S397" s="24"/>
      <c r="T397" s="24"/>
      <c r="U397" s="24"/>
      <c r="W397" s="44"/>
    </row>
    <row r="398" spans="2:23" x14ac:dyDescent="0.25">
      <c r="B398" s="6"/>
      <c r="C398" s="6"/>
      <c r="D398" s="6"/>
      <c r="E398" s="6"/>
      <c r="F398" s="24"/>
      <c r="G398" s="24"/>
      <c r="H398" s="24"/>
      <c r="I398" s="24"/>
      <c r="J398" s="40"/>
      <c r="K398" s="24"/>
      <c r="L398" s="24"/>
      <c r="M398" s="24"/>
      <c r="N398" s="40"/>
      <c r="O398" s="24"/>
      <c r="P398" s="24"/>
      <c r="Q398" s="24"/>
      <c r="R398" s="24"/>
      <c r="S398" s="24"/>
      <c r="T398" s="24"/>
      <c r="U398" s="24"/>
      <c r="W398" s="44"/>
    </row>
    <row r="399" spans="2:23" x14ac:dyDescent="0.25">
      <c r="B399" s="9"/>
      <c r="C399" s="6"/>
      <c r="D399" s="6"/>
      <c r="E399" s="6"/>
      <c r="F399" s="24"/>
      <c r="G399" s="24"/>
      <c r="H399" s="24"/>
      <c r="I399" s="24"/>
      <c r="J399" s="40"/>
      <c r="K399" s="24"/>
      <c r="L399" s="24"/>
      <c r="M399" s="24"/>
      <c r="N399" s="40"/>
      <c r="O399" s="24"/>
      <c r="P399" s="24"/>
      <c r="Q399" s="24"/>
      <c r="R399" s="24"/>
      <c r="S399" s="24"/>
      <c r="T399" s="24"/>
      <c r="U399" s="24"/>
      <c r="W399" s="44"/>
    </row>
    <row r="400" spans="2:23" x14ac:dyDescent="0.25">
      <c r="B400" s="6"/>
      <c r="C400" s="6"/>
      <c r="D400" s="6"/>
      <c r="E400" s="6"/>
      <c r="F400" s="24"/>
      <c r="G400" s="24"/>
      <c r="H400" s="24"/>
      <c r="I400" s="24"/>
      <c r="J400" s="40"/>
      <c r="K400" s="24"/>
      <c r="L400" s="24"/>
      <c r="M400" s="24"/>
      <c r="N400" s="40"/>
      <c r="O400" s="24"/>
      <c r="P400" s="24"/>
      <c r="Q400" s="24"/>
      <c r="R400" s="24"/>
      <c r="S400" s="24"/>
      <c r="T400" s="24"/>
      <c r="U400" s="24"/>
      <c r="W400" s="44"/>
    </row>
    <row r="401" spans="2:23" x14ac:dyDescent="0.25">
      <c r="B401" s="6"/>
      <c r="C401" s="6"/>
      <c r="D401" s="6"/>
      <c r="E401" s="6"/>
      <c r="F401" s="24"/>
      <c r="G401" s="24"/>
      <c r="H401" s="24"/>
      <c r="I401" s="24"/>
      <c r="J401" s="40"/>
      <c r="K401" s="24"/>
      <c r="L401" s="24"/>
      <c r="M401" s="24"/>
      <c r="N401" s="40"/>
      <c r="O401" s="24"/>
      <c r="P401" s="24"/>
      <c r="Q401" s="24"/>
      <c r="R401" s="24"/>
      <c r="S401" s="24"/>
      <c r="T401" s="24"/>
      <c r="U401" s="24"/>
      <c r="W401" s="44"/>
    </row>
    <row r="402" spans="2:23" x14ac:dyDescent="0.25">
      <c r="B402" s="6"/>
      <c r="C402" s="6"/>
      <c r="D402" s="6"/>
      <c r="E402" s="6"/>
      <c r="F402" s="24"/>
      <c r="G402" s="24"/>
      <c r="H402" s="24"/>
      <c r="I402" s="24"/>
      <c r="J402" s="40"/>
      <c r="K402" s="24"/>
      <c r="L402" s="24"/>
      <c r="M402" s="24"/>
      <c r="N402" s="40"/>
      <c r="O402" s="24"/>
      <c r="P402" s="24"/>
      <c r="Q402" s="24"/>
      <c r="R402" s="24"/>
      <c r="S402" s="24"/>
      <c r="T402" s="24"/>
      <c r="U402" s="24"/>
      <c r="W402" s="44"/>
    </row>
    <row r="403" spans="2:23" x14ac:dyDescent="0.25">
      <c r="B403" s="6"/>
      <c r="C403" s="6"/>
      <c r="D403" s="6"/>
      <c r="E403" s="6"/>
      <c r="F403" s="24"/>
      <c r="G403" s="24"/>
      <c r="H403" s="24"/>
      <c r="I403" s="24"/>
      <c r="J403" s="40"/>
      <c r="K403" s="24"/>
      <c r="L403" s="24"/>
      <c r="M403" s="24"/>
      <c r="N403" s="40"/>
      <c r="O403" s="24"/>
      <c r="P403" s="24"/>
      <c r="Q403" s="24"/>
      <c r="R403" s="24"/>
      <c r="S403" s="24"/>
      <c r="T403" s="24"/>
      <c r="U403" s="24"/>
      <c r="W403" s="44"/>
    </row>
    <row r="404" spans="2:23" x14ac:dyDescent="0.25">
      <c r="B404" s="6"/>
      <c r="C404" s="6"/>
      <c r="D404" s="6"/>
      <c r="E404" s="6"/>
      <c r="F404" s="24"/>
      <c r="G404" s="24"/>
      <c r="H404" s="24"/>
      <c r="I404" s="24"/>
      <c r="J404" s="40"/>
      <c r="K404" s="24"/>
      <c r="L404" s="24"/>
      <c r="M404" s="24"/>
      <c r="N404" s="40"/>
      <c r="O404" s="24"/>
      <c r="P404" s="24"/>
      <c r="Q404" s="24"/>
      <c r="R404" s="24"/>
      <c r="S404" s="24"/>
      <c r="T404" s="24"/>
      <c r="U404" s="24"/>
      <c r="W404" s="44"/>
    </row>
    <row r="405" spans="2:23" x14ac:dyDescent="0.25">
      <c r="B405" s="6"/>
      <c r="C405" s="6"/>
      <c r="D405" s="6"/>
      <c r="E405" s="6"/>
      <c r="F405" s="24"/>
      <c r="G405" s="24"/>
      <c r="H405" s="24"/>
      <c r="I405" s="24"/>
      <c r="J405" s="40"/>
      <c r="K405" s="24"/>
      <c r="L405" s="24"/>
      <c r="M405" s="24"/>
      <c r="N405" s="40"/>
      <c r="O405" s="24"/>
      <c r="P405" s="24"/>
      <c r="Q405" s="24"/>
      <c r="R405" s="24"/>
      <c r="S405" s="24"/>
      <c r="T405" s="24"/>
      <c r="U405" s="24"/>
      <c r="W405" s="44"/>
    </row>
    <row r="406" spans="2:23" x14ac:dyDescent="0.25">
      <c r="B406" s="6"/>
      <c r="C406" s="6"/>
      <c r="D406" s="6"/>
      <c r="E406" s="6"/>
      <c r="F406" s="24"/>
      <c r="G406" s="24"/>
      <c r="H406" s="24"/>
      <c r="I406" s="24"/>
      <c r="J406" s="40"/>
      <c r="K406" s="24"/>
      <c r="L406" s="24"/>
      <c r="M406" s="24"/>
      <c r="N406" s="40"/>
      <c r="O406" s="24"/>
      <c r="P406" s="24"/>
      <c r="Q406" s="24"/>
      <c r="R406" s="24"/>
      <c r="S406" s="24"/>
      <c r="T406" s="24"/>
      <c r="U406" s="24"/>
      <c r="W406" s="44"/>
    </row>
    <row r="407" spans="2:23" x14ac:dyDescent="0.25">
      <c r="B407" s="6"/>
      <c r="C407" s="6"/>
      <c r="D407" s="6"/>
      <c r="E407" s="6"/>
      <c r="F407" s="24"/>
      <c r="G407" s="24"/>
      <c r="H407" s="24"/>
      <c r="I407" s="24"/>
      <c r="J407" s="40"/>
      <c r="K407" s="24"/>
      <c r="L407" s="24"/>
      <c r="M407" s="24"/>
      <c r="N407" s="40"/>
      <c r="O407" s="24"/>
      <c r="P407" s="24"/>
      <c r="Q407" s="24"/>
      <c r="R407" s="24"/>
      <c r="S407" s="24"/>
      <c r="T407" s="24"/>
      <c r="U407" s="24"/>
      <c r="W407" s="44"/>
    </row>
    <row r="408" spans="2:23" x14ac:dyDescent="0.25">
      <c r="B408" s="6"/>
      <c r="C408" s="6"/>
      <c r="D408" s="6"/>
      <c r="E408" s="6"/>
      <c r="F408" s="24"/>
      <c r="G408" s="24"/>
      <c r="H408" s="24"/>
      <c r="I408" s="24"/>
      <c r="J408" s="40"/>
      <c r="K408" s="24"/>
      <c r="L408" s="24"/>
      <c r="M408" s="24"/>
      <c r="N408" s="40"/>
      <c r="O408" s="24"/>
      <c r="P408" s="24"/>
      <c r="Q408" s="24"/>
      <c r="R408" s="24"/>
      <c r="S408" s="24"/>
      <c r="T408" s="24"/>
      <c r="U408" s="24"/>
      <c r="W408" s="44"/>
    </row>
    <row r="409" spans="2:23" x14ac:dyDescent="0.25">
      <c r="B409" s="30"/>
      <c r="C409" s="30"/>
      <c r="D409" s="30"/>
      <c r="E409" s="30"/>
      <c r="F409" s="3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W409" s="44"/>
    </row>
    <row r="410" spans="2:23" x14ac:dyDescent="0.25">
      <c r="B410" s="6"/>
      <c r="C410" s="6"/>
      <c r="D410" s="6"/>
      <c r="E410" s="6"/>
      <c r="F410" s="24"/>
      <c r="G410" s="24"/>
      <c r="H410" s="24"/>
      <c r="I410" s="24"/>
      <c r="J410" s="40"/>
      <c r="K410" s="24"/>
      <c r="L410" s="24"/>
      <c r="M410" s="24"/>
      <c r="N410" s="40"/>
      <c r="O410" s="24"/>
      <c r="P410" s="24"/>
      <c r="Q410" s="24"/>
      <c r="R410" s="24"/>
      <c r="S410" s="24"/>
      <c r="T410" s="24"/>
      <c r="U410" s="24"/>
      <c r="W410" s="44"/>
    </row>
    <row r="411" spans="2:23" x14ac:dyDescent="0.25">
      <c r="B411" s="30"/>
      <c r="C411" s="30"/>
      <c r="D411" s="30"/>
      <c r="E411" s="30"/>
      <c r="F411" s="3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W411" s="44"/>
    </row>
    <row r="412" spans="2:23" x14ac:dyDescent="0.25">
      <c r="B412" s="6"/>
      <c r="C412" s="6"/>
      <c r="D412" s="6"/>
      <c r="E412" s="6"/>
      <c r="F412" s="24"/>
      <c r="G412" s="24"/>
      <c r="H412" s="24"/>
      <c r="I412" s="24"/>
      <c r="J412" s="40"/>
      <c r="K412" s="24"/>
      <c r="L412" s="24"/>
      <c r="M412" s="24"/>
      <c r="N412" s="40"/>
      <c r="O412" s="24"/>
      <c r="P412" s="24"/>
      <c r="Q412" s="24"/>
      <c r="R412" s="24"/>
      <c r="S412" s="24"/>
      <c r="T412" s="24"/>
      <c r="U412" s="24"/>
      <c r="W412" s="44"/>
    </row>
    <row r="413" spans="2:23" x14ac:dyDescent="0.25">
      <c r="B413" s="6"/>
      <c r="C413" s="6"/>
      <c r="D413" s="6"/>
      <c r="E413" s="6"/>
      <c r="F413" s="24"/>
      <c r="G413" s="24"/>
      <c r="H413" s="24"/>
      <c r="I413" s="24"/>
      <c r="J413" s="40"/>
      <c r="K413" s="24"/>
      <c r="L413" s="24"/>
      <c r="M413" s="24"/>
      <c r="N413" s="40"/>
      <c r="O413" s="24"/>
      <c r="P413" s="24"/>
      <c r="Q413" s="24"/>
      <c r="R413" s="24"/>
      <c r="S413" s="24"/>
      <c r="T413" s="24"/>
      <c r="U413" s="24"/>
      <c r="W413" s="44"/>
    </row>
    <row r="414" spans="2:23" x14ac:dyDescent="0.25">
      <c r="B414" s="9"/>
      <c r="C414" s="6"/>
      <c r="D414" s="6"/>
      <c r="E414" s="6"/>
      <c r="F414" s="24"/>
      <c r="G414" s="24"/>
      <c r="H414" s="24"/>
      <c r="I414" s="24"/>
      <c r="J414" s="40"/>
      <c r="K414" s="24"/>
      <c r="L414" s="24"/>
      <c r="M414" s="24"/>
      <c r="N414" s="40"/>
      <c r="O414" s="24"/>
      <c r="P414" s="24"/>
      <c r="Q414" s="24"/>
      <c r="R414" s="24"/>
      <c r="S414" s="24"/>
      <c r="T414" s="24"/>
      <c r="U414" s="24"/>
      <c r="W414" s="44"/>
    </row>
    <row r="415" spans="2:23" x14ac:dyDescent="0.25">
      <c r="B415" s="6"/>
      <c r="C415" s="6"/>
      <c r="D415" s="6"/>
      <c r="E415" s="6"/>
      <c r="F415" s="24"/>
      <c r="G415" s="24"/>
      <c r="H415" s="24"/>
      <c r="I415" s="24"/>
      <c r="J415" s="40"/>
      <c r="K415" s="24"/>
      <c r="L415" s="24"/>
      <c r="M415" s="24"/>
      <c r="N415" s="40"/>
      <c r="O415" s="24"/>
      <c r="P415" s="24"/>
      <c r="Q415" s="24"/>
      <c r="R415" s="24"/>
      <c r="S415" s="24"/>
      <c r="T415" s="24"/>
      <c r="U415" s="24"/>
      <c r="W415" s="44"/>
    </row>
    <row r="416" spans="2:23" x14ac:dyDescent="0.25">
      <c r="B416" s="6"/>
      <c r="C416" s="6"/>
      <c r="D416" s="6"/>
      <c r="E416" s="6"/>
      <c r="F416" s="24"/>
      <c r="G416" s="24"/>
      <c r="H416" s="24"/>
      <c r="I416" s="24"/>
      <c r="J416" s="40"/>
      <c r="K416" s="24"/>
      <c r="L416" s="24"/>
      <c r="M416" s="24"/>
      <c r="N416" s="40"/>
      <c r="O416" s="24"/>
      <c r="P416" s="24"/>
      <c r="Q416" s="24"/>
      <c r="R416" s="24"/>
      <c r="S416" s="24"/>
      <c r="T416" s="24"/>
      <c r="U416" s="24"/>
      <c r="W416" s="44"/>
    </row>
    <row r="417" spans="2:23" x14ac:dyDescent="0.25">
      <c r="B417" s="6"/>
      <c r="C417" s="6"/>
      <c r="D417" s="6"/>
      <c r="E417" s="6"/>
      <c r="F417" s="24"/>
      <c r="G417" s="24"/>
      <c r="H417" s="24"/>
      <c r="I417" s="24"/>
      <c r="J417" s="40"/>
      <c r="K417" s="24"/>
      <c r="L417" s="24"/>
      <c r="M417" s="24"/>
      <c r="N417" s="40"/>
      <c r="O417" s="24"/>
      <c r="P417" s="24"/>
      <c r="Q417" s="24"/>
      <c r="R417" s="24"/>
      <c r="S417" s="24"/>
      <c r="T417" s="24"/>
      <c r="U417" s="24"/>
      <c r="W417" s="44"/>
    </row>
    <row r="418" spans="2:23" x14ac:dyDescent="0.25">
      <c r="B418" s="6"/>
      <c r="C418" s="6"/>
      <c r="D418" s="6"/>
      <c r="E418" s="6"/>
      <c r="F418" s="24"/>
      <c r="G418" s="24"/>
      <c r="H418" s="24"/>
      <c r="I418" s="24"/>
      <c r="J418" s="40"/>
      <c r="K418" s="24"/>
      <c r="L418" s="24"/>
      <c r="M418" s="24"/>
      <c r="N418" s="40"/>
      <c r="O418" s="24"/>
      <c r="P418" s="24"/>
      <c r="Q418" s="24"/>
      <c r="R418" s="24"/>
      <c r="S418" s="24"/>
      <c r="T418" s="24"/>
      <c r="U418" s="24"/>
      <c r="W418" s="44"/>
    </row>
    <row r="419" spans="2:23" x14ac:dyDescent="0.25">
      <c r="B419" s="6"/>
      <c r="C419" s="6"/>
      <c r="D419" s="6"/>
      <c r="E419" s="6"/>
      <c r="F419" s="24"/>
      <c r="G419" s="24"/>
      <c r="H419" s="24"/>
      <c r="I419" s="24"/>
      <c r="J419" s="40"/>
      <c r="K419" s="24"/>
      <c r="L419" s="24"/>
      <c r="M419" s="24"/>
      <c r="N419" s="40"/>
      <c r="O419" s="24"/>
      <c r="P419" s="24"/>
      <c r="Q419" s="24"/>
      <c r="R419" s="24"/>
      <c r="S419" s="24"/>
      <c r="T419" s="24"/>
      <c r="U419" s="24"/>
      <c r="W419" s="44"/>
    </row>
    <row r="420" spans="2:23" x14ac:dyDescent="0.25">
      <c r="B420" s="30"/>
      <c r="C420" s="30"/>
      <c r="D420" s="30"/>
      <c r="E420" s="30"/>
      <c r="F420" s="3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W420" s="44"/>
    </row>
    <row r="421" spans="2:23" x14ac:dyDescent="0.25">
      <c r="B421" s="6"/>
      <c r="C421" s="6"/>
      <c r="D421" s="6"/>
      <c r="E421" s="6"/>
      <c r="F421" s="24"/>
      <c r="G421" s="24"/>
      <c r="H421" s="24"/>
      <c r="I421" s="24"/>
      <c r="J421" s="40"/>
      <c r="K421" s="24"/>
      <c r="L421" s="24"/>
      <c r="M421" s="24"/>
      <c r="N421" s="40"/>
      <c r="O421" s="24"/>
      <c r="P421" s="24"/>
      <c r="Q421" s="24"/>
      <c r="R421" s="24"/>
      <c r="S421" s="24"/>
      <c r="T421" s="24"/>
      <c r="U421" s="24"/>
      <c r="W421" s="44"/>
    </row>
    <row r="422" spans="2:23" x14ac:dyDescent="0.25">
      <c r="B422" s="6"/>
      <c r="C422" s="6"/>
      <c r="D422" s="6"/>
      <c r="E422" s="6"/>
      <c r="F422" s="24"/>
      <c r="G422" s="24"/>
      <c r="H422" s="24"/>
      <c r="I422" s="24"/>
      <c r="J422" s="40"/>
      <c r="K422" s="24"/>
      <c r="L422" s="24"/>
      <c r="M422" s="24"/>
      <c r="N422" s="40"/>
      <c r="O422" s="24"/>
      <c r="P422" s="24"/>
      <c r="Q422" s="24"/>
      <c r="R422" s="24"/>
      <c r="S422" s="24"/>
      <c r="T422" s="24"/>
      <c r="U422" s="24"/>
      <c r="W422" s="44"/>
    </row>
    <row r="423" spans="2:23" x14ac:dyDescent="0.25">
      <c r="B423" s="9"/>
      <c r="C423" s="6"/>
      <c r="D423" s="6"/>
      <c r="E423" s="6"/>
      <c r="F423" s="24"/>
      <c r="G423" s="24"/>
      <c r="H423" s="24"/>
      <c r="I423" s="24"/>
      <c r="J423" s="40"/>
      <c r="K423" s="24"/>
      <c r="L423" s="24"/>
      <c r="M423" s="24"/>
      <c r="N423" s="40"/>
      <c r="O423" s="24"/>
      <c r="P423" s="24"/>
      <c r="Q423" s="24"/>
      <c r="R423" s="24"/>
      <c r="S423" s="24"/>
      <c r="T423" s="24"/>
      <c r="U423" s="24"/>
      <c r="W423" s="44"/>
    </row>
    <row r="424" spans="2:23" x14ac:dyDescent="0.25">
      <c r="B424" s="6"/>
      <c r="C424" s="6"/>
      <c r="D424" s="6"/>
      <c r="E424" s="6"/>
      <c r="F424" s="24"/>
      <c r="G424" s="24"/>
      <c r="H424" s="24"/>
      <c r="I424" s="24"/>
      <c r="J424" s="40"/>
      <c r="K424" s="24"/>
      <c r="L424" s="24"/>
      <c r="M424" s="24"/>
      <c r="N424" s="40"/>
      <c r="O424" s="24"/>
      <c r="P424" s="24"/>
      <c r="Q424" s="24"/>
      <c r="R424" s="24"/>
      <c r="S424" s="24"/>
      <c r="T424" s="24"/>
      <c r="U424" s="24"/>
      <c r="W424" s="44"/>
    </row>
    <row r="425" spans="2:23" x14ac:dyDescent="0.25">
      <c r="B425" s="6"/>
      <c r="C425" s="6"/>
      <c r="D425" s="6"/>
      <c r="E425" s="6"/>
      <c r="F425" s="24"/>
      <c r="G425" s="24"/>
      <c r="H425" s="24"/>
      <c r="I425" s="24"/>
      <c r="J425" s="40"/>
      <c r="K425" s="24"/>
      <c r="L425" s="24"/>
      <c r="M425" s="24"/>
      <c r="N425" s="40"/>
      <c r="O425" s="24"/>
      <c r="P425" s="24"/>
      <c r="Q425" s="24"/>
      <c r="R425" s="24"/>
      <c r="S425" s="24"/>
      <c r="T425" s="24"/>
      <c r="U425" s="24"/>
      <c r="W425" s="44"/>
    </row>
    <row r="426" spans="2:23" x14ac:dyDescent="0.25">
      <c r="B426" s="6"/>
      <c r="C426" s="6"/>
      <c r="D426" s="6"/>
      <c r="E426" s="6"/>
      <c r="F426" s="24"/>
      <c r="G426" s="24"/>
      <c r="H426" s="24"/>
      <c r="I426" s="24"/>
      <c r="J426" s="40"/>
      <c r="K426" s="24"/>
      <c r="L426" s="24"/>
      <c r="M426" s="24"/>
      <c r="N426" s="40"/>
      <c r="O426" s="24"/>
      <c r="P426" s="24"/>
      <c r="Q426" s="24"/>
      <c r="R426" s="24"/>
      <c r="S426" s="24"/>
      <c r="T426" s="24"/>
      <c r="U426" s="24"/>
      <c r="W426" s="44"/>
    </row>
    <row r="427" spans="2:23" x14ac:dyDescent="0.25">
      <c r="B427" s="6"/>
      <c r="C427" s="6"/>
      <c r="D427" s="6"/>
      <c r="E427" s="6"/>
      <c r="F427" s="24"/>
      <c r="G427" s="24"/>
      <c r="H427" s="24"/>
      <c r="I427" s="24"/>
      <c r="J427" s="40"/>
      <c r="K427" s="24"/>
      <c r="L427" s="24"/>
      <c r="M427" s="24"/>
      <c r="N427" s="40"/>
      <c r="O427" s="24"/>
      <c r="P427" s="24"/>
      <c r="Q427" s="24"/>
      <c r="R427" s="24"/>
      <c r="S427" s="24"/>
      <c r="T427" s="24"/>
      <c r="U427" s="24"/>
      <c r="W427" s="44"/>
    </row>
    <row r="428" spans="2:23" x14ac:dyDescent="0.25">
      <c r="B428" s="6"/>
      <c r="C428" s="6"/>
      <c r="D428" s="6"/>
      <c r="E428" s="6"/>
      <c r="F428" s="24"/>
      <c r="G428" s="24"/>
      <c r="H428" s="24"/>
      <c r="I428" s="24"/>
      <c r="J428" s="40"/>
      <c r="K428" s="24"/>
      <c r="L428" s="24"/>
      <c r="M428" s="24"/>
      <c r="N428" s="40"/>
      <c r="O428" s="24"/>
      <c r="P428" s="24"/>
      <c r="Q428" s="24"/>
      <c r="R428" s="24"/>
      <c r="S428" s="24"/>
      <c r="T428" s="24"/>
      <c r="U428" s="24"/>
      <c r="W428" s="44"/>
    </row>
    <row r="429" spans="2:23" x14ac:dyDescent="0.25">
      <c r="B429" s="6"/>
      <c r="C429" s="6"/>
      <c r="D429" s="6"/>
      <c r="E429" s="6"/>
      <c r="F429" s="24"/>
      <c r="G429" s="24"/>
      <c r="H429" s="24"/>
      <c r="I429" s="24"/>
      <c r="J429" s="40"/>
      <c r="K429" s="24"/>
      <c r="L429" s="24"/>
      <c r="M429" s="24"/>
      <c r="N429" s="40"/>
      <c r="O429" s="24"/>
      <c r="P429" s="24"/>
      <c r="Q429" s="24"/>
      <c r="R429" s="24"/>
      <c r="S429" s="24"/>
      <c r="T429" s="24"/>
      <c r="U429" s="24"/>
      <c r="W429" s="44"/>
    </row>
    <row r="430" spans="2:23" x14ac:dyDescent="0.25">
      <c r="B430" s="6"/>
      <c r="C430" s="6"/>
      <c r="D430" s="6"/>
      <c r="E430" s="6"/>
      <c r="F430" s="24"/>
      <c r="G430" s="24"/>
      <c r="H430" s="24"/>
      <c r="I430" s="24"/>
      <c r="J430" s="40"/>
      <c r="K430" s="24"/>
      <c r="L430" s="24"/>
      <c r="M430" s="24"/>
      <c r="N430" s="40"/>
      <c r="O430" s="24"/>
      <c r="P430" s="24"/>
      <c r="Q430" s="24"/>
      <c r="R430" s="24"/>
      <c r="S430" s="24"/>
      <c r="T430" s="24"/>
      <c r="U430" s="24"/>
      <c r="W430" s="44"/>
    </row>
    <row r="431" spans="2:23" x14ac:dyDescent="0.25">
      <c r="B431" s="6"/>
      <c r="C431" s="6"/>
      <c r="D431" s="6"/>
      <c r="E431" s="6"/>
      <c r="F431" s="24"/>
      <c r="G431" s="24"/>
      <c r="H431" s="24"/>
      <c r="I431" s="24"/>
      <c r="J431" s="40"/>
      <c r="K431" s="24"/>
      <c r="L431" s="24"/>
      <c r="M431" s="24"/>
      <c r="N431" s="40"/>
      <c r="O431" s="24"/>
      <c r="P431" s="24"/>
      <c r="Q431" s="24"/>
      <c r="R431" s="24"/>
      <c r="S431" s="24"/>
      <c r="T431" s="24"/>
      <c r="U431" s="24"/>
      <c r="W431" s="44"/>
    </row>
    <row r="432" spans="2:23" x14ac:dyDescent="0.25">
      <c r="B432" s="6"/>
      <c r="C432" s="6"/>
      <c r="D432" s="6"/>
      <c r="E432" s="6"/>
      <c r="F432" s="24"/>
      <c r="G432" s="24"/>
      <c r="H432" s="24"/>
      <c r="I432" s="24"/>
      <c r="J432" s="40"/>
      <c r="K432" s="24"/>
      <c r="L432" s="24"/>
      <c r="M432" s="24"/>
      <c r="N432" s="40"/>
      <c r="O432" s="24"/>
      <c r="P432" s="24"/>
      <c r="Q432" s="24"/>
      <c r="R432" s="24"/>
      <c r="S432" s="24"/>
      <c r="T432" s="24"/>
      <c r="U432" s="24"/>
      <c r="W432" s="44"/>
    </row>
    <row r="433" spans="2:23" x14ac:dyDescent="0.25">
      <c r="B433" s="6"/>
      <c r="C433" s="6"/>
      <c r="D433" s="6"/>
      <c r="E433" s="6"/>
      <c r="F433" s="24"/>
      <c r="G433" s="24"/>
      <c r="H433" s="24"/>
      <c r="I433" s="24"/>
      <c r="J433" s="40"/>
      <c r="K433" s="24"/>
      <c r="L433" s="24"/>
      <c r="M433" s="24"/>
      <c r="N433" s="40"/>
      <c r="O433" s="24"/>
      <c r="P433" s="24"/>
      <c r="Q433" s="24"/>
      <c r="R433" s="24"/>
      <c r="S433" s="24"/>
      <c r="T433" s="24"/>
      <c r="U433" s="24"/>
      <c r="W433" s="44"/>
    </row>
    <row r="434" spans="2:23" x14ac:dyDescent="0.25">
      <c r="B434" s="30"/>
      <c r="C434" s="30"/>
      <c r="D434" s="30"/>
      <c r="E434" s="30"/>
      <c r="F434" s="3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W434" s="44"/>
    </row>
    <row r="435" spans="2:23" x14ac:dyDescent="0.25">
      <c r="B435" s="6"/>
      <c r="C435" s="6"/>
      <c r="D435" s="6"/>
      <c r="E435" s="6"/>
      <c r="F435" s="24"/>
      <c r="G435" s="24"/>
      <c r="H435" s="24"/>
      <c r="I435" s="24"/>
      <c r="J435" s="40"/>
      <c r="K435" s="24"/>
      <c r="L435" s="24"/>
      <c r="M435" s="24"/>
      <c r="N435" s="40"/>
      <c r="O435" s="24"/>
      <c r="P435" s="24"/>
      <c r="Q435" s="24"/>
      <c r="R435" s="24"/>
      <c r="S435" s="24"/>
      <c r="T435" s="24"/>
      <c r="U435" s="24"/>
      <c r="W435" s="44"/>
    </row>
    <row r="436" spans="2:23" x14ac:dyDescent="0.25">
      <c r="B436" s="6"/>
      <c r="C436" s="6"/>
      <c r="D436" s="6"/>
      <c r="E436" s="6"/>
      <c r="F436" s="24"/>
      <c r="G436" s="24"/>
      <c r="H436" s="24"/>
      <c r="I436" s="24"/>
      <c r="J436" s="40"/>
      <c r="K436" s="24"/>
      <c r="L436" s="24"/>
      <c r="M436" s="24"/>
      <c r="N436" s="40"/>
      <c r="O436" s="24"/>
      <c r="P436" s="24"/>
      <c r="Q436" s="24"/>
      <c r="R436" s="24"/>
      <c r="S436" s="24"/>
      <c r="T436" s="24"/>
      <c r="U436" s="24"/>
      <c r="W436" s="44"/>
    </row>
    <row r="437" spans="2:23" x14ac:dyDescent="0.25">
      <c r="B437" s="9"/>
      <c r="C437" s="6"/>
      <c r="D437" s="6"/>
      <c r="E437" s="6"/>
      <c r="F437" s="24"/>
      <c r="G437" s="24"/>
      <c r="H437" s="24"/>
      <c r="I437" s="24"/>
      <c r="J437" s="40"/>
      <c r="K437" s="24"/>
      <c r="L437" s="24"/>
      <c r="M437" s="24"/>
      <c r="N437" s="40"/>
      <c r="O437" s="24"/>
      <c r="P437" s="24"/>
      <c r="Q437" s="24"/>
      <c r="R437" s="24"/>
      <c r="S437" s="24"/>
      <c r="T437" s="24"/>
      <c r="U437" s="24"/>
      <c r="W437" s="44"/>
    </row>
    <row r="438" spans="2:23" x14ac:dyDescent="0.25">
      <c r="B438" s="6"/>
      <c r="C438" s="6"/>
      <c r="D438" s="6"/>
      <c r="E438" s="6"/>
      <c r="F438" s="24"/>
      <c r="G438" s="24"/>
      <c r="H438" s="24"/>
      <c r="I438" s="24"/>
      <c r="J438" s="40"/>
      <c r="K438" s="24"/>
      <c r="L438" s="24"/>
      <c r="M438" s="24"/>
      <c r="N438" s="40"/>
      <c r="O438" s="24"/>
      <c r="P438" s="24"/>
      <c r="Q438" s="24"/>
      <c r="R438" s="24"/>
      <c r="S438" s="24"/>
      <c r="T438" s="24"/>
      <c r="U438" s="24"/>
      <c r="W438" s="44"/>
    </row>
    <row r="439" spans="2:23" x14ac:dyDescent="0.25">
      <c r="B439" s="6"/>
      <c r="C439" s="6"/>
      <c r="D439" s="6"/>
      <c r="E439" s="6"/>
      <c r="F439" s="24"/>
      <c r="G439" s="24"/>
      <c r="H439" s="24"/>
      <c r="I439" s="24"/>
      <c r="J439" s="40"/>
      <c r="K439" s="24"/>
      <c r="L439" s="24"/>
      <c r="M439" s="24"/>
      <c r="N439" s="40"/>
      <c r="O439" s="24"/>
      <c r="P439" s="24"/>
      <c r="Q439" s="24"/>
      <c r="R439" s="24"/>
      <c r="S439" s="24"/>
      <c r="T439" s="24"/>
      <c r="U439" s="24"/>
      <c r="W439" s="44"/>
    </row>
    <row r="440" spans="2:23" x14ac:dyDescent="0.25">
      <c r="B440" s="6"/>
      <c r="C440" s="6"/>
      <c r="D440" s="6"/>
      <c r="E440" s="6"/>
      <c r="F440" s="24"/>
      <c r="G440" s="24"/>
      <c r="H440" s="24"/>
      <c r="I440" s="24"/>
      <c r="J440" s="40"/>
      <c r="K440" s="24"/>
      <c r="L440" s="24"/>
      <c r="M440" s="24"/>
      <c r="N440" s="40"/>
      <c r="O440" s="24"/>
      <c r="P440" s="24"/>
      <c r="Q440" s="24"/>
      <c r="R440" s="24"/>
      <c r="S440" s="24"/>
      <c r="T440" s="24"/>
      <c r="U440" s="24"/>
      <c r="W440" s="44"/>
    </row>
    <row r="441" spans="2:23" x14ac:dyDescent="0.25">
      <c r="B441" s="6"/>
      <c r="C441" s="6"/>
      <c r="D441" s="6"/>
      <c r="E441" s="6"/>
      <c r="F441" s="24"/>
      <c r="G441" s="24"/>
      <c r="H441" s="24"/>
      <c r="I441" s="24"/>
      <c r="J441" s="40"/>
      <c r="K441" s="24"/>
      <c r="L441" s="24"/>
      <c r="M441" s="24"/>
      <c r="N441" s="40"/>
      <c r="O441" s="24"/>
      <c r="P441" s="24"/>
      <c r="Q441" s="24"/>
      <c r="R441" s="24"/>
      <c r="S441" s="24"/>
      <c r="T441" s="24"/>
      <c r="U441" s="24"/>
      <c r="W441" s="44"/>
    </row>
    <row r="442" spans="2:23" x14ac:dyDescent="0.25">
      <c r="B442" s="6"/>
      <c r="C442" s="6"/>
      <c r="D442" s="6"/>
      <c r="E442" s="6"/>
      <c r="F442" s="24"/>
      <c r="G442" s="24"/>
      <c r="H442" s="24"/>
      <c r="I442" s="24"/>
      <c r="J442" s="40"/>
      <c r="K442" s="24"/>
      <c r="L442" s="24"/>
      <c r="M442" s="24"/>
      <c r="N442" s="40"/>
      <c r="O442" s="24"/>
      <c r="P442" s="24"/>
      <c r="Q442" s="24"/>
      <c r="R442" s="24"/>
      <c r="S442" s="24"/>
      <c r="T442" s="24"/>
      <c r="U442" s="24"/>
      <c r="W442" s="44"/>
    </row>
    <row r="443" spans="2:23" x14ac:dyDescent="0.25">
      <c r="B443" s="6"/>
      <c r="C443" s="6"/>
      <c r="D443" s="6"/>
      <c r="E443" s="6"/>
      <c r="F443" s="24"/>
      <c r="G443" s="24"/>
      <c r="H443" s="24"/>
      <c r="I443" s="24"/>
      <c r="J443" s="40"/>
      <c r="K443" s="24"/>
      <c r="L443" s="24"/>
      <c r="M443" s="24"/>
      <c r="N443" s="40"/>
      <c r="O443" s="24"/>
      <c r="P443" s="24"/>
      <c r="Q443" s="24"/>
      <c r="R443" s="24"/>
      <c r="S443" s="24"/>
      <c r="T443" s="24"/>
      <c r="U443" s="24"/>
      <c r="W443" s="44"/>
    </row>
    <row r="444" spans="2:23" x14ac:dyDescent="0.25">
      <c r="B444" s="6"/>
      <c r="C444" s="6"/>
      <c r="D444" s="6"/>
      <c r="E444" s="6"/>
      <c r="F444" s="24"/>
      <c r="G444" s="24"/>
      <c r="H444" s="24"/>
      <c r="I444" s="24"/>
      <c r="J444" s="40"/>
      <c r="K444" s="24"/>
      <c r="L444" s="24"/>
      <c r="M444" s="24"/>
      <c r="N444" s="40"/>
      <c r="O444" s="24"/>
      <c r="P444" s="24"/>
      <c r="Q444" s="24"/>
      <c r="R444" s="24"/>
      <c r="S444" s="24"/>
      <c r="T444" s="24"/>
      <c r="U444" s="24"/>
      <c r="W444" s="44"/>
    </row>
    <row r="445" spans="2:23" x14ac:dyDescent="0.25">
      <c r="B445" s="6"/>
      <c r="C445" s="6"/>
      <c r="D445" s="6"/>
      <c r="E445" s="6"/>
      <c r="F445" s="24"/>
      <c r="G445" s="24"/>
      <c r="H445" s="24"/>
      <c r="I445" s="24"/>
      <c r="J445" s="40"/>
      <c r="K445" s="24"/>
      <c r="L445" s="24"/>
      <c r="M445" s="24"/>
      <c r="N445" s="40"/>
      <c r="O445" s="24"/>
      <c r="P445" s="24"/>
      <c r="Q445" s="24"/>
      <c r="R445" s="24"/>
      <c r="S445" s="24"/>
      <c r="T445" s="24"/>
      <c r="U445" s="24"/>
      <c r="W445" s="44"/>
    </row>
    <row r="446" spans="2:23" x14ac:dyDescent="0.25">
      <c r="B446" s="6"/>
      <c r="C446" s="6"/>
      <c r="D446" s="6"/>
      <c r="E446" s="6"/>
      <c r="F446" s="24"/>
      <c r="G446" s="24"/>
      <c r="H446" s="24"/>
      <c r="I446" s="24"/>
      <c r="J446" s="40"/>
      <c r="K446" s="24"/>
      <c r="L446" s="24"/>
      <c r="M446" s="24"/>
      <c r="N446" s="40"/>
      <c r="O446" s="24"/>
      <c r="P446" s="24"/>
      <c r="Q446" s="24"/>
      <c r="R446" s="24"/>
      <c r="S446" s="24"/>
      <c r="T446" s="24"/>
      <c r="U446" s="24"/>
      <c r="W446" s="44"/>
    </row>
    <row r="447" spans="2:23" x14ac:dyDescent="0.25">
      <c r="B447" s="6"/>
      <c r="C447" s="6"/>
      <c r="D447" s="6"/>
      <c r="E447" s="6"/>
      <c r="F447" s="24"/>
      <c r="G447" s="24"/>
      <c r="H447" s="24"/>
      <c r="I447" s="24"/>
      <c r="J447" s="40"/>
      <c r="K447" s="24"/>
      <c r="L447" s="24"/>
      <c r="M447" s="24"/>
      <c r="N447" s="40"/>
      <c r="O447" s="24"/>
      <c r="P447" s="24"/>
      <c r="Q447" s="24"/>
      <c r="R447" s="24"/>
      <c r="S447" s="24"/>
      <c r="T447" s="24"/>
      <c r="U447" s="24"/>
      <c r="W447" s="44"/>
    </row>
    <row r="448" spans="2:23" x14ac:dyDescent="0.25">
      <c r="B448" s="6"/>
      <c r="C448" s="6"/>
      <c r="D448" s="6"/>
      <c r="E448" s="6"/>
      <c r="F448" s="24"/>
      <c r="G448" s="24"/>
      <c r="H448" s="24"/>
      <c r="I448" s="24"/>
      <c r="J448" s="40"/>
      <c r="K448" s="24"/>
      <c r="L448" s="24"/>
      <c r="M448" s="24"/>
      <c r="N448" s="40"/>
      <c r="O448" s="24"/>
      <c r="P448" s="24"/>
      <c r="Q448" s="24"/>
      <c r="R448" s="24"/>
      <c r="S448" s="24"/>
      <c r="T448" s="24"/>
      <c r="U448" s="24"/>
      <c r="W448" s="44"/>
    </row>
    <row r="449" spans="1:23" x14ac:dyDescent="0.25">
      <c r="B449" s="6"/>
      <c r="C449" s="6"/>
      <c r="D449" s="6"/>
      <c r="E449" s="6"/>
      <c r="F449" s="24"/>
      <c r="G449" s="24"/>
      <c r="H449" s="24"/>
      <c r="I449" s="24"/>
      <c r="J449" s="40"/>
      <c r="K449" s="24"/>
      <c r="L449" s="24"/>
      <c r="M449" s="24"/>
      <c r="N449" s="40"/>
      <c r="O449" s="24"/>
      <c r="P449" s="24"/>
      <c r="Q449" s="24"/>
      <c r="R449" s="24"/>
      <c r="S449" s="24"/>
      <c r="T449" s="24"/>
      <c r="U449" s="24"/>
      <c r="W449" s="44"/>
    </row>
    <row r="450" spans="1:23" x14ac:dyDescent="0.25">
      <c r="B450" s="30"/>
      <c r="C450" s="30"/>
      <c r="D450" s="30"/>
      <c r="E450" s="30"/>
      <c r="F450" s="3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W450" s="44"/>
    </row>
    <row r="451" spans="1:23" x14ac:dyDescent="0.25">
      <c r="B451" s="6"/>
      <c r="C451" s="6"/>
      <c r="D451" s="6"/>
      <c r="E451" s="6"/>
      <c r="F451" s="24"/>
      <c r="G451" s="24"/>
      <c r="H451" s="24"/>
      <c r="I451" s="24"/>
      <c r="J451" s="40"/>
      <c r="K451" s="24"/>
      <c r="L451" s="24"/>
      <c r="M451" s="24"/>
      <c r="N451" s="40"/>
      <c r="O451" s="24"/>
      <c r="P451" s="24"/>
      <c r="Q451" s="24"/>
      <c r="R451" s="24"/>
      <c r="S451" s="24"/>
      <c r="T451" s="24"/>
      <c r="U451" s="24"/>
      <c r="W451" s="44"/>
    </row>
    <row r="452" spans="1:23" x14ac:dyDescent="0.25">
      <c r="B452" s="30"/>
      <c r="C452" s="30"/>
      <c r="D452" s="30"/>
      <c r="E452" s="30"/>
      <c r="F452" s="3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W452" s="44"/>
    </row>
    <row r="453" spans="1:23" x14ac:dyDescent="0.25">
      <c r="B453" s="6"/>
      <c r="C453" s="6"/>
      <c r="D453" s="6"/>
      <c r="E453" s="6"/>
      <c r="F453" s="24"/>
      <c r="G453" s="24"/>
      <c r="H453" s="24"/>
      <c r="I453" s="24"/>
      <c r="J453" s="40"/>
      <c r="K453" s="24"/>
      <c r="L453" s="24"/>
      <c r="M453" s="24"/>
      <c r="N453" s="40"/>
      <c r="O453" s="24"/>
      <c r="P453" s="24"/>
      <c r="Q453" s="24"/>
      <c r="R453" s="24"/>
      <c r="S453" s="24"/>
      <c r="T453" s="24"/>
      <c r="U453" s="24"/>
      <c r="W453" s="44"/>
    </row>
    <row r="454" spans="1:23" x14ac:dyDescent="0.25">
      <c r="B454" s="6"/>
      <c r="C454" s="6"/>
      <c r="D454" s="6"/>
      <c r="E454" s="6"/>
      <c r="F454" s="24"/>
      <c r="G454" s="24"/>
      <c r="H454" s="24"/>
      <c r="I454" s="24"/>
      <c r="J454" s="40"/>
      <c r="K454" s="24"/>
      <c r="L454" s="24"/>
      <c r="M454" s="24"/>
      <c r="N454" s="40"/>
      <c r="O454" s="24"/>
      <c r="P454" s="24"/>
      <c r="Q454" s="24"/>
      <c r="R454" s="24"/>
      <c r="S454" s="24"/>
      <c r="T454" s="24"/>
      <c r="U454" s="24"/>
      <c r="W454" s="44"/>
    </row>
    <row r="455" spans="1:23" x14ac:dyDescent="0.25">
      <c r="A455" s="9"/>
      <c r="C455" s="6"/>
      <c r="D455" s="6"/>
      <c r="E455" s="6"/>
      <c r="F455" s="24"/>
      <c r="G455" s="24"/>
      <c r="H455" s="24"/>
      <c r="I455" s="24"/>
      <c r="J455" s="40"/>
      <c r="K455" s="24"/>
      <c r="L455" s="24"/>
      <c r="M455" s="24"/>
      <c r="N455" s="40"/>
      <c r="O455" s="24"/>
      <c r="P455" s="24"/>
      <c r="Q455" s="24"/>
      <c r="R455" s="24"/>
      <c r="S455" s="24"/>
      <c r="T455" s="24"/>
      <c r="U455" s="24"/>
      <c r="W455" s="44"/>
    </row>
    <row r="456" spans="1:23" x14ac:dyDescent="0.25">
      <c r="B456" s="13"/>
      <c r="C456" s="6"/>
      <c r="D456" s="6"/>
      <c r="E456" s="6"/>
      <c r="F456" s="24"/>
      <c r="G456" s="24"/>
      <c r="H456" s="24"/>
      <c r="I456" s="24"/>
      <c r="J456" s="40"/>
      <c r="K456" s="24"/>
      <c r="L456" s="24"/>
      <c r="M456" s="24"/>
      <c r="N456" s="40"/>
      <c r="O456" s="24"/>
      <c r="P456" s="24"/>
      <c r="Q456" s="24"/>
      <c r="R456" s="24"/>
      <c r="S456" s="24"/>
      <c r="T456" s="24"/>
      <c r="U456" s="24"/>
      <c r="W456" s="44"/>
    </row>
    <row r="457" spans="1:23" x14ac:dyDescent="0.25">
      <c r="B457" s="13"/>
      <c r="C457" s="6"/>
      <c r="D457" s="6"/>
      <c r="E457" s="6"/>
      <c r="F457" s="24"/>
      <c r="G457" s="24"/>
      <c r="H457" s="24"/>
      <c r="I457" s="24"/>
      <c r="J457" s="40"/>
      <c r="K457" s="24"/>
      <c r="L457" s="24"/>
      <c r="M457" s="24"/>
      <c r="N457" s="40"/>
      <c r="O457" s="24"/>
      <c r="P457" s="24"/>
      <c r="Q457" s="24"/>
      <c r="R457" s="24"/>
      <c r="S457" s="24"/>
      <c r="T457" s="24"/>
      <c r="U457" s="24"/>
      <c r="W457" s="44"/>
    </row>
    <row r="458" spans="1:23" x14ac:dyDescent="0.25">
      <c r="B458" s="14"/>
      <c r="C458" s="6"/>
      <c r="D458" s="6"/>
      <c r="E458" s="6"/>
      <c r="F458" s="24"/>
      <c r="G458" s="24"/>
      <c r="H458" s="24"/>
      <c r="I458" s="24"/>
      <c r="J458" s="40"/>
      <c r="K458" s="24"/>
      <c r="L458" s="24"/>
      <c r="M458" s="24"/>
      <c r="N458" s="40"/>
      <c r="O458" s="24"/>
      <c r="P458" s="24"/>
      <c r="Q458" s="24"/>
      <c r="R458" s="24"/>
      <c r="S458" s="24"/>
      <c r="T458" s="24"/>
      <c r="U458" s="24"/>
      <c r="W458" s="44"/>
    </row>
    <row r="459" spans="1:23" x14ac:dyDescent="0.25">
      <c r="B459" s="6"/>
      <c r="C459" s="6"/>
      <c r="D459" s="6"/>
      <c r="E459" s="6"/>
      <c r="F459" s="24"/>
      <c r="G459" s="24"/>
      <c r="H459" s="24"/>
      <c r="I459" s="24"/>
      <c r="J459" s="40"/>
      <c r="K459" s="24"/>
      <c r="L459" s="24"/>
      <c r="M459" s="24"/>
      <c r="N459" s="40"/>
      <c r="O459" s="24"/>
      <c r="P459" s="24"/>
      <c r="Q459" s="24"/>
      <c r="R459" s="24"/>
      <c r="S459" s="24"/>
      <c r="T459" s="24"/>
      <c r="U459" s="24"/>
      <c r="W459" s="44"/>
    </row>
    <row r="460" spans="1:23" x14ac:dyDescent="0.25">
      <c r="B460" s="6"/>
      <c r="C460" s="6"/>
      <c r="D460" s="6"/>
      <c r="E460" s="6"/>
      <c r="F460" s="24"/>
      <c r="G460" s="24"/>
      <c r="H460" s="24"/>
      <c r="I460" s="24"/>
      <c r="J460" s="40"/>
      <c r="K460" s="24"/>
      <c r="L460" s="24"/>
      <c r="M460" s="24"/>
      <c r="N460" s="40"/>
      <c r="O460" s="24"/>
      <c r="P460" s="24"/>
      <c r="Q460" s="24"/>
      <c r="R460" s="24"/>
      <c r="S460" s="24"/>
      <c r="T460" s="24"/>
      <c r="U460" s="24"/>
      <c r="W460" s="44"/>
    </row>
    <row r="461" spans="1:23" x14ac:dyDescent="0.25">
      <c r="B461" s="6"/>
      <c r="C461" s="6"/>
      <c r="D461" s="6"/>
      <c r="E461" s="6"/>
      <c r="F461" s="24"/>
      <c r="G461" s="24"/>
      <c r="H461" s="24"/>
      <c r="I461" s="24"/>
      <c r="J461" s="40"/>
      <c r="K461" s="24"/>
      <c r="L461" s="24"/>
      <c r="M461" s="24"/>
      <c r="N461" s="40"/>
      <c r="O461" s="24"/>
      <c r="P461" s="24"/>
      <c r="Q461" s="24"/>
      <c r="R461" s="24"/>
      <c r="S461" s="24"/>
      <c r="T461" s="24"/>
      <c r="U461" s="24"/>
      <c r="W461" s="44"/>
    </row>
    <row r="462" spans="1:23" x14ac:dyDescent="0.25">
      <c r="B462" s="13"/>
      <c r="C462" s="6"/>
      <c r="D462" s="6"/>
      <c r="E462" s="6"/>
      <c r="F462" s="24"/>
      <c r="G462" s="24"/>
      <c r="H462" s="24"/>
      <c r="I462" s="24"/>
      <c r="J462" s="40"/>
      <c r="K462" s="24"/>
      <c r="L462" s="24"/>
      <c r="M462" s="24"/>
      <c r="N462" s="40"/>
      <c r="O462" s="24"/>
      <c r="P462" s="24"/>
      <c r="Q462" s="24"/>
      <c r="R462" s="24"/>
      <c r="S462" s="24"/>
      <c r="T462" s="24"/>
      <c r="U462" s="24"/>
      <c r="W462" s="44"/>
    </row>
    <row r="463" spans="1:23" x14ac:dyDescent="0.25">
      <c r="B463" s="13"/>
      <c r="C463" s="6"/>
      <c r="D463" s="6"/>
      <c r="E463" s="6"/>
      <c r="F463" s="24"/>
      <c r="G463" s="24"/>
      <c r="H463" s="24"/>
      <c r="I463" s="24"/>
      <c r="J463" s="40"/>
      <c r="K463" s="24"/>
      <c r="L463" s="24"/>
      <c r="M463" s="24"/>
      <c r="N463" s="40"/>
      <c r="O463" s="24"/>
      <c r="P463" s="24"/>
      <c r="Q463" s="24"/>
      <c r="R463" s="24"/>
      <c r="S463" s="24"/>
      <c r="T463" s="24"/>
      <c r="U463" s="24"/>
      <c r="W463" s="44"/>
    </row>
    <row r="464" spans="1:23" x14ac:dyDescent="0.25">
      <c r="B464" s="30"/>
      <c r="C464" s="30"/>
      <c r="D464" s="30"/>
      <c r="E464" s="30"/>
      <c r="F464" s="3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W464" s="44"/>
    </row>
    <row r="465" spans="1:23" x14ac:dyDescent="0.25">
      <c r="B465" s="6"/>
      <c r="C465" s="6"/>
      <c r="D465" s="6"/>
      <c r="E465" s="6"/>
      <c r="F465" s="24"/>
      <c r="G465" s="24"/>
      <c r="H465" s="24"/>
      <c r="I465" s="24"/>
      <c r="J465" s="40"/>
      <c r="K465" s="24"/>
      <c r="L465" s="24"/>
      <c r="M465" s="24"/>
      <c r="N465" s="40"/>
      <c r="O465" s="24"/>
      <c r="P465" s="24"/>
      <c r="Q465" s="24"/>
      <c r="R465" s="24"/>
      <c r="S465" s="24"/>
      <c r="T465" s="24"/>
      <c r="U465" s="24"/>
      <c r="W465" s="44"/>
    </row>
    <row r="466" spans="1:23" x14ac:dyDescent="0.25">
      <c r="B466" s="6"/>
      <c r="C466" s="6"/>
      <c r="D466" s="6"/>
      <c r="E466" s="6"/>
      <c r="F466" s="24"/>
      <c r="G466" s="24"/>
      <c r="H466" s="24"/>
      <c r="I466" s="24"/>
      <c r="J466" s="40"/>
      <c r="K466" s="24"/>
      <c r="L466" s="24"/>
      <c r="M466" s="24"/>
      <c r="N466" s="40"/>
      <c r="O466" s="24"/>
      <c r="P466" s="24"/>
      <c r="Q466" s="24"/>
      <c r="R466" s="24"/>
      <c r="S466" s="24"/>
      <c r="T466" s="24"/>
      <c r="U466" s="24"/>
      <c r="W466" s="44"/>
    </row>
    <row r="467" spans="1:23" x14ac:dyDescent="0.25">
      <c r="A467" s="9"/>
      <c r="C467" s="6"/>
      <c r="D467" s="6"/>
      <c r="E467" s="6"/>
      <c r="F467" s="24"/>
      <c r="G467" s="24"/>
      <c r="H467" s="24"/>
      <c r="I467" s="24"/>
      <c r="J467" s="40"/>
      <c r="K467" s="24"/>
      <c r="L467" s="24"/>
      <c r="M467" s="24"/>
      <c r="N467" s="40"/>
      <c r="O467" s="24"/>
      <c r="P467" s="24"/>
      <c r="Q467" s="24"/>
      <c r="R467" s="24"/>
      <c r="S467" s="24"/>
      <c r="T467" s="24"/>
      <c r="U467" s="24"/>
      <c r="W467" s="44"/>
    </row>
    <row r="468" spans="1:23" x14ac:dyDescent="0.25">
      <c r="B468" s="13"/>
      <c r="C468" s="6"/>
      <c r="D468" s="6"/>
      <c r="E468" s="6"/>
      <c r="F468" s="24"/>
      <c r="G468" s="24"/>
      <c r="H468" s="24"/>
      <c r="I468" s="24"/>
      <c r="J468" s="40"/>
      <c r="K468" s="24"/>
      <c r="L468" s="24"/>
      <c r="M468" s="24"/>
      <c r="N468" s="40"/>
      <c r="O468" s="24"/>
      <c r="P468" s="24"/>
      <c r="Q468" s="24"/>
      <c r="R468" s="24"/>
      <c r="S468" s="24"/>
      <c r="T468" s="24"/>
      <c r="U468" s="24"/>
      <c r="W468" s="44"/>
    </row>
    <row r="469" spans="1:23" x14ac:dyDescent="0.25">
      <c r="B469" s="13"/>
      <c r="C469" s="6"/>
      <c r="D469" s="6"/>
      <c r="E469" s="6"/>
      <c r="F469" s="24"/>
      <c r="G469" s="24"/>
      <c r="H469" s="24"/>
      <c r="I469" s="24"/>
      <c r="J469" s="40"/>
      <c r="K469" s="24"/>
      <c r="L469" s="24"/>
      <c r="M469" s="24"/>
      <c r="N469" s="40"/>
      <c r="O469" s="24"/>
      <c r="P469" s="24"/>
      <c r="Q469" s="24"/>
      <c r="R469" s="24"/>
      <c r="S469" s="24"/>
      <c r="T469" s="24"/>
      <c r="U469" s="24"/>
      <c r="W469" s="44"/>
    </row>
    <row r="470" spans="1:23" x14ac:dyDescent="0.25">
      <c r="B470" s="13"/>
      <c r="C470" s="6"/>
      <c r="D470" s="6"/>
      <c r="E470" s="6"/>
      <c r="F470" s="24"/>
      <c r="G470" s="24"/>
      <c r="H470" s="24"/>
      <c r="I470" s="24"/>
      <c r="J470" s="40"/>
      <c r="K470" s="24"/>
      <c r="L470" s="24"/>
      <c r="M470" s="24"/>
      <c r="N470" s="40"/>
      <c r="O470" s="24"/>
      <c r="P470" s="24"/>
      <c r="Q470" s="24"/>
      <c r="R470" s="24"/>
      <c r="S470" s="24"/>
      <c r="T470" s="24"/>
      <c r="U470" s="24"/>
      <c r="W470" s="44"/>
    </row>
    <row r="471" spans="1:23" x14ac:dyDescent="0.25">
      <c r="B471" s="30"/>
      <c r="C471" s="30"/>
      <c r="D471" s="30"/>
      <c r="E471" s="30"/>
      <c r="F471" s="3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W471" s="44"/>
    </row>
    <row r="472" spans="1:23" x14ac:dyDescent="0.25">
      <c r="B472" s="6"/>
      <c r="C472" s="6"/>
      <c r="D472" s="6"/>
      <c r="E472" s="6"/>
      <c r="F472" s="24"/>
      <c r="G472" s="24"/>
      <c r="H472" s="24"/>
      <c r="I472" s="24"/>
      <c r="J472" s="40"/>
      <c r="K472" s="24"/>
      <c r="L472" s="24"/>
      <c r="M472" s="24"/>
      <c r="N472" s="40"/>
      <c r="O472" s="24"/>
      <c r="P472" s="24"/>
      <c r="Q472" s="24"/>
      <c r="R472" s="24"/>
      <c r="S472" s="24"/>
      <c r="T472" s="24"/>
      <c r="U472" s="24"/>
      <c r="W472" s="44"/>
    </row>
    <row r="473" spans="1:23" x14ac:dyDescent="0.25">
      <c r="B473" s="6"/>
      <c r="C473" s="6"/>
      <c r="D473" s="6"/>
      <c r="E473" s="6"/>
      <c r="F473" s="24"/>
      <c r="G473" s="24"/>
      <c r="H473" s="24"/>
      <c r="I473" s="24"/>
      <c r="J473" s="40"/>
      <c r="K473" s="24"/>
      <c r="L473" s="24"/>
      <c r="M473" s="24"/>
      <c r="N473" s="40"/>
      <c r="O473" s="24"/>
      <c r="P473" s="24"/>
      <c r="Q473" s="24"/>
      <c r="R473" s="24"/>
      <c r="S473" s="24"/>
      <c r="T473" s="24"/>
      <c r="U473" s="24"/>
      <c r="W473" s="44"/>
    </row>
    <row r="474" spans="1:23" x14ac:dyDescent="0.25">
      <c r="B474" s="6"/>
      <c r="C474" s="6"/>
      <c r="D474" s="6"/>
      <c r="E474" s="6"/>
      <c r="F474" s="24"/>
      <c r="G474" s="24"/>
      <c r="H474" s="24"/>
      <c r="I474" s="24"/>
      <c r="J474" s="40"/>
      <c r="K474" s="24"/>
      <c r="L474" s="24"/>
      <c r="M474" s="24"/>
      <c r="N474" s="40"/>
      <c r="O474" s="24"/>
      <c r="P474" s="24"/>
      <c r="Q474" s="24"/>
      <c r="R474" s="24"/>
      <c r="S474" s="24"/>
      <c r="T474" s="24"/>
      <c r="U474" s="24"/>
      <c r="W474" s="44"/>
    </row>
    <row r="475" spans="1:23" x14ac:dyDescent="0.25">
      <c r="B475" s="6"/>
      <c r="C475" s="6"/>
      <c r="D475" s="6"/>
      <c r="E475" s="6"/>
      <c r="F475" s="24"/>
      <c r="G475" s="24"/>
      <c r="H475" s="24"/>
      <c r="I475" s="24"/>
      <c r="J475" s="40"/>
      <c r="K475" s="24"/>
      <c r="L475" s="24"/>
      <c r="M475" s="24"/>
      <c r="N475" s="40"/>
      <c r="O475" s="24"/>
      <c r="P475" s="24"/>
      <c r="Q475" s="24"/>
      <c r="R475" s="24"/>
      <c r="S475" s="24"/>
      <c r="T475" s="24"/>
      <c r="U475" s="24"/>
      <c r="W475" s="44"/>
    </row>
    <row r="476" spans="1:23" x14ac:dyDescent="0.25">
      <c r="B476" s="6"/>
      <c r="C476" s="6"/>
      <c r="D476" s="6"/>
      <c r="E476" s="6"/>
      <c r="F476" s="24"/>
      <c r="G476" s="24"/>
      <c r="H476" s="24"/>
      <c r="I476" s="24"/>
      <c r="J476" s="40"/>
      <c r="K476" s="24"/>
      <c r="L476" s="24"/>
      <c r="M476" s="24"/>
      <c r="N476" s="40"/>
      <c r="O476" s="24"/>
      <c r="P476" s="24"/>
      <c r="Q476" s="24"/>
      <c r="R476" s="24"/>
      <c r="S476" s="24"/>
      <c r="T476" s="24"/>
      <c r="U476" s="24"/>
      <c r="W476" s="44"/>
    </row>
    <row r="477" spans="1:23" x14ac:dyDescent="0.25">
      <c r="B477" s="6"/>
      <c r="C477" s="6"/>
      <c r="D477" s="6"/>
      <c r="E477" s="6"/>
      <c r="F477" s="24"/>
      <c r="G477" s="24"/>
      <c r="H477" s="24"/>
      <c r="I477" s="24"/>
      <c r="J477" s="40"/>
      <c r="K477" s="24"/>
      <c r="L477" s="24"/>
      <c r="M477" s="24"/>
      <c r="N477" s="40"/>
      <c r="O477" s="24"/>
      <c r="P477" s="24"/>
      <c r="Q477" s="24"/>
      <c r="R477" s="24"/>
      <c r="S477" s="24"/>
      <c r="T477" s="24"/>
      <c r="U477" s="24"/>
      <c r="W477" s="44"/>
    </row>
    <row r="478" spans="1:23" x14ac:dyDescent="0.25">
      <c r="B478" s="6"/>
      <c r="C478" s="6"/>
      <c r="D478" s="6"/>
      <c r="E478" s="6"/>
      <c r="F478" s="24"/>
      <c r="G478" s="24"/>
      <c r="H478" s="24"/>
      <c r="I478" s="24"/>
      <c r="J478" s="40"/>
      <c r="K478" s="24"/>
      <c r="L478" s="24"/>
      <c r="M478" s="24"/>
      <c r="N478" s="40"/>
      <c r="O478" s="24"/>
      <c r="P478" s="24"/>
      <c r="Q478" s="24"/>
      <c r="R478" s="24"/>
      <c r="S478" s="24"/>
      <c r="T478" s="24"/>
      <c r="U478" s="24"/>
      <c r="W478" s="44"/>
    </row>
    <row r="479" spans="1:23" x14ac:dyDescent="0.25">
      <c r="B479" s="6"/>
      <c r="C479" s="6"/>
      <c r="D479" s="6"/>
      <c r="E479" s="6"/>
      <c r="F479" s="24"/>
      <c r="G479" s="24"/>
      <c r="H479" s="24"/>
      <c r="I479" s="24"/>
      <c r="J479" s="40"/>
      <c r="K479" s="24"/>
      <c r="L479" s="24"/>
      <c r="M479" s="24"/>
      <c r="N479" s="40"/>
      <c r="O479" s="24"/>
      <c r="P479" s="24"/>
      <c r="Q479" s="24"/>
      <c r="R479" s="24"/>
      <c r="S479" s="24"/>
      <c r="T479" s="24"/>
      <c r="U479" s="24"/>
      <c r="W479" s="44"/>
    </row>
    <row r="480" spans="1:23" x14ac:dyDescent="0.25">
      <c r="B480" s="6"/>
      <c r="C480" s="6"/>
      <c r="D480" s="6"/>
      <c r="E480" s="6"/>
      <c r="F480" s="24"/>
      <c r="G480" s="24"/>
      <c r="H480" s="24"/>
      <c r="I480" s="24"/>
      <c r="J480" s="40"/>
      <c r="K480" s="24"/>
      <c r="L480" s="24"/>
      <c r="M480" s="24"/>
      <c r="N480" s="40"/>
      <c r="O480" s="24"/>
      <c r="P480" s="24"/>
      <c r="Q480" s="24"/>
      <c r="R480" s="24"/>
      <c r="S480" s="24"/>
      <c r="T480" s="24"/>
      <c r="U480" s="24"/>
      <c r="W480" s="44"/>
    </row>
    <row r="481" spans="2:23" x14ac:dyDescent="0.25">
      <c r="B481" s="6"/>
      <c r="C481" s="6"/>
      <c r="D481" s="6"/>
      <c r="E481" s="6"/>
      <c r="F481" s="24"/>
      <c r="G481" s="24"/>
      <c r="H481" s="24"/>
      <c r="I481" s="24"/>
      <c r="J481" s="40"/>
      <c r="K481" s="24"/>
      <c r="L481" s="24"/>
      <c r="M481" s="24"/>
      <c r="N481" s="40"/>
      <c r="O481" s="24"/>
      <c r="P481" s="24"/>
      <c r="Q481" s="24"/>
      <c r="R481" s="24"/>
      <c r="S481" s="24"/>
      <c r="T481" s="24"/>
      <c r="U481" s="24"/>
      <c r="W481" s="44"/>
    </row>
    <row r="482" spans="2:23" x14ac:dyDescent="0.25">
      <c r="B482" s="6"/>
      <c r="C482" s="6"/>
      <c r="D482" s="6"/>
      <c r="E482" s="6"/>
      <c r="F482" s="24"/>
      <c r="G482" s="24"/>
      <c r="H482" s="24"/>
      <c r="I482" s="24"/>
      <c r="J482" s="40"/>
      <c r="K482" s="24"/>
      <c r="L482" s="24"/>
      <c r="M482" s="24"/>
      <c r="N482" s="40"/>
      <c r="O482" s="24"/>
      <c r="P482" s="24"/>
      <c r="Q482" s="24"/>
      <c r="R482" s="24"/>
      <c r="S482" s="24"/>
      <c r="T482" s="24"/>
      <c r="U482" s="24"/>
      <c r="W482" s="44"/>
    </row>
    <row r="483" spans="2:23" x14ac:dyDescent="0.25">
      <c r="B483" s="30"/>
      <c r="C483" s="30"/>
      <c r="D483" s="30"/>
      <c r="E483" s="30"/>
      <c r="F483" s="3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W483" s="44"/>
    </row>
    <row r="484" spans="2:23" x14ac:dyDescent="0.25">
      <c r="B484" s="9"/>
      <c r="C484" s="6"/>
      <c r="D484" s="6"/>
      <c r="E484" s="6"/>
      <c r="F484" s="24"/>
      <c r="G484" s="24"/>
      <c r="H484" s="24"/>
      <c r="I484" s="24"/>
      <c r="J484" s="40"/>
      <c r="K484" s="24"/>
      <c r="L484" s="24"/>
      <c r="M484" s="24"/>
      <c r="N484" s="40"/>
      <c r="O484" s="24"/>
      <c r="P484" s="24"/>
      <c r="Q484" s="24"/>
      <c r="R484" s="24"/>
      <c r="S484" s="24"/>
      <c r="T484" s="24"/>
      <c r="U484" s="24"/>
      <c r="W484" s="44"/>
    </row>
    <row r="485" spans="2:23" x14ac:dyDescent="0.25">
      <c r="B485" s="6"/>
      <c r="C485" s="6"/>
      <c r="D485" s="6"/>
      <c r="E485" s="6"/>
      <c r="F485" s="24"/>
      <c r="G485" s="24"/>
      <c r="H485" s="24"/>
      <c r="I485" s="24"/>
      <c r="J485" s="40"/>
      <c r="K485" s="24"/>
      <c r="L485" s="24"/>
      <c r="M485" s="24"/>
      <c r="N485" s="40"/>
      <c r="O485" s="24"/>
      <c r="P485" s="24"/>
      <c r="Q485" s="24"/>
      <c r="R485" s="24"/>
      <c r="S485" s="24"/>
      <c r="T485" s="24"/>
      <c r="U485" s="24"/>
      <c r="W485" s="44"/>
    </row>
    <row r="486" spans="2:23" x14ac:dyDescent="0.25">
      <c r="B486" s="9"/>
      <c r="C486" s="6"/>
      <c r="D486" s="6"/>
      <c r="E486" s="6"/>
      <c r="F486" s="24"/>
      <c r="G486" s="24"/>
      <c r="H486" s="24"/>
      <c r="I486" s="24"/>
      <c r="J486" s="40"/>
      <c r="K486" s="24"/>
      <c r="L486" s="24"/>
      <c r="M486" s="24"/>
      <c r="N486" s="40"/>
      <c r="O486" s="24"/>
      <c r="P486" s="24"/>
      <c r="Q486" s="24"/>
      <c r="R486" s="24"/>
      <c r="S486" s="24"/>
      <c r="T486" s="24"/>
      <c r="U486" s="24"/>
      <c r="W486" s="44"/>
    </row>
    <row r="487" spans="2:23" x14ac:dyDescent="0.25">
      <c r="B487" s="6"/>
      <c r="C487" s="6"/>
      <c r="D487" s="6"/>
      <c r="E487" s="6"/>
      <c r="F487" s="24"/>
      <c r="G487" s="24"/>
      <c r="H487" s="24"/>
      <c r="I487" s="24"/>
      <c r="J487" s="40"/>
      <c r="K487" s="24"/>
      <c r="L487" s="24"/>
      <c r="M487" s="24"/>
      <c r="N487" s="40"/>
      <c r="O487" s="24"/>
      <c r="P487" s="24"/>
      <c r="Q487" s="24"/>
      <c r="R487" s="24"/>
      <c r="S487" s="24"/>
      <c r="T487" s="24"/>
      <c r="U487" s="24"/>
      <c r="W487" s="44"/>
    </row>
    <row r="488" spans="2:23" x14ac:dyDescent="0.25">
      <c r="B488" s="6"/>
      <c r="C488" s="6"/>
      <c r="D488" s="6"/>
      <c r="E488" s="6"/>
      <c r="F488" s="24"/>
      <c r="G488" s="24"/>
      <c r="H488" s="24"/>
      <c r="I488" s="24"/>
      <c r="J488" s="40"/>
      <c r="K488" s="24"/>
      <c r="L488" s="24"/>
      <c r="M488" s="24"/>
      <c r="N488" s="40"/>
      <c r="O488" s="24"/>
      <c r="P488" s="24"/>
      <c r="Q488" s="24"/>
      <c r="R488" s="24"/>
      <c r="S488" s="24"/>
      <c r="T488" s="24"/>
      <c r="U488" s="24"/>
      <c r="W488" s="44"/>
    </row>
    <row r="489" spans="2:23" x14ac:dyDescent="0.25">
      <c r="B489" s="6"/>
      <c r="C489" s="6"/>
      <c r="D489" s="6"/>
      <c r="E489" s="6"/>
      <c r="F489" s="24"/>
      <c r="G489" s="24"/>
      <c r="H489" s="24"/>
      <c r="I489" s="24"/>
      <c r="J489" s="40"/>
      <c r="K489" s="24"/>
      <c r="L489" s="24"/>
      <c r="M489" s="24"/>
      <c r="N489" s="40"/>
      <c r="O489" s="24"/>
      <c r="P489" s="24"/>
      <c r="Q489" s="24"/>
      <c r="R489" s="24"/>
      <c r="S489" s="24"/>
      <c r="T489" s="24"/>
      <c r="U489" s="24"/>
      <c r="W489" s="44"/>
    </row>
    <row r="490" spans="2:23" x14ac:dyDescent="0.25">
      <c r="B490" s="6"/>
      <c r="C490" s="6"/>
      <c r="D490" s="6"/>
      <c r="E490" s="6"/>
      <c r="F490" s="24"/>
      <c r="G490" s="24"/>
      <c r="H490" s="24"/>
      <c r="I490" s="24"/>
      <c r="J490" s="40"/>
      <c r="K490" s="24"/>
      <c r="L490" s="24"/>
      <c r="M490" s="24"/>
      <c r="N490" s="40"/>
      <c r="O490" s="24"/>
      <c r="P490" s="24"/>
      <c r="Q490" s="24"/>
      <c r="R490" s="24"/>
      <c r="S490" s="24"/>
      <c r="T490" s="24"/>
      <c r="U490" s="24"/>
      <c r="W490" s="44"/>
    </row>
    <row r="491" spans="2:23" x14ac:dyDescent="0.25">
      <c r="B491" s="6"/>
      <c r="C491" s="6"/>
      <c r="D491" s="6"/>
      <c r="E491" s="6"/>
      <c r="F491" s="24"/>
      <c r="G491" s="24"/>
      <c r="H491" s="24"/>
      <c r="I491" s="24"/>
      <c r="J491" s="40"/>
      <c r="K491" s="24"/>
      <c r="L491" s="24"/>
      <c r="M491" s="24"/>
      <c r="N491" s="40"/>
      <c r="O491" s="24"/>
      <c r="P491" s="24"/>
      <c r="Q491" s="24"/>
      <c r="R491" s="24"/>
      <c r="S491" s="24"/>
      <c r="T491" s="24"/>
      <c r="U491" s="24"/>
      <c r="W491" s="44"/>
    </row>
    <row r="492" spans="2:23" x14ac:dyDescent="0.25">
      <c r="B492" s="6"/>
      <c r="C492" s="6"/>
      <c r="D492" s="6"/>
      <c r="E492" s="6"/>
      <c r="F492" s="24"/>
      <c r="G492" s="24"/>
      <c r="H492" s="24"/>
      <c r="I492" s="24"/>
      <c r="J492" s="40"/>
      <c r="K492" s="24"/>
      <c r="L492" s="24"/>
      <c r="M492" s="24"/>
      <c r="N492" s="40"/>
      <c r="O492" s="24"/>
      <c r="P492" s="24"/>
      <c r="Q492" s="24"/>
      <c r="R492" s="24"/>
      <c r="S492" s="24"/>
      <c r="T492" s="24"/>
      <c r="U492" s="24"/>
      <c r="W492" s="44"/>
    </row>
    <row r="493" spans="2:23" x14ac:dyDescent="0.25">
      <c r="B493" s="6"/>
      <c r="C493" s="6"/>
      <c r="D493" s="6"/>
      <c r="E493" s="6"/>
      <c r="F493" s="24"/>
      <c r="G493" s="24"/>
      <c r="H493" s="24"/>
      <c r="I493" s="24"/>
      <c r="J493" s="40"/>
      <c r="K493" s="24"/>
      <c r="L493" s="24"/>
      <c r="M493" s="24"/>
      <c r="N493" s="40"/>
      <c r="O493" s="24"/>
      <c r="P493" s="24"/>
      <c r="Q493" s="24"/>
      <c r="R493" s="24"/>
      <c r="S493" s="24"/>
      <c r="T493" s="24"/>
      <c r="U493" s="24"/>
      <c r="W493" s="44"/>
    </row>
    <row r="494" spans="2:23" x14ac:dyDescent="0.25">
      <c r="B494" s="6"/>
      <c r="C494" s="6"/>
      <c r="D494" s="6"/>
      <c r="E494" s="6"/>
      <c r="F494" s="24"/>
      <c r="G494" s="24"/>
      <c r="H494" s="24"/>
      <c r="I494" s="24"/>
      <c r="J494" s="40"/>
      <c r="K494" s="24"/>
      <c r="L494" s="24"/>
      <c r="M494" s="24"/>
      <c r="N494" s="40"/>
      <c r="O494" s="24"/>
      <c r="P494" s="24"/>
      <c r="Q494" s="24"/>
      <c r="R494" s="24"/>
      <c r="S494" s="24"/>
      <c r="T494" s="24"/>
      <c r="U494" s="24"/>
      <c r="W494" s="44"/>
    </row>
    <row r="495" spans="2:23" x14ac:dyDescent="0.25">
      <c r="B495" s="6"/>
      <c r="C495" s="6"/>
      <c r="D495" s="6"/>
      <c r="E495" s="6"/>
      <c r="F495" s="24"/>
      <c r="G495" s="24"/>
      <c r="H495" s="24"/>
      <c r="I495" s="24"/>
      <c r="J495" s="40"/>
      <c r="K495" s="24"/>
      <c r="L495" s="24"/>
      <c r="M495" s="24"/>
      <c r="N495" s="40"/>
      <c r="O495" s="24"/>
      <c r="P495" s="24"/>
      <c r="Q495" s="24"/>
      <c r="R495" s="24"/>
      <c r="S495" s="24"/>
      <c r="T495" s="24"/>
      <c r="U495" s="24"/>
      <c r="W495" s="44"/>
    </row>
    <row r="496" spans="2:23" x14ac:dyDescent="0.25">
      <c r="B496" s="6"/>
      <c r="C496" s="6"/>
      <c r="D496" s="6"/>
      <c r="E496" s="6"/>
      <c r="F496" s="24"/>
      <c r="G496" s="24"/>
      <c r="H496" s="24"/>
      <c r="I496" s="24"/>
      <c r="J496" s="40"/>
      <c r="K496" s="24"/>
      <c r="L496" s="24"/>
      <c r="M496" s="24"/>
      <c r="N496" s="40"/>
      <c r="O496" s="24"/>
      <c r="P496" s="24"/>
      <c r="Q496" s="24"/>
      <c r="R496" s="24"/>
      <c r="S496" s="24"/>
      <c r="T496" s="24"/>
      <c r="U496" s="24"/>
      <c r="W496" s="44"/>
    </row>
    <row r="497" spans="6:23" x14ac:dyDescent="0.25">
      <c r="F497" s="24"/>
      <c r="G497" s="24"/>
      <c r="H497" s="24"/>
      <c r="I497" s="24"/>
      <c r="J497" s="40"/>
      <c r="K497" s="24"/>
      <c r="L497" s="24"/>
      <c r="M497" s="24"/>
      <c r="N497" s="40"/>
      <c r="O497" s="24"/>
      <c r="P497" s="24"/>
      <c r="Q497" s="24"/>
      <c r="R497" s="24"/>
      <c r="S497" s="24"/>
      <c r="T497" s="24"/>
      <c r="U497" s="24"/>
      <c r="W497" s="44"/>
    </row>
    <row r="498" spans="6:23" x14ac:dyDescent="0.25">
      <c r="F498" s="24"/>
      <c r="G498" s="24"/>
      <c r="H498" s="24"/>
      <c r="I498" s="24"/>
      <c r="J498" s="40"/>
      <c r="K498" s="24"/>
      <c r="L498" s="24"/>
      <c r="M498" s="24"/>
      <c r="N498" s="40"/>
      <c r="O498" s="24"/>
      <c r="P498" s="24"/>
      <c r="Q498" s="24"/>
      <c r="R498" s="24"/>
      <c r="S498" s="24"/>
      <c r="T498" s="24"/>
      <c r="U498" s="24"/>
      <c r="W498" s="44"/>
    </row>
    <row r="499" spans="6:23" x14ac:dyDescent="0.25">
      <c r="F499" s="24"/>
      <c r="G499" s="24"/>
      <c r="H499" s="24"/>
      <c r="I499" s="24"/>
      <c r="J499" s="40"/>
      <c r="K499" s="24"/>
      <c r="L499" s="24"/>
      <c r="M499" s="24"/>
      <c r="N499" s="40"/>
      <c r="O499" s="24"/>
      <c r="P499" s="24"/>
      <c r="Q499" s="24"/>
      <c r="R499" s="24"/>
      <c r="S499" s="24"/>
      <c r="T499" s="24"/>
      <c r="U499" s="24"/>
      <c r="W499" s="44"/>
    </row>
    <row r="500" spans="6:23" x14ac:dyDescent="0.25">
      <c r="F500" s="24"/>
      <c r="G500" s="24"/>
      <c r="H500" s="24"/>
      <c r="I500" s="24"/>
      <c r="J500" s="40"/>
      <c r="K500" s="24"/>
      <c r="L500" s="24"/>
      <c r="M500" s="24"/>
      <c r="N500" s="40"/>
      <c r="O500" s="24"/>
      <c r="P500" s="24"/>
      <c r="Q500" s="24"/>
      <c r="R500" s="24"/>
      <c r="S500" s="24"/>
      <c r="T500" s="24"/>
      <c r="U500" s="24"/>
      <c r="W500" s="44"/>
    </row>
    <row r="501" spans="6:23" x14ac:dyDescent="0.25">
      <c r="F501" s="24"/>
      <c r="G501" s="24"/>
      <c r="H501" s="24"/>
      <c r="I501" s="24"/>
      <c r="J501" s="40"/>
      <c r="K501" s="24"/>
      <c r="L501" s="24"/>
      <c r="M501" s="24"/>
      <c r="N501" s="40"/>
      <c r="O501" s="24"/>
      <c r="P501" s="24"/>
      <c r="Q501" s="24"/>
      <c r="R501" s="24"/>
      <c r="S501" s="24"/>
      <c r="T501" s="24"/>
      <c r="U501" s="24"/>
      <c r="W501" s="44"/>
    </row>
    <row r="502" spans="6:23" x14ac:dyDescent="0.25">
      <c r="F502" s="24"/>
      <c r="G502" s="24"/>
      <c r="H502" s="24"/>
      <c r="I502" s="24"/>
      <c r="J502" s="40"/>
      <c r="K502" s="24"/>
      <c r="L502" s="24"/>
      <c r="M502" s="24"/>
      <c r="N502" s="40"/>
      <c r="O502" s="24"/>
      <c r="P502" s="24"/>
      <c r="Q502" s="24"/>
      <c r="R502" s="24"/>
      <c r="S502" s="24"/>
      <c r="T502" s="24"/>
      <c r="U502" s="24"/>
      <c r="W502" s="44"/>
    </row>
    <row r="503" spans="6:23" x14ac:dyDescent="0.25">
      <c r="F503" s="24"/>
      <c r="G503" s="24"/>
      <c r="H503" s="24"/>
      <c r="I503" s="24"/>
      <c r="J503" s="40"/>
      <c r="K503" s="24"/>
      <c r="L503" s="24"/>
      <c r="M503" s="24"/>
      <c r="N503" s="40"/>
      <c r="O503" s="24"/>
      <c r="P503" s="24"/>
      <c r="Q503" s="24"/>
      <c r="R503" s="24"/>
      <c r="S503" s="24"/>
      <c r="T503" s="24"/>
      <c r="U503" s="24"/>
      <c r="W503" s="44"/>
    </row>
    <row r="504" spans="6:23" x14ac:dyDescent="0.25">
      <c r="F504" s="24"/>
      <c r="G504" s="24"/>
      <c r="H504" s="24"/>
      <c r="I504" s="24"/>
      <c r="J504" s="40"/>
      <c r="K504" s="24"/>
      <c r="L504" s="24"/>
      <c r="M504" s="24"/>
      <c r="N504" s="40"/>
      <c r="O504" s="24"/>
      <c r="P504" s="24"/>
      <c r="Q504" s="24"/>
      <c r="R504" s="24"/>
      <c r="S504" s="24"/>
      <c r="T504" s="24"/>
      <c r="U504" s="24"/>
      <c r="W504" s="44"/>
    </row>
    <row r="505" spans="6:23" x14ac:dyDescent="0.25">
      <c r="F505" s="24"/>
      <c r="G505" s="24"/>
      <c r="H505" s="24"/>
      <c r="I505" s="24"/>
      <c r="J505" s="40"/>
      <c r="K505" s="24"/>
      <c r="L505" s="24"/>
      <c r="M505" s="24"/>
      <c r="N505" s="40"/>
      <c r="O505" s="24"/>
      <c r="P505" s="24"/>
      <c r="Q505" s="24"/>
      <c r="R505" s="24"/>
      <c r="S505" s="24"/>
      <c r="T505" s="24"/>
      <c r="U505" s="24"/>
      <c r="W505" s="44"/>
    </row>
    <row r="506" spans="6:23" x14ac:dyDescent="0.25">
      <c r="F506" s="24"/>
      <c r="G506" s="24"/>
      <c r="H506" s="24"/>
      <c r="I506" s="24"/>
      <c r="J506" s="40"/>
      <c r="K506" s="24"/>
      <c r="L506" s="24"/>
      <c r="M506" s="24"/>
      <c r="N506" s="40"/>
      <c r="O506" s="24"/>
      <c r="P506" s="24"/>
      <c r="Q506" s="24"/>
      <c r="R506" s="24"/>
      <c r="S506" s="24"/>
      <c r="T506" s="24"/>
      <c r="U506" s="24"/>
      <c r="W506" s="44"/>
    </row>
    <row r="507" spans="6:23" x14ac:dyDescent="0.25">
      <c r="F507" s="24"/>
      <c r="G507" s="24"/>
      <c r="H507" s="24"/>
      <c r="I507" s="24"/>
      <c r="J507" s="40"/>
      <c r="K507" s="24"/>
      <c r="L507" s="24"/>
      <c r="M507" s="24"/>
      <c r="N507" s="40"/>
      <c r="O507" s="24"/>
      <c r="P507" s="24"/>
      <c r="Q507" s="24"/>
      <c r="R507" s="24"/>
      <c r="S507" s="24"/>
      <c r="T507" s="24"/>
      <c r="U507" s="24"/>
      <c r="W507" s="44"/>
    </row>
    <row r="508" spans="6:23" x14ac:dyDescent="0.25">
      <c r="W508" s="44"/>
    </row>
    <row r="509" spans="6:23" x14ac:dyDescent="0.25">
      <c r="W509" s="44"/>
    </row>
    <row r="510" spans="6:23" x14ac:dyDescent="0.25">
      <c r="W510" s="44"/>
    </row>
    <row r="511" spans="6:23" x14ac:dyDescent="0.25">
      <c r="W511" s="44"/>
    </row>
    <row r="512" spans="6:23" x14ac:dyDescent="0.25">
      <c r="W512" s="44"/>
    </row>
    <row r="513" spans="23:23" x14ac:dyDescent="0.25">
      <c r="W513" s="44"/>
    </row>
    <row r="514" spans="23:23" x14ac:dyDescent="0.25">
      <c r="W514" s="44"/>
    </row>
    <row r="515" spans="23:23" x14ac:dyDescent="0.25">
      <c r="W515" s="44"/>
    </row>
    <row r="516" spans="23:23" x14ac:dyDescent="0.25">
      <c r="W516" s="44"/>
    </row>
    <row r="517" spans="23:23" x14ac:dyDescent="0.25">
      <c r="W517" s="44"/>
    </row>
    <row r="518" spans="23:23" x14ac:dyDescent="0.25">
      <c r="W518" s="44"/>
    </row>
    <row r="519" spans="23:23" x14ac:dyDescent="0.25">
      <c r="W519" s="44"/>
    </row>
    <row r="520" spans="23:23" x14ac:dyDescent="0.25">
      <c r="W520" s="44"/>
    </row>
    <row r="521" spans="23:23" x14ac:dyDescent="0.25">
      <c r="W521" s="44"/>
    </row>
    <row r="522" spans="23:23" x14ac:dyDescent="0.25">
      <c r="W522" s="44"/>
    </row>
    <row r="523" spans="23:23" x14ac:dyDescent="0.25">
      <c r="W523" s="44"/>
    </row>
    <row r="524" spans="23:23" x14ac:dyDescent="0.25">
      <c r="W524" s="44"/>
    </row>
    <row r="525" spans="23:23" x14ac:dyDescent="0.25">
      <c r="W525" s="44"/>
    </row>
    <row r="526" spans="23:23" x14ac:dyDescent="0.25">
      <c r="W526" s="44"/>
    </row>
    <row r="527" spans="23:23" x14ac:dyDescent="0.25">
      <c r="W527" s="44"/>
    </row>
    <row r="528" spans="23:23" x14ac:dyDescent="0.25">
      <c r="W528" s="44"/>
    </row>
    <row r="529" spans="23:23" x14ac:dyDescent="0.25">
      <c r="W529" s="44"/>
    </row>
    <row r="530" spans="23:23" x14ac:dyDescent="0.25">
      <c r="W530" s="44"/>
    </row>
    <row r="531" spans="23:23" x14ac:dyDescent="0.25">
      <c r="W531" s="44"/>
    </row>
    <row r="532" spans="23:23" x14ac:dyDescent="0.25">
      <c r="W532" s="44"/>
    </row>
    <row r="533" spans="23:23" x14ac:dyDescent="0.25">
      <c r="W533" s="44"/>
    </row>
    <row r="534" spans="23:23" x14ac:dyDescent="0.25">
      <c r="W534" s="44"/>
    </row>
    <row r="535" spans="23:23" x14ac:dyDescent="0.25">
      <c r="W535" s="44"/>
    </row>
    <row r="536" spans="23:23" x14ac:dyDescent="0.25">
      <c r="W536" s="44"/>
    </row>
    <row r="537" spans="23:23" x14ac:dyDescent="0.25">
      <c r="W537" s="44"/>
    </row>
    <row r="538" spans="23:23" x14ac:dyDescent="0.25">
      <c r="W538" s="44"/>
    </row>
    <row r="539" spans="23:23" x14ac:dyDescent="0.25">
      <c r="W539" s="44"/>
    </row>
    <row r="540" spans="23:23" x14ac:dyDescent="0.25">
      <c r="W540" s="44"/>
    </row>
    <row r="541" spans="23:23" x14ac:dyDescent="0.25">
      <c r="W541" s="44"/>
    </row>
    <row r="542" spans="23:23" x14ac:dyDescent="0.25">
      <c r="W542" s="44"/>
    </row>
    <row r="543" spans="23:23" x14ac:dyDescent="0.25">
      <c r="W543" s="44"/>
    </row>
    <row r="544" spans="23:23" x14ac:dyDescent="0.25">
      <c r="W544" s="44"/>
    </row>
    <row r="545" spans="23:23" x14ac:dyDescent="0.25">
      <c r="W545" s="44"/>
    </row>
    <row r="546" spans="23:23" x14ac:dyDescent="0.25">
      <c r="W546" s="44"/>
    </row>
    <row r="547" spans="23:23" x14ac:dyDescent="0.25">
      <c r="W547" s="44"/>
    </row>
    <row r="548" spans="23:23" x14ac:dyDescent="0.25">
      <c r="W548" s="44"/>
    </row>
    <row r="549" spans="23:23" x14ac:dyDescent="0.25">
      <c r="W549" s="44"/>
    </row>
    <row r="550" spans="23:23" x14ac:dyDescent="0.25">
      <c r="W550" s="44"/>
    </row>
    <row r="551" spans="23:23" x14ac:dyDescent="0.25">
      <c r="W551" s="44"/>
    </row>
    <row r="552" spans="23:23" x14ac:dyDescent="0.25">
      <c r="W552" s="44"/>
    </row>
    <row r="553" spans="23:23" x14ac:dyDescent="0.25">
      <c r="W553" s="44"/>
    </row>
    <row r="554" spans="23:23" x14ac:dyDescent="0.25">
      <c r="W554" s="44"/>
    </row>
    <row r="555" spans="23:23" x14ac:dyDescent="0.25">
      <c r="W555" s="44"/>
    </row>
    <row r="556" spans="23:23" x14ac:dyDescent="0.25">
      <c r="W556" s="44"/>
    </row>
    <row r="557" spans="23:23" x14ac:dyDescent="0.25">
      <c r="W557" s="44"/>
    </row>
    <row r="558" spans="23:23" x14ac:dyDescent="0.25">
      <c r="W558" s="44"/>
    </row>
    <row r="559" spans="23:23" x14ac:dyDescent="0.25">
      <c r="W559" s="44"/>
    </row>
    <row r="560" spans="23:23" x14ac:dyDescent="0.25">
      <c r="W560" s="44"/>
    </row>
    <row r="561" spans="23:23" x14ac:dyDescent="0.25">
      <c r="W561" s="44"/>
    </row>
    <row r="562" spans="23:23" x14ac:dyDescent="0.25">
      <c r="W562" s="44"/>
    </row>
    <row r="563" spans="23:23" x14ac:dyDescent="0.25">
      <c r="W563" s="44"/>
    </row>
    <row r="564" spans="23:23" x14ac:dyDescent="0.25">
      <c r="W564" s="44"/>
    </row>
    <row r="565" spans="23:23" x14ac:dyDescent="0.25">
      <c r="W565" s="44"/>
    </row>
    <row r="566" spans="23:23" x14ac:dyDescent="0.25">
      <c r="W566" s="44"/>
    </row>
    <row r="567" spans="23:23" x14ac:dyDescent="0.25">
      <c r="W567" s="44"/>
    </row>
    <row r="568" spans="23:23" x14ac:dyDescent="0.25">
      <c r="W568" s="44"/>
    </row>
    <row r="569" spans="23:23" x14ac:dyDescent="0.25">
      <c r="W569" s="44"/>
    </row>
    <row r="570" spans="23:23" x14ac:dyDescent="0.25">
      <c r="W570" s="44"/>
    </row>
    <row r="571" spans="23:23" x14ac:dyDescent="0.25">
      <c r="W571" s="44"/>
    </row>
    <row r="572" spans="23:23" x14ac:dyDescent="0.25">
      <c r="W572" s="44"/>
    </row>
    <row r="573" spans="23:23" x14ac:dyDescent="0.25">
      <c r="W573" s="44"/>
    </row>
    <row r="574" spans="23:23" x14ac:dyDescent="0.25">
      <c r="W574" s="44"/>
    </row>
    <row r="575" spans="23:23" x14ac:dyDescent="0.25">
      <c r="W575" s="44"/>
    </row>
    <row r="576" spans="23:23" x14ac:dyDescent="0.25">
      <c r="W576" s="44"/>
    </row>
    <row r="577" spans="23:23" x14ac:dyDescent="0.25">
      <c r="W577" s="44"/>
    </row>
    <row r="578" spans="23:23" x14ac:dyDescent="0.25">
      <c r="W578" s="44"/>
    </row>
    <row r="579" spans="23:23" x14ac:dyDescent="0.25">
      <c r="W579" s="44"/>
    </row>
    <row r="580" spans="23:23" x14ac:dyDescent="0.25">
      <c r="W580" s="44"/>
    </row>
    <row r="581" spans="23:23" x14ac:dyDescent="0.25">
      <c r="W581" s="44"/>
    </row>
    <row r="582" spans="23:23" x14ac:dyDescent="0.25">
      <c r="W582" s="44"/>
    </row>
    <row r="583" spans="23:23" x14ac:dyDescent="0.25">
      <c r="W583" s="44"/>
    </row>
    <row r="584" spans="23:23" x14ac:dyDescent="0.25">
      <c r="W584" s="44"/>
    </row>
    <row r="585" spans="23:23" x14ac:dyDescent="0.25">
      <c r="W585" s="44"/>
    </row>
    <row r="586" spans="23:23" x14ac:dyDescent="0.25">
      <c r="W586" s="44"/>
    </row>
    <row r="587" spans="23:23" x14ac:dyDescent="0.25">
      <c r="W587" s="44"/>
    </row>
    <row r="588" spans="23:23" x14ac:dyDescent="0.25">
      <c r="W588" s="44"/>
    </row>
    <row r="589" spans="23:23" x14ac:dyDescent="0.25">
      <c r="W589" s="44"/>
    </row>
    <row r="590" spans="23:23" x14ac:dyDescent="0.25">
      <c r="W590" s="44"/>
    </row>
    <row r="591" spans="23:23" x14ac:dyDescent="0.25">
      <c r="W591" s="44"/>
    </row>
    <row r="592" spans="23:23" x14ac:dyDescent="0.25">
      <c r="W592" s="44"/>
    </row>
    <row r="593" spans="6:23" x14ac:dyDescent="0.25">
      <c r="W593" s="44"/>
    </row>
    <row r="594" spans="6:23" x14ac:dyDescent="0.25">
      <c r="W594" s="44"/>
    </row>
    <row r="595" spans="6:23" x14ac:dyDescent="0.25">
      <c r="W595" s="44"/>
    </row>
    <row r="596" spans="6:23" x14ac:dyDescent="0.25">
      <c r="W596" s="44"/>
    </row>
    <row r="597" spans="6:23" x14ac:dyDescent="0.25">
      <c r="W597" s="44"/>
    </row>
    <row r="598" spans="6:23" x14ac:dyDescent="0.25">
      <c r="W598" s="44"/>
    </row>
    <row r="599" spans="6:23" x14ac:dyDescent="0.25">
      <c r="W599" s="44"/>
    </row>
    <row r="600" spans="6:23" x14ac:dyDescent="0.25">
      <c r="J600"/>
      <c r="N600"/>
      <c r="W600" s="44"/>
    </row>
    <row r="601" spans="6:23" x14ac:dyDescent="0.25">
      <c r="W601" s="44"/>
    </row>
    <row r="602" spans="6:23" x14ac:dyDescent="0.25">
      <c r="F602" s="50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W602" s="44"/>
    </row>
    <row r="603" spans="6:23" x14ac:dyDescent="0.25">
      <c r="F603" s="50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W603" s="44"/>
    </row>
    <row r="604" spans="6:23" x14ac:dyDescent="0.25">
      <c r="F604" s="50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W604" s="44"/>
    </row>
    <row r="605" spans="6:23" x14ac:dyDescent="0.25">
      <c r="F605" s="50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W605" s="44"/>
    </row>
    <row r="606" spans="6:23" x14ac:dyDescent="0.25">
      <c r="F606" s="50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W606" s="44"/>
    </row>
    <row r="607" spans="6:23" x14ac:dyDescent="0.25">
      <c r="F607" s="50"/>
      <c r="W607" s="44"/>
    </row>
    <row r="608" spans="6:23" x14ac:dyDescent="0.25">
      <c r="F608" s="50"/>
      <c r="W608" s="44"/>
    </row>
    <row r="609" spans="6:23" x14ac:dyDescent="0.25">
      <c r="F609" s="50"/>
      <c r="W609" s="44"/>
    </row>
    <row r="610" spans="6:23" x14ac:dyDescent="0.25">
      <c r="F610" s="50"/>
      <c r="W610" s="44"/>
    </row>
    <row r="611" spans="6:23" x14ac:dyDescent="0.25">
      <c r="F611" s="50"/>
      <c r="W611" s="44"/>
    </row>
    <row r="612" spans="6:23" x14ac:dyDescent="0.25">
      <c r="F612" s="50"/>
      <c r="W612" s="44"/>
    </row>
    <row r="613" spans="6:23" x14ac:dyDescent="0.25">
      <c r="F613" s="50"/>
      <c r="W613" s="44"/>
    </row>
    <row r="614" spans="6:23" x14ac:dyDescent="0.25">
      <c r="F614" s="50"/>
      <c r="W614" s="44"/>
    </row>
    <row r="615" spans="6:23" x14ac:dyDescent="0.25">
      <c r="F615" s="50"/>
      <c r="W615" s="44"/>
    </row>
    <row r="616" spans="6:23" x14ac:dyDescent="0.25">
      <c r="F616" s="50"/>
      <c r="W616" s="44"/>
    </row>
    <row r="617" spans="6:23" x14ac:dyDescent="0.25">
      <c r="F617" s="50"/>
      <c r="W617" s="44"/>
    </row>
    <row r="618" spans="6:23" x14ac:dyDescent="0.25">
      <c r="F618" s="50"/>
      <c r="W618" s="44"/>
    </row>
    <row r="619" spans="6:23" x14ac:dyDescent="0.25">
      <c r="F619" s="50"/>
      <c r="W619" s="44"/>
    </row>
    <row r="620" spans="6:23" x14ac:dyDescent="0.25">
      <c r="F620" s="50"/>
      <c r="W620" s="44"/>
    </row>
    <row r="621" spans="6:23" x14ac:dyDescent="0.25">
      <c r="F621" s="50"/>
      <c r="W621" s="44"/>
    </row>
    <row r="622" spans="6:23" x14ac:dyDescent="0.25">
      <c r="F622" s="50"/>
      <c r="W622" s="44"/>
    </row>
    <row r="623" spans="6:23" x14ac:dyDescent="0.25">
      <c r="F623" s="50"/>
      <c r="W623" s="44"/>
    </row>
    <row r="624" spans="6:23" x14ac:dyDescent="0.25">
      <c r="F624" s="50"/>
      <c r="W624" s="44"/>
    </row>
    <row r="625" spans="6:23" x14ac:dyDescent="0.25">
      <c r="F625" s="50"/>
      <c r="W625" s="44"/>
    </row>
    <row r="626" spans="6:23" x14ac:dyDescent="0.25">
      <c r="F626" s="50"/>
      <c r="W626" s="44"/>
    </row>
    <row r="627" spans="6:23" x14ac:dyDescent="0.25">
      <c r="F627" s="50"/>
      <c r="W627" s="44"/>
    </row>
    <row r="628" spans="6:23" x14ac:dyDescent="0.25">
      <c r="F628" s="50"/>
      <c r="W628" s="44"/>
    </row>
    <row r="629" spans="6:23" x14ac:dyDescent="0.25">
      <c r="F629" s="50"/>
      <c r="W629" s="44"/>
    </row>
    <row r="630" spans="6:23" x14ac:dyDescent="0.25">
      <c r="F630" s="50"/>
      <c r="W630" s="44"/>
    </row>
    <row r="631" spans="6:23" x14ac:dyDescent="0.25">
      <c r="F631" s="50"/>
      <c r="W631" s="44"/>
    </row>
    <row r="632" spans="6:23" x14ac:dyDescent="0.25">
      <c r="F632" s="50"/>
      <c r="W632" s="44"/>
    </row>
    <row r="633" spans="6:23" x14ac:dyDescent="0.25">
      <c r="F633" s="50"/>
      <c r="W633" s="44"/>
    </row>
    <row r="634" spans="6:23" x14ac:dyDescent="0.25">
      <c r="F634" s="50"/>
      <c r="W634" s="44"/>
    </row>
    <row r="635" spans="6:23" x14ac:dyDescent="0.25">
      <c r="F635" s="50"/>
      <c r="W635" s="44"/>
    </row>
    <row r="636" spans="6:23" x14ac:dyDescent="0.25">
      <c r="F636" s="50"/>
      <c r="W636" s="44"/>
    </row>
    <row r="637" spans="6:23" x14ac:dyDescent="0.25">
      <c r="F637" s="50"/>
      <c r="W637" s="44"/>
    </row>
    <row r="638" spans="6:23" x14ac:dyDescent="0.25">
      <c r="F638" s="50"/>
      <c r="W638" s="44"/>
    </row>
    <row r="639" spans="6:23" x14ac:dyDescent="0.25">
      <c r="F639" s="50"/>
      <c r="W639" s="44"/>
    </row>
    <row r="640" spans="6:23" x14ac:dyDescent="0.25">
      <c r="F640" s="50"/>
      <c r="W640" s="44"/>
    </row>
    <row r="641" spans="6:23" x14ac:dyDescent="0.25">
      <c r="F641" s="50"/>
      <c r="W641" s="44"/>
    </row>
    <row r="642" spans="6:23" x14ac:dyDescent="0.25">
      <c r="F642" s="50"/>
      <c r="W642" s="44"/>
    </row>
    <row r="643" spans="6:23" x14ac:dyDescent="0.25">
      <c r="F643" s="50"/>
      <c r="W643" s="44"/>
    </row>
    <row r="644" spans="6:23" x14ac:dyDescent="0.25">
      <c r="F644" s="50"/>
      <c r="W644" s="44"/>
    </row>
    <row r="645" spans="6:23" x14ac:dyDescent="0.25">
      <c r="F645" s="50"/>
      <c r="W645" s="44"/>
    </row>
    <row r="646" spans="6:23" x14ac:dyDescent="0.25">
      <c r="F646" s="50"/>
      <c r="W646" s="44"/>
    </row>
    <row r="647" spans="6:23" x14ac:dyDescent="0.25">
      <c r="F647" s="50"/>
      <c r="W647" s="44"/>
    </row>
    <row r="648" spans="6:23" x14ac:dyDescent="0.25">
      <c r="F648" s="50"/>
      <c r="W648" s="44"/>
    </row>
    <row r="649" spans="6:23" x14ac:dyDescent="0.25">
      <c r="F649" s="50"/>
      <c r="W649" s="44"/>
    </row>
    <row r="650" spans="6:23" x14ac:dyDescent="0.25">
      <c r="F650" s="50"/>
      <c r="W650" s="44"/>
    </row>
    <row r="651" spans="6:23" x14ac:dyDescent="0.25">
      <c r="F651" s="50"/>
      <c r="W651" s="44"/>
    </row>
    <row r="652" spans="6:23" x14ac:dyDescent="0.25">
      <c r="F652" s="50"/>
      <c r="W652" s="44"/>
    </row>
    <row r="653" spans="6:23" x14ac:dyDescent="0.25">
      <c r="F653" s="50"/>
      <c r="W653" s="44"/>
    </row>
    <row r="654" spans="6:23" x14ac:dyDescent="0.25">
      <c r="F654" s="50"/>
      <c r="W654" s="44"/>
    </row>
    <row r="655" spans="6:23" x14ac:dyDescent="0.25">
      <c r="F655" s="50"/>
      <c r="W655" s="44"/>
    </row>
    <row r="656" spans="6:23" x14ac:dyDescent="0.25">
      <c r="F656" s="50"/>
      <c r="W656" s="44"/>
    </row>
    <row r="657" spans="6:23" x14ac:dyDescent="0.25">
      <c r="F657" s="50"/>
      <c r="W657" s="44"/>
    </row>
    <row r="658" spans="6:23" x14ac:dyDescent="0.25">
      <c r="F658" s="50"/>
      <c r="W658" s="44"/>
    </row>
    <row r="659" spans="6:23" x14ac:dyDescent="0.25">
      <c r="F659" s="50"/>
      <c r="W659" s="44"/>
    </row>
    <row r="660" spans="6:23" x14ac:dyDescent="0.25">
      <c r="F660" s="50"/>
      <c r="W660" s="44"/>
    </row>
    <row r="661" spans="6:23" x14ac:dyDescent="0.25">
      <c r="F661" s="50"/>
      <c r="W661" s="44"/>
    </row>
    <row r="662" spans="6:23" x14ac:dyDescent="0.25">
      <c r="F662" s="50"/>
      <c r="W662" s="44"/>
    </row>
    <row r="663" spans="6:23" x14ac:dyDescent="0.25">
      <c r="F663" s="50"/>
      <c r="W663" s="44"/>
    </row>
    <row r="664" spans="6:23" x14ac:dyDescent="0.25">
      <c r="F664" s="50"/>
      <c r="W664" s="44"/>
    </row>
    <row r="665" spans="6:23" x14ac:dyDescent="0.25">
      <c r="F665" s="50"/>
      <c r="W665" s="44"/>
    </row>
    <row r="666" spans="6:23" x14ac:dyDescent="0.25">
      <c r="F666" s="50"/>
      <c r="W666" s="44"/>
    </row>
    <row r="667" spans="6:23" x14ac:dyDescent="0.25">
      <c r="F667" s="50"/>
      <c r="W667" s="44"/>
    </row>
    <row r="668" spans="6:23" x14ac:dyDescent="0.25">
      <c r="F668" s="50"/>
      <c r="W668" s="44"/>
    </row>
    <row r="669" spans="6:23" x14ac:dyDescent="0.25">
      <c r="F669" s="50"/>
      <c r="W669" s="44"/>
    </row>
    <row r="670" spans="6:23" x14ac:dyDescent="0.25">
      <c r="F670" s="50"/>
      <c r="W670" s="44"/>
    </row>
    <row r="671" spans="6:23" x14ac:dyDescent="0.25">
      <c r="F671" s="50"/>
      <c r="W671" s="44"/>
    </row>
    <row r="672" spans="6:23" x14ac:dyDescent="0.25">
      <c r="F672" s="50"/>
      <c r="W672" s="44"/>
    </row>
    <row r="673" spans="6:23" x14ac:dyDescent="0.25">
      <c r="F673" s="50"/>
      <c r="W673" s="44"/>
    </row>
    <row r="674" spans="6:23" x14ac:dyDescent="0.25">
      <c r="F674" s="50"/>
      <c r="W674" s="44"/>
    </row>
    <row r="675" spans="6:23" x14ac:dyDescent="0.25">
      <c r="F675" s="50"/>
      <c r="W675" s="44"/>
    </row>
    <row r="676" spans="6:23" x14ac:dyDescent="0.25">
      <c r="F676" s="50"/>
      <c r="W676" s="44"/>
    </row>
    <row r="677" spans="6:23" x14ac:dyDescent="0.25">
      <c r="F677" s="50"/>
      <c r="W677" s="44"/>
    </row>
    <row r="678" spans="6:23" x14ac:dyDescent="0.25">
      <c r="F678" s="50"/>
      <c r="W678" s="44"/>
    </row>
    <row r="679" spans="6:23" x14ac:dyDescent="0.25">
      <c r="F679" s="50"/>
      <c r="W679" s="44"/>
    </row>
    <row r="680" spans="6:23" x14ac:dyDescent="0.25">
      <c r="F680" s="50"/>
      <c r="W680" s="44"/>
    </row>
    <row r="681" spans="6:23" x14ac:dyDescent="0.25">
      <c r="F681" s="50"/>
      <c r="W681" s="44"/>
    </row>
    <row r="682" spans="6:23" x14ac:dyDescent="0.25">
      <c r="F682" s="50"/>
      <c r="W682" s="44"/>
    </row>
    <row r="683" spans="6:23" x14ac:dyDescent="0.25">
      <c r="F683" s="50"/>
      <c r="W683" s="44"/>
    </row>
    <row r="684" spans="6:23" x14ac:dyDescent="0.25">
      <c r="F684" s="50"/>
      <c r="W684" s="44"/>
    </row>
    <row r="685" spans="6:23" x14ac:dyDescent="0.25">
      <c r="F685" s="50"/>
      <c r="W685" s="44"/>
    </row>
    <row r="686" spans="6:23" x14ac:dyDescent="0.25">
      <c r="F686" s="50"/>
      <c r="W686" s="44"/>
    </row>
    <row r="687" spans="6:23" x14ac:dyDescent="0.25">
      <c r="F687" s="50"/>
      <c r="W687" s="44"/>
    </row>
    <row r="688" spans="6:23" x14ac:dyDescent="0.25">
      <c r="F688" s="50"/>
      <c r="W688" s="44"/>
    </row>
    <row r="689" spans="23:23" x14ac:dyDescent="0.25">
      <c r="W689" s="44"/>
    </row>
    <row r="690" spans="23:23" x14ac:dyDescent="0.25">
      <c r="W690" s="44"/>
    </row>
    <row r="691" spans="23:23" x14ac:dyDescent="0.25">
      <c r="W691" s="44"/>
    </row>
    <row r="692" spans="23:23" x14ac:dyDescent="0.25">
      <c r="W692" s="44"/>
    </row>
    <row r="693" spans="23:23" x14ac:dyDescent="0.25">
      <c r="W693" s="44"/>
    </row>
    <row r="694" spans="23:23" x14ac:dyDescent="0.25">
      <c r="W694" s="44"/>
    </row>
    <row r="695" spans="23:23" x14ac:dyDescent="0.25">
      <c r="W695" s="44"/>
    </row>
    <row r="696" spans="23:23" x14ac:dyDescent="0.25">
      <c r="W696" s="44"/>
    </row>
    <row r="697" spans="23:23" x14ac:dyDescent="0.25">
      <c r="W697" s="44"/>
    </row>
    <row r="698" spans="23:23" x14ac:dyDescent="0.25">
      <c r="W698" s="44"/>
    </row>
    <row r="699" spans="23:23" x14ac:dyDescent="0.25">
      <c r="W699" s="44"/>
    </row>
    <row r="700" spans="23:23" x14ac:dyDescent="0.25">
      <c r="W700" s="44"/>
    </row>
    <row r="701" spans="23:23" x14ac:dyDescent="0.25">
      <c r="W701" s="44"/>
    </row>
    <row r="702" spans="23:23" x14ac:dyDescent="0.25">
      <c r="W702" s="44"/>
    </row>
    <row r="703" spans="23:23" x14ac:dyDescent="0.25">
      <c r="W703" s="44"/>
    </row>
    <row r="704" spans="23:23" x14ac:dyDescent="0.25">
      <c r="W704" s="44"/>
    </row>
    <row r="705" spans="23:23" x14ac:dyDescent="0.25">
      <c r="W705" s="44"/>
    </row>
    <row r="706" spans="23:23" x14ac:dyDescent="0.25">
      <c r="W706" s="44"/>
    </row>
    <row r="707" spans="23:23" x14ac:dyDescent="0.25">
      <c r="W707" s="44"/>
    </row>
    <row r="708" spans="23:23" x14ac:dyDescent="0.25">
      <c r="W708" s="44"/>
    </row>
    <row r="709" spans="23:23" x14ac:dyDescent="0.25">
      <c r="W709" s="44"/>
    </row>
    <row r="710" spans="23:23" x14ac:dyDescent="0.25">
      <c r="W710" s="44"/>
    </row>
    <row r="711" spans="23:23" x14ac:dyDescent="0.25">
      <c r="W711" s="44"/>
    </row>
    <row r="712" spans="23:23" x14ac:dyDescent="0.25">
      <c r="W712" s="44"/>
    </row>
    <row r="713" spans="23:23" x14ac:dyDescent="0.25">
      <c r="W713" s="44"/>
    </row>
    <row r="714" spans="23:23" x14ac:dyDescent="0.25">
      <c r="W714" s="44"/>
    </row>
    <row r="715" spans="23:23" x14ac:dyDescent="0.25">
      <c r="W715" s="44"/>
    </row>
    <row r="716" spans="23:23" x14ac:dyDescent="0.25">
      <c r="W716" s="44"/>
    </row>
    <row r="717" spans="23:23" x14ac:dyDescent="0.25">
      <c r="W717" s="44"/>
    </row>
    <row r="718" spans="23:23" x14ac:dyDescent="0.25">
      <c r="W718" s="44"/>
    </row>
    <row r="719" spans="23:23" x14ac:dyDescent="0.25">
      <c r="W719" s="44"/>
    </row>
    <row r="720" spans="23:23" x14ac:dyDescent="0.25">
      <c r="W720" s="44"/>
    </row>
    <row r="721" spans="23:23" x14ac:dyDescent="0.25">
      <c r="W721" s="44"/>
    </row>
    <row r="722" spans="23:23" x14ac:dyDescent="0.25">
      <c r="W722" s="44"/>
    </row>
    <row r="723" spans="23:23" x14ac:dyDescent="0.25">
      <c r="W723" s="44"/>
    </row>
    <row r="724" spans="23:23" x14ac:dyDescent="0.25">
      <c r="W724" s="44"/>
    </row>
    <row r="725" spans="23:23" x14ac:dyDescent="0.25">
      <c r="W725" s="44"/>
    </row>
    <row r="726" spans="23:23" x14ac:dyDescent="0.25">
      <c r="W726" s="44"/>
    </row>
    <row r="727" spans="23:23" x14ac:dyDescent="0.25">
      <c r="W727" s="44"/>
    </row>
    <row r="728" spans="23:23" x14ac:dyDescent="0.25">
      <c r="W728" s="44"/>
    </row>
    <row r="729" spans="23:23" x14ac:dyDescent="0.25">
      <c r="W729" s="44"/>
    </row>
    <row r="730" spans="23:23" x14ac:dyDescent="0.25">
      <c r="W730" s="44"/>
    </row>
    <row r="731" spans="23:23" x14ac:dyDescent="0.25">
      <c r="W731" s="44"/>
    </row>
    <row r="732" spans="23:23" x14ac:dyDescent="0.25">
      <c r="W732" s="44"/>
    </row>
    <row r="733" spans="23:23" x14ac:dyDescent="0.25">
      <c r="W733" s="44"/>
    </row>
    <row r="734" spans="23:23" x14ac:dyDescent="0.25">
      <c r="W734" s="44"/>
    </row>
    <row r="735" spans="23:23" x14ac:dyDescent="0.25">
      <c r="W735" s="44"/>
    </row>
    <row r="736" spans="23:23" x14ac:dyDescent="0.25">
      <c r="W736" s="44"/>
    </row>
    <row r="737" spans="23:23" x14ac:dyDescent="0.25">
      <c r="W737" s="44"/>
    </row>
    <row r="738" spans="23:23" x14ac:dyDescent="0.25">
      <c r="W738" s="44"/>
    </row>
    <row r="739" spans="23:23" x14ac:dyDescent="0.25">
      <c r="W739" s="44"/>
    </row>
    <row r="740" spans="23:23" x14ac:dyDescent="0.25">
      <c r="W740" s="44"/>
    </row>
    <row r="741" spans="23:23" x14ac:dyDescent="0.25">
      <c r="W741" s="44"/>
    </row>
    <row r="742" spans="23:23" x14ac:dyDescent="0.25">
      <c r="W742" s="44"/>
    </row>
    <row r="743" spans="23:23" x14ac:dyDescent="0.25">
      <c r="W743" s="44"/>
    </row>
    <row r="744" spans="23:23" x14ac:dyDescent="0.25">
      <c r="W744" s="44"/>
    </row>
    <row r="745" spans="23:23" x14ac:dyDescent="0.25">
      <c r="W745" s="44"/>
    </row>
    <row r="746" spans="23:23" x14ac:dyDescent="0.25">
      <c r="W746" s="44"/>
    </row>
    <row r="747" spans="23:23" x14ac:dyDescent="0.25">
      <c r="W747" s="44"/>
    </row>
    <row r="748" spans="23:23" x14ac:dyDescent="0.25">
      <c r="W748" s="44"/>
    </row>
    <row r="749" spans="23:23" x14ac:dyDescent="0.25">
      <c r="W749" s="44"/>
    </row>
    <row r="750" spans="23:23" x14ac:dyDescent="0.25">
      <c r="W750" s="44"/>
    </row>
    <row r="751" spans="23:23" x14ac:dyDescent="0.25">
      <c r="W751" s="44"/>
    </row>
    <row r="752" spans="23:23" x14ac:dyDescent="0.25">
      <c r="W752" s="44"/>
    </row>
    <row r="753" spans="23:23" x14ac:dyDescent="0.25">
      <c r="W753" s="44"/>
    </row>
    <row r="754" spans="23:23" x14ac:dyDescent="0.25">
      <c r="W754" s="44"/>
    </row>
    <row r="755" spans="23:23" x14ac:dyDescent="0.25">
      <c r="W755" s="44"/>
    </row>
    <row r="756" spans="23:23" x14ac:dyDescent="0.25">
      <c r="W756" s="44"/>
    </row>
    <row r="757" spans="23:23" x14ac:dyDescent="0.25">
      <c r="W757" s="44"/>
    </row>
    <row r="758" spans="23:23" x14ac:dyDescent="0.25">
      <c r="W758" s="44"/>
    </row>
    <row r="759" spans="23:23" x14ac:dyDescent="0.25">
      <c r="W759" s="44"/>
    </row>
    <row r="760" spans="23:23" x14ac:dyDescent="0.25">
      <c r="W760" s="44"/>
    </row>
    <row r="761" spans="23:23" x14ac:dyDescent="0.25">
      <c r="W761" s="44"/>
    </row>
    <row r="762" spans="23:23" x14ac:dyDescent="0.25">
      <c r="W762" s="44"/>
    </row>
    <row r="763" spans="23:23" x14ac:dyDescent="0.25">
      <c r="W763" s="44"/>
    </row>
    <row r="764" spans="23:23" x14ac:dyDescent="0.25">
      <c r="W764" s="44"/>
    </row>
    <row r="765" spans="23:23" x14ac:dyDescent="0.25">
      <c r="W765" s="44"/>
    </row>
    <row r="766" spans="23:23" x14ac:dyDescent="0.25">
      <c r="W766" s="44"/>
    </row>
    <row r="767" spans="23:23" x14ac:dyDescent="0.25">
      <c r="W767" s="44"/>
    </row>
    <row r="768" spans="23:23" x14ac:dyDescent="0.25">
      <c r="W768" s="44"/>
    </row>
    <row r="769" spans="23:23" x14ac:dyDescent="0.25">
      <c r="W769" s="44"/>
    </row>
    <row r="770" spans="23:23" x14ac:dyDescent="0.25">
      <c r="W770" s="44"/>
    </row>
    <row r="771" spans="23:23" x14ac:dyDescent="0.25">
      <c r="W771" s="44"/>
    </row>
    <row r="772" spans="23:23" x14ac:dyDescent="0.25">
      <c r="W772" s="44"/>
    </row>
    <row r="773" spans="23:23" x14ac:dyDescent="0.25">
      <c r="W773" s="44"/>
    </row>
    <row r="774" spans="23:23" x14ac:dyDescent="0.25">
      <c r="W774" s="44"/>
    </row>
    <row r="775" spans="23:23" x14ac:dyDescent="0.25">
      <c r="W775" s="44"/>
    </row>
    <row r="776" spans="23:23" x14ac:dyDescent="0.25">
      <c r="W776" s="44"/>
    </row>
    <row r="777" spans="23:23" x14ac:dyDescent="0.25">
      <c r="W777" s="44"/>
    </row>
    <row r="778" spans="23:23" x14ac:dyDescent="0.25">
      <c r="W778" s="44"/>
    </row>
    <row r="779" spans="23:23" x14ac:dyDescent="0.25">
      <c r="W779" s="44"/>
    </row>
    <row r="780" spans="23:23" x14ac:dyDescent="0.25">
      <c r="W780" s="44"/>
    </row>
    <row r="781" spans="23:23" x14ac:dyDescent="0.25">
      <c r="W781" s="44"/>
    </row>
    <row r="782" spans="23:23" x14ac:dyDescent="0.25">
      <c r="W782" s="44"/>
    </row>
    <row r="783" spans="23:23" x14ac:dyDescent="0.25">
      <c r="W783" s="44"/>
    </row>
    <row r="784" spans="23:23" x14ac:dyDescent="0.25">
      <c r="W784" s="44"/>
    </row>
    <row r="785" spans="23:23" x14ac:dyDescent="0.25">
      <c r="W785" s="44"/>
    </row>
    <row r="786" spans="23:23" x14ac:dyDescent="0.25">
      <c r="W786" s="44"/>
    </row>
    <row r="787" spans="23:23" x14ac:dyDescent="0.25">
      <c r="W787" s="44"/>
    </row>
    <row r="788" spans="23:23" x14ac:dyDescent="0.25">
      <c r="W788" s="44"/>
    </row>
    <row r="789" spans="23:23" x14ac:dyDescent="0.25">
      <c r="W789" s="44"/>
    </row>
    <row r="790" spans="23:23" x14ac:dyDescent="0.25">
      <c r="W790" s="44"/>
    </row>
    <row r="791" spans="23:23" x14ac:dyDescent="0.25">
      <c r="W791" s="44"/>
    </row>
    <row r="792" spans="23:23" x14ac:dyDescent="0.25">
      <c r="W792" s="44"/>
    </row>
    <row r="793" spans="23:23" x14ac:dyDescent="0.25">
      <c r="W793" s="44"/>
    </row>
    <row r="794" spans="23:23" x14ac:dyDescent="0.25">
      <c r="W794" s="44"/>
    </row>
    <row r="795" spans="23:23" x14ac:dyDescent="0.25">
      <c r="W795" s="44"/>
    </row>
    <row r="796" spans="23:23" x14ac:dyDescent="0.25">
      <c r="W796" s="44"/>
    </row>
    <row r="797" spans="23:23" x14ac:dyDescent="0.25">
      <c r="W797" s="44"/>
    </row>
    <row r="798" spans="23:23" x14ac:dyDescent="0.25">
      <c r="W798" s="44"/>
    </row>
    <row r="799" spans="23:23" x14ac:dyDescent="0.25">
      <c r="W799" s="44"/>
    </row>
    <row r="800" spans="23:23" x14ac:dyDescent="0.25">
      <c r="W800" s="44"/>
    </row>
    <row r="801" spans="23:23" x14ac:dyDescent="0.25">
      <c r="W801" s="44"/>
    </row>
    <row r="802" spans="23:23" x14ac:dyDescent="0.25">
      <c r="W802" s="44"/>
    </row>
    <row r="803" spans="23:23" x14ac:dyDescent="0.25">
      <c r="W803" s="44"/>
    </row>
    <row r="804" spans="23:23" x14ac:dyDescent="0.25">
      <c r="W804" s="44"/>
    </row>
    <row r="805" spans="23:23" x14ac:dyDescent="0.25">
      <c r="W805" s="44"/>
    </row>
    <row r="806" spans="23:23" x14ac:dyDescent="0.25">
      <c r="W806" s="44"/>
    </row>
    <row r="807" spans="23:23" x14ac:dyDescent="0.25">
      <c r="W807" s="44"/>
    </row>
    <row r="808" spans="23:23" x14ac:dyDescent="0.25">
      <c r="W808" s="44"/>
    </row>
    <row r="809" spans="23:23" x14ac:dyDescent="0.25">
      <c r="W809" s="44"/>
    </row>
    <row r="810" spans="23:23" x14ac:dyDescent="0.25">
      <c r="W810" s="44"/>
    </row>
    <row r="811" spans="23:23" x14ac:dyDescent="0.25">
      <c r="W811" s="44"/>
    </row>
    <row r="812" spans="23:23" x14ac:dyDescent="0.25">
      <c r="W812" s="44"/>
    </row>
    <row r="813" spans="23:23" x14ac:dyDescent="0.25">
      <c r="W813" s="44"/>
    </row>
    <row r="814" spans="23:23" x14ac:dyDescent="0.25">
      <c r="W814" s="44"/>
    </row>
    <row r="815" spans="23:23" x14ac:dyDescent="0.25">
      <c r="W815" s="44"/>
    </row>
    <row r="816" spans="23:23" x14ac:dyDescent="0.25">
      <c r="W816" s="44"/>
    </row>
    <row r="817" spans="23:23" x14ac:dyDescent="0.25">
      <c r="W817" s="44"/>
    </row>
    <row r="818" spans="23:23" x14ac:dyDescent="0.25">
      <c r="W818" s="44"/>
    </row>
    <row r="819" spans="23:23" x14ac:dyDescent="0.25">
      <c r="W819" s="44"/>
    </row>
    <row r="820" spans="23:23" x14ac:dyDescent="0.25">
      <c r="W820" s="44"/>
    </row>
    <row r="821" spans="23:23" x14ac:dyDescent="0.25">
      <c r="W821" s="44"/>
    </row>
    <row r="822" spans="23:23" x14ac:dyDescent="0.25">
      <c r="W822" s="44"/>
    </row>
    <row r="823" spans="23:23" x14ac:dyDescent="0.25">
      <c r="W823" s="44"/>
    </row>
    <row r="824" spans="23:23" x14ac:dyDescent="0.25">
      <c r="W824" s="44"/>
    </row>
    <row r="825" spans="23:23" x14ac:dyDescent="0.25">
      <c r="W825" s="44"/>
    </row>
    <row r="826" spans="23:23" x14ac:dyDescent="0.25">
      <c r="W826" s="44"/>
    </row>
    <row r="827" spans="23:23" x14ac:dyDescent="0.25">
      <c r="W827" s="44"/>
    </row>
    <row r="828" spans="23:23" x14ac:dyDescent="0.25">
      <c r="W828" s="44"/>
    </row>
    <row r="829" spans="23:23" x14ac:dyDescent="0.25">
      <c r="W829" s="44"/>
    </row>
    <row r="830" spans="23:23" x14ac:dyDescent="0.25">
      <c r="W830" s="44"/>
    </row>
    <row r="831" spans="23:23" x14ac:dyDescent="0.25">
      <c r="W831" s="44"/>
    </row>
  </sheetData>
  <mergeCells count="5">
    <mergeCell ref="D9:E9"/>
    <mergeCell ref="G9:I9"/>
    <mergeCell ref="K9:M9"/>
    <mergeCell ref="O9:Q9"/>
    <mergeCell ref="S9:U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606"/>
  <sheetViews>
    <sheetView tabSelected="1" workbookViewId="0">
      <pane xSplit="3" ySplit="10" topLeftCell="BC21" activePane="bottomRight" state="frozen"/>
      <selection pane="topRight" activeCell="D1" sqref="D1"/>
      <selection pane="bottomLeft" activeCell="A9" sqref="A9"/>
      <selection pane="bottomRight" activeCell="C7" sqref="C7"/>
    </sheetView>
  </sheetViews>
  <sheetFormatPr defaultRowHeight="15" x14ac:dyDescent="0.25"/>
  <cols>
    <col min="1" max="1" width="4.140625" customWidth="1"/>
    <col min="3" max="3" width="58" customWidth="1"/>
    <col min="4" max="4" width="9.42578125" customWidth="1"/>
    <col min="5" max="5" width="13.28515625" customWidth="1"/>
    <col min="6" max="6" width="2.42578125" customWidth="1"/>
    <col min="7" max="7" width="17.28515625" bestFit="1" customWidth="1"/>
    <col min="8" max="8" width="15.5703125" style="25" customWidth="1"/>
    <col min="9" max="10" width="18.28515625" bestFit="1" customWidth="1"/>
    <col min="11" max="11" width="2.42578125" style="28" customWidth="1"/>
    <col min="12" max="12" width="13.7109375" customWidth="1"/>
    <col min="13" max="13" width="14.42578125" bestFit="1" customWidth="1"/>
    <col min="14" max="14" width="13.7109375" bestFit="1" customWidth="1"/>
    <col min="15" max="15" width="2.85546875" customWidth="1"/>
    <col min="16" max="16" width="12.140625" bestFit="1" customWidth="1"/>
    <col min="17" max="17" width="15.42578125" customWidth="1"/>
    <col min="18" max="18" width="11.85546875" bestFit="1" customWidth="1"/>
    <col min="19" max="19" width="2.85546875" customWidth="1"/>
    <col min="20" max="20" width="15.42578125" customWidth="1"/>
    <col min="21" max="21" width="12.7109375" bestFit="1" customWidth="1"/>
    <col min="22" max="22" width="13.85546875" customWidth="1"/>
    <col min="23" max="23" width="2.85546875" customWidth="1"/>
    <col min="24" max="24" width="11.85546875" bestFit="1" customWidth="1"/>
    <col min="25" max="25" width="14.42578125" bestFit="1" customWidth="1"/>
    <col min="26" max="26" width="10.85546875" bestFit="1" customWidth="1"/>
    <col min="27" max="27" width="2.7109375" customWidth="1"/>
    <col min="28" max="28" width="11.140625" bestFit="1" customWidth="1"/>
    <col min="29" max="29" width="14.42578125" bestFit="1" customWidth="1"/>
    <col min="30" max="30" width="9.85546875" bestFit="1" customWidth="1"/>
    <col min="31" max="31" width="2.5703125" customWidth="1"/>
    <col min="32" max="32" width="11.85546875" bestFit="1" customWidth="1"/>
    <col min="33" max="33" width="14.42578125" bestFit="1" customWidth="1"/>
    <col min="34" max="34" width="9.85546875" bestFit="1" customWidth="1"/>
    <col min="35" max="35" width="2.28515625" customWidth="1"/>
    <col min="36" max="36" width="13.42578125" bestFit="1" customWidth="1"/>
    <col min="37" max="37" width="15.42578125" bestFit="1" customWidth="1"/>
    <col min="38" max="38" width="9.85546875" bestFit="1" customWidth="1"/>
    <col min="39" max="39" width="2.42578125" customWidth="1"/>
    <col min="40" max="40" width="11.85546875" bestFit="1" customWidth="1"/>
    <col min="41" max="41" width="13.7109375" bestFit="1" customWidth="1"/>
    <col min="42" max="42" width="9.85546875" bestFit="1" customWidth="1"/>
    <col min="43" max="43" width="2.7109375" customWidth="1"/>
    <col min="44" max="44" width="11.85546875" bestFit="1" customWidth="1"/>
    <col min="45" max="45" width="12.140625" bestFit="1" customWidth="1"/>
    <col min="46" max="46" width="9.28515625" bestFit="1" customWidth="1"/>
    <col min="47" max="47" width="2.85546875" customWidth="1"/>
    <col min="48" max="48" width="10.85546875" bestFit="1" customWidth="1"/>
    <col min="49" max="50" width="12.7109375" bestFit="1" customWidth="1"/>
    <col min="51" max="51" width="2.85546875" customWidth="1"/>
    <col min="52" max="52" width="9.28515625" bestFit="1" customWidth="1"/>
    <col min="53" max="53" width="10.7109375" bestFit="1" customWidth="1"/>
    <col min="54" max="54" width="9.28515625" bestFit="1" customWidth="1"/>
    <col min="55" max="55" width="2.42578125" customWidth="1"/>
    <col min="56" max="56" width="9.28515625" bestFit="1" customWidth="1"/>
    <col min="57" max="57" width="10.7109375" bestFit="1" customWidth="1"/>
    <col min="58" max="58" width="9.28515625" bestFit="1" customWidth="1"/>
  </cols>
  <sheetData>
    <row r="1" spans="1:58" x14ac:dyDescent="0.25">
      <c r="D1">
        <v>1</v>
      </c>
      <c r="E1">
        <v>2</v>
      </c>
      <c r="K1"/>
    </row>
    <row r="2" spans="1:58" x14ac:dyDescent="0.25">
      <c r="K2"/>
    </row>
    <row r="3" spans="1:58" x14ac:dyDescent="0.25">
      <c r="K3"/>
    </row>
    <row r="8" spans="1:58" ht="13.5" customHeight="1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5"/>
      <c r="L8" s="75"/>
      <c r="M8" s="75"/>
      <c r="N8" s="75"/>
      <c r="O8" s="76"/>
      <c r="P8" s="76"/>
      <c r="Q8" s="76"/>
      <c r="R8" s="76"/>
    </row>
    <row r="9" spans="1:58" s="2" customFormat="1" x14ac:dyDescent="0.25">
      <c r="D9" s="176" t="s">
        <v>300</v>
      </c>
      <c r="E9" s="176"/>
      <c r="F9" s="78"/>
      <c r="G9" s="176" t="s">
        <v>333</v>
      </c>
      <c r="H9" s="176"/>
      <c r="I9" s="176"/>
      <c r="J9" s="176"/>
      <c r="L9" s="176" t="s">
        <v>334</v>
      </c>
      <c r="M9" s="176"/>
      <c r="N9" s="176"/>
      <c r="P9" s="176" t="s">
        <v>335</v>
      </c>
      <c r="Q9" s="176"/>
      <c r="R9" s="176"/>
      <c r="T9" s="176" t="s">
        <v>337</v>
      </c>
      <c r="U9" s="176"/>
      <c r="V9" s="176"/>
      <c r="X9" s="176" t="s">
        <v>336</v>
      </c>
      <c r="Y9" s="176"/>
      <c r="Z9" s="176"/>
      <c r="AB9" s="176" t="s">
        <v>462</v>
      </c>
      <c r="AC9" s="176"/>
      <c r="AD9" s="176"/>
      <c r="AF9" s="176" t="s">
        <v>463</v>
      </c>
      <c r="AG9" s="176"/>
      <c r="AH9" s="176"/>
      <c r="AJ9" s="176" t="s">
        <v>338</v>
      </c>
      <c r="AK9" s="176"/>
      <c r="AL9" s="176"/>
      <c r="AN9" s="176" t="s">
        <v>464</v>
      </c>
      <c r="AO9" s="176"/>
      <c r="AP9" s="176"/>
      <c r="AR9" s="176" t="s">
        <v>465</v>
      </c>
      <c r="AS9" s="176"/>
      <c r="AT9" s="176"/>
      <c r="AV9" s="176" t="s">
        <v>466</v>
      </c>
      <c r="AW9" s="176"/>
      <c r="AX9" s="176"/>
      <c r="AZ9" s="176" t="s">
        <v>467</v>
      </c>
      <c r="BA9" s="176"/>
      <c r="BB9" s="176"/>
      <c r="BD9" s="176" t="s">
        <v>468</v>
      </c>
      <c r="BE9" s="176"/>
      <c r="BF9" s="176"/>
    </row>
    <row r="10" spans="1:58" s="2" customFormat="1" x14ac:dyDescent="0.25">
      <c r="A10" s="27"/>
      <c r="B10" s="27"/>
      <c r="C10" s="27"/>
      <c r="D10" s="27" t="s">
        <v>254</v>
      </c>
      <c r="E10" s="27" t="s">
        <v>251</v>
      </c>
      <c r="F10" s="27"/>
      <c r="G10" s="27" t="s">
        <v>8</v>
      </c>
      <c r="H10" s="102" t="s">
        <v>1</v>
      </c>
      <c r="I10" s="102" t="s">
        <v>2</v>
      </c>
      <c r="J10" s="102" t="s">
        <v>5</v>
      </c>
      <c r="K10" s="151"/>
      <c r="L10" s="102" t="s">
        <v>1</v>
      </c>
      <c r="M10" s="102" t="s">
        <v>2</v>
      </c>
      <c r="N10" s="102" t="s">
        <v>5</v>
      </c>
      <c r="P10" s="102" t="s">
        <v>1</v>
      </c>
      <c r="Q10" s="102" t="s">
        <v>2</v>
      </c>
      <c r="R10" s="102" t="s">
        <v>5</v>
      </c>
      <c r="T10" s="102" t="s">
        <v>1</v>
      </c>
      <c r="U10" s="102" t="s">
        <v>2</v>
      </c>
      <c r="V10" s="102" t="s">
        <v>5</v>
      </c>
      <c r="X10" s="102" t="s">
        <v>1</v>
      </c>
      <c r="Y10" s="102" t="s">
        <v>2</v>
      </c>
      <c r="Z10" s="102" t="s">
        <v>5</v>
      </c>
      <c r="AB10" s="102" t="s">
        <v>1</v>
      </c>
      <c r="AC10" s="102" t="s">
        <v>2</v>
      </c>
      <c r="AD10" s="102" t="s">
        <v>5</v>
      </c>
      <c r="AF10" s="102" t="s">
        <v>1</v>
      </c>
      <c r="AG10" s="102" t="s">
        <v>2</v>
      </c>
      <c r="AH10" s="102" t="s">
        <v>5</v>
      </c>
      <c r="AJ10" s="102" t="s">
        <v>1</v>
      </c>
      <c r="AK10" s="102" t="s">
        <v>2</v>
      </c>
      <c r="AL10" s="102" t="s">
        <v>5</v>
      </c>
      <c r="AN10" s="102" t="s">
        <v>1</v>
      </c>
      <c r="AO10" s="102" t="s">
        <v>2</v>
      </c>
      <c r="AP10" s="102" t="s">
        <v>5</v>
      </c>
      <c r="AR10" s="102" t="s">
        <v>1</v>
      </c>
      <c r="AS10" s="102" t="s">
        <v>2</v>
      </c>
      <c r="AT10" s="102" t="s">
        <v>5</v>
      </c>
      <c r="AV10" s="102" t="s">
        <v>1</v>
      </c>
      <c r="AW10" s="102" t="s">
        <v>2</v>
      </c>
      <c r="AX10" s="102" t="s">
        <v>5</v>
      </c>
      <c r="AZ10" s="102" t="s">
        <v>1</v>
      </c>
      <c r="BA10" s="102" t="s">
        <v>2</v>
      </c>
      <c r="BB10" s="102" t="s">
        <v>5</v>
      </c>
      <c r="BD10" s="102" t="s">
        <v>1</v>
      </c>
      <c r="BE10" s="102" t="s">
        <v>2</v>
      </c>
      <c r="BF10" s="102" t="s">
        <v>5</v>
      </c>
    </row>
    <row r="11" spans="1:58" x14ac:dyDescent="0.25">
      <c r="H11" s="24"/>
      <c r="I11" s="24"/>
      <c r="J11" s="24"/>
      <c r="K11" s="40"/>
      <c r="L11" s="24"/>
      <c r="M11" s="24"/>
      <c r="N11" s="24"/>
      <c r="O11" s="24"/>
      <c r="P11" s="24"/>
      <c r="Q11" s="24"/>
      <c r="R11" s="24"/>
      <c r="S11" s="24"/>
      <c r="T11" s="24"/>
    </row>
    <row r="12" spans="1:58" x14ac:dyDescent="0.25">
      <c r="C12" s="6" t="s">
        <v>301</v>
      </c>
      <c r="E12">
        <v>1</v>
      </c>
      <c r="F12" s="103"/>
      <c r="G12" s="79">
        <f>SUM(L12:BF12)</f>
        <v>11646473901</v>
      </c>
      <c r="H12" s="81">
        <f>+L12+P12+T12+X12+AB12+AF12+AJ12+AN12+AR12+AV12+AZ12+BD12</f>
        <v>0</v>
      </c>
      <c r="I12" s="81">
        <f>+M12+Q12+U12+Y12+AC12+AG12+AK12+AO12+AS12+AW12+BA12+BE12</f>
        <v>11646473901</v>
      </c>
      <c r="J12" s="81">
        <f>+N12+R12+V12+Z12+AD12+AH12+AL12+AP12+AT12+AX12+BB12+BF12</f>
        <v>0</v>
      </c>
      <c r="K12" s="104"/>
      <c r="M12" s="79">
        <v>4180088831</v>
      </c>
      <c r="Q12" s="79">
        <v>1358379221</v>
      </c>
      <c r="U12" s="80">
        <v>165297553</v>
      </c>
      <c r="Y12" s="79">
        <v>1874492273</v>
      </c>
      <c r="AC12" s="79">
        <v>1848687110</v>
      </c>
      <c r="AG12" s="80">
        <v>795801135</v>
      </c>
      <c r="AK12" s="79">
        <v>1147609709</v>
      </c>
      <c r="AO12" s="79">
        <v>109874900</v>
      </c>
      <c r="AS12" s="79">
        <v>58046500</v>
      </c>
      <c r="AW12" s="79">
        <v>101770582</v>
      </c>
      <c r="BA12" s="79">
        <v>3317374</v>
      </c>
      <c r="BE12" s="79">
        <v>3108713</v>
      </c>
    </row>
    <row r="13" spans="1:58" x14ac:dyDescent="0.25">
      <c r="C13" s="6" t="s">
        <v>302</v>
      </c>
      <c r="D13" t="s">
        <v>2</v>
      </c>
      <c r="E13">
        <f>+E12+1</f>
        <v>2</v>
      </c>
      <c r="F13" s="103"/>
      <c r="G13" s="79">
        <f t="shared" ref="G13:G34" si="0">SUM(L13:BF13)</f>
        <v>12308166695</v>
      </c>
      <c r="H13" s="81">
        <f t="shared" ref="H13:H34" si="1">+L13+P13+T13+X13+AB13+AF13+AJ13+AN13+AR13+AV13+AZ13+BD13</f>
        <v>0</v>
      </c>
      <c r="I13" s="81">
        <f t="shared" ref="I13:I34" si="2">+M13+Q13+U13+Y13+AC13+AG13+AK13+AO13+AS13+AW13+BA13+BE13</f>
        <v>12308166695</v>
      </c>
      <c r="J13" s="81">
        <f t="shared" ref="J13:J34" si="3">+N13+R13+V13+Z13+AD13+AH13+AL13+AP13+AT13+AX13+BB13+BF13</f>
        <v>0</v>
      </c>
      <c r="M13" s="79">
        <v>4452824321</v>
      </c>
      <c r="Q13" s="79">
        <v>1447008491</v>
      </c>
      <c r="U13" s="80">
        <v>172341135</v>
      </c>
      <c r="Y13" s="79">
        <v>1996796030</v>
      </c>
      <c r="AC13" s="79">
        <v>1927462502</v>
      </c>
      <c r="AG13" s="80">
        <v>847724245</v>
      </c>
      <c r="AK13" s="79">
        <v>1173677077</v>
      </c>
      <c r="AO13" s="79">
        <v>114556838</v>
      </c>
      <c r="AS13" s="79">
        <v>60519950</v>
      </c>
      <c r="AW13" s="79">
        <v>108410740</v>
      </c>
      <c r="BA13" s="79">
        <v>3533821</v>
      </c>
      <c r="BE13" s="79">
        <v>3311545</v>
      </c>
    </row>
    <row r="14" spans="1:58" x14ac:dyDescent="0.25">
      <c r="C14" s="6" t="s">
        <v>303</v>
      </c>
      <c r="D14" t="s">
        <v>370</v>
      </c>
      <c r="E14">
        <f t="shared" ref="E14:E61" si="4">+E13+1</f>
        <v>3</v>
      </c>
      <c r="F14" s="103"/>
      <c r="G14" s="79">
        <f t="shared" si="0"/>
        <v>6001330</v>
      </c>
      <c r="H14" s="81">
        <f t="shared" si="1"/>
        <v>0</v>
      </c>
      <c r="I14" s="81">
        <f t="shared" si="2"/>
        <v>0</v>
      </c>
      <c r="J14" s="81">
        <f t="shared" si="3"/>
        <v>6001330</v>
      </c>
      <c r="N14" s="79">
        <v>4369310</v>
      </c>
      <c r="R14" s="79">
        <v>542844</v>
      </c>
      <c r="V14" s="80">
        <v>864</v>
      </c>
      <c r="Z14" s="79">
        <v>33890</v>
      </c>
      <c r="AD14" s="79">
        <v>1266</v>
      </c>
      <c r="AH14" s="80">
        <v>3312</v>
      </c>
      <c r="AL14" s="79">
        <v>156</v>
      </c>
      <c r="AP14" s="79">
        <v>12</v>
      </c>
      <c r="AT14" s="79">
        <v>12</v>
      </c>
      <c r="AX14" s="79">
        <v>1036824</v>
      </c>
      <c r="AZ14" s="80"/>
      <c r="BB14" s="79">
        <v>1980</v>
      </c>
      <c r="BF14" s="79">
        <v>10860</v>
      </c>
    </row>
    <row r="15" spans="1:58" x14ac:dyDescent="0.25">
      <c r="C15" s="6" t="s">
        <v>304</v>
      </c>
      <c r="D15" t="s">
        <v>342</v>
      </c>
      <c r="E15">
        <f t="shared" si="4"/>
        <v>4</v>
      </c>
      <c r="F15" s="103"/>
      <c r="G15" s="79">
        <f t="shared" si="0"/>
        <v>500110.83333333337</v>
      </c>
      <c r="H15" s="81">
        <f t="shared" si="1"/>
        <v>0</v>
      </c>
      <c r="I15" s="81">
        <f t="shared" si="2"/>
        <v>0</v>
      </c>
      <c r="J15" s="81">
        <f t="shared" si="3"/>
        <v>500110.83333333337</v>
      </c>
      <c r="N15" s="79">
        <f>N14/12</f>
        <v>364109.16666666669</v>
      </c>
      <c r="R15" s="79">
        <f>R14/12</f>
        <v>45237</v>
      </c>
      <c r="V15" s="79">
        <f>V14/12</f>
        <v>72</v>
      </c>
      <c r="Z15" s="79">
        <f>Z14/12</f>
        <v>2824.1666666666665</v>
      </c>
      <c r="AD15" s="79">
        <f>AD14/12</f>
        <v>105.5</v>
      </c>
      <c r="AH15" s="79">
        <f>AH14/12</f>
        <v>276</v>
      </c>
      <c r="AL15" s="79">
        <f>AL14/12</f>
        <v>13</v>
      </c>
      <c r="AP15" s="79">
        <f>AP14/12</f>
        <v>1</v>
      </c>
      <c r="AT15" s="79">
        <f>AT14/12</f>
        <v>1</v>
      </c>
      <c r="AX15" s="79">
        <f>AX14/12</f>
        <v>86402</v>
      </c>
      <c r="AZ15" s="80"/>
      <c r="BB15" s="79">
        <f>BB14/12</f>
        <v>165</v>
      </c>
      <c r="BF15" s="79">
        <f>BF14/12</f>
        <v>905</v>
      </c>
    </row>
    <row r="16" spans="1:58" x14ac:dyDescent="0.25">
      <c r="C16" s="6" t="s">
        <v>305</v>
      </c>
      <c r="D16" t="s">
        <v>342</v>
      </c>
      <c r="E16">
        <f t="shared" si="4"/>
        <v>5</v>
      </c>
      <c r="F16" s="103"/>
      <c r="G16" s="79">
        <f t="shared" si="0"/>
        <v>500110.83333333337</v>
      </c>
      <c r="H16" s="81">
        <f t="shared" si="1"/>
        <v>0</v>
      </c>
      <c r="I16" s="81">
        <f t="shared" si="2"/>
        <v>0</v>
      </c>
      <c r="J16" s="81">
        <f t="shared" si="3"/>
        <v>500110.83333333337</v>
      </c>
      <c r="N16" s="79">
        <f>N15</f>
        <v>364109.16666666669</v>
      </c>
      <c r="R16" s="79">
        <f>R15</f>
        <v>45237</v>
      </c>
      <c r="V16" s="79">
        <f>V15</f>
        <v>72</v>
      </c>
      <c r="Z16" s="79">
        <f>Z15</f>
        <v>2824.1666666666665</v>
      </c>
      <c r="AD16" s="79">
        <f>AD15</f>
        <v>105.5</v>
      </c>
      <c r="AH16" s="79">
        <f>AH15</f>
        <v>276</v>
      </c>
      <c r="AL16" s="79">
        <f>AL15</f>
        <v>13</v>
      </c>
      <c r="AP16" s="79">
        <f>AP15</f>
        <v>1</v>
      </c>
      <c r="AT16" s="79">
        <f>AT15</f>
        <v>1</v>
      </c>
      <c r="AX16" s="79">
        <f>AX15</f>
        <v>86402</v>
      </c>
      <c r="AZ16" s="80"/>
      <c r="BB16" s="79">
        <f>BB15</f>
        <v>165</v>
      </c>
      <c r="BF16" s="79">
        <f>BF15</f>
        <v>905</v>
      </c>
    </row>
    <row r="17" spans="3:58" x14ac:dyDescent="0.25">
      <c r="C17" s="6" t="s">
        <v>306</v>
      </c>
      <c r="D17" t="s">
        <v>371</v>
      </c>
      <c r="E17">
        <f t="shared" si="4"/>
        <v>6</v>
      </c>
      <c r="F17" s="103"/>
      <c r="G17" s="79">
        <f t="shared" si="0"/>
        <v>488656</v>
      </c>
      <c r="H17" s="81">
        <f t="shared" si="1"/>
        <v>0</v>
      </c>
      <c r="I17" s="81">
        <f t="shared" si="2"/>
        <v>0</v>
      </c>
      <c r="J17" s="81">
        <f t="shared" si="3"/>
        <v>488656</v>
      </c>
      <c r="N17" s="79">
        <v>364109</v>
      </c>
      <c r="R17" s="79">
        <v>90474</v>
      </c>
      <c r="V17" s="80">
        <v>360</v>
      </c>
      <c r="Z17" s="79">
        <v>14121</v>
      </c>
      <c r="AD17" s="79">
        <v>2638</v>
      </c>
      <c r="AH17" s="80">
        <v>6900</v>
      </c>
      <c r="AL17" s="79">
        <v>325</v>
      </c>
      <c r="AP17" s="79">
        <v>5</v>
      </c>
      <c r="AT17" s="79">
        <v>5</v>
      </c>
      <c r="AX17" s="79">
        <v>9600</v>
      </c>
      <c r="AZ17" s="80"/>
      <c r="BB17" s="79">
        <v>18</v>
      </c>
      <c r="BF17" s="79">
        <v>101</v>
      </c>
    </row>
    <row r="18" spans="3:58" x14ac:dyDescent="0.25">
      <c r="C18" s="6" t="s">
        <v>307</v>
      </c>
      <c r="D18" t="s">
        <v>372</v>
      </c>
      <c r="E18">
        <f t="shared" si="4"/>
        <v>7</v>
      </c>
      <c r="F18" s="103"/>
      <c r="G18" s="79">
        <f t="shared" si="0"/>
        <v>86402</v>
      </c>
      <c r="H18" s="81">
        <f t="shared" si="1"/>
        <v>0</v>
      </c>
      <c r="I18" s="81">
        <f t="shared" si="2"/>
        <v>0</v>
      </c>
      <c r="J18" s="81">
        <f t="shared" si="3"/>
        <v>86402</v>
      </c>
      <c r="N18" s="79">
        <v>0</v>
      </c>
      <c r="R18" s="79">
        <v>0</v>
      </c>
      <c r="V18" s="80">
        <v>0</v>
      </c>
      <c r="Z18" s="79">
        <v>0</v>
      </c>
      <c r="AD18" s="79">
        <v>0</v>
      </c>
      <c r="AH18" s="80">
        <v>0</v>
      </c>
      <c r="AL18" s="79">
        <v>0</v>
      </c>
      <c r="AP18" s="79">
        <v>0</v>
      </c>
      <c r="AT18" s="79">
        <v>0</v>
      </c>
      <c r="AX18" s="79">
        <v>86402</v>
      </c>
      <c r="AZ18" s="80"/>
      <c r="BB18" s="79">
        <v>0</v>
      </c>
      <c r="BF18" s="79">
        <v>0</v>
      </c>
    </row>
    <row r="19" spans="3:58" x14ac:dyDescent="0.25">
      <c r="C19" s="6" t="s">
        <v>308</v>
      </c>
      <c r="D19" t="s">
        <v>369</v>
      </c>
      <c r="E19">
        <f t="shared" si="4"/>
        <v>8</v>
      </c>
      <c r="F19" s="103"/>
      <c r="G19" s="79">
        <f t="shared" si="0"/>
        <v>500110.83333333337</v>
      </c>
      <c r="H19" s="81">
        <f t="shared" si="1"/>
        <v>0</v>
      </c>
      <c r="I19" s="81">
        <f t="shared" si="2"/>
        <v>0</v>
      </c>
      <c r="J19" s="81">
        <f t="shared" si="3"/>
        <v>500110.83333333337</v>
      </c>
      <c r="N19" s="79">
        <f>N15</f>
        <v>364109.16666666669</v>
      </c>
      <c r="R19" s="79">
        <f>R15</f>
        <v>45237</v>
      </c>
      <c r="V19" s="79">
        <f>V15</f>
        <v>72</v>
      </c>
      <c r="Z19" s="79">
        <f>Z15</f>
        <v>2824.1666666666665</v>
      </c>
      <c r="AD19" s="79">
        <f>AD15</f>
        <v>105.5</v>
      </c>
      <c r="AH19" s="79">
        <f>AH15</f>
        <v>276</v>
      </c>
      <c r="AL19" s="79">
        <f>AL15</f>
        <v>13</v>
      </c>
      <c r="AP19" s="79">
        <f>AP15</f>
        <v>1</v>
      </c>
      <c r="AT19" s="79">
        <f>AT15</f>
        <v>1</v>
      </c>
      <c r="AX19" s="79">
        <f>AX15</f>
        <v>86402</v>
      </c>
      <c r="AZ19" s="80"/>
      <c r="BB19" s="79">
        <f>BB15</f>
        <v>165</v>
      </c>
      <c r="BF19" s="79">
        <f>BF15</f>
        <v>905</v>
      </c>
    </row>
    <row r="20" spans="3:58" s="153" customFormat="1" x14ac:dyDescent="0.25">
      <c r="C20" s="6" t="s">
        <v>309</v>
      </c>
      <c r="D20" s="153" t="s">
        <v>371</v>
      </c>
      <c r="E20" s="153">
        <f t="shared" si="4"/>
        <v>9</v>
      </c>
      <c r="F20" s="154"/>
      <c r="G20" s="155">
        <f t="shared" si="0"/>
        <v>422358</v>
      </c>
      <c r="H20" s="156">
        <f t="shared" si="1"/>
        <v>0</v>
      </c>
      <c r="I20" s="156">
        <f t="shared" si="2"/>
        <v>0</v>
      </c>
      <c r="J20" s="156">
        <f t="shared" si="3"/>
        <v>422358</v>
      </c>
      <c r="K20" s="157"/>
      <c r="N20" s="155">
        <v>364109</v>
      </c>
      <c r="R20" s="155">
        <v>45237</v>
      </c>
      <c r="V20" s="155">
        <v>72</v>
      </c>
      <c r="Z20" s="155">
        <v>2824</v>
      </c>
      <c r="AD20" s="155">
        <v>106</v>
      </c>
      <c r="AH20" s="158">
        <v>276</v>
      </c>
      <c r="AL20" s="155">
        <v>13</v>
      </c>
      <c r="AP20" s="155">
        <v>1</v>
      </c>
      <c r="AT20" s="155">
        <v>1</v>
      </c>
      <c r="AX20" s="155">
        <v>9600</v>
      </c>
      <c r="AZ20" s="158"/>
      <c r="BB20" s="155">
        <v>18</v>
      </c>
      <c r="BF20" s="155">
        <v>101</v>
      </c>
    </row>
    <row r="21" spans="3:58" x14ac:dyDescent="0.25">
      <c r="C21" s="6" t="s">
        <v>310</v>
      </c>
      <c r="D21" t="s">
        <v>373</v>
      </c>
      <c r="E21">
        <f t="shared" si="4"/>
        <v>10</v>
      </c>
      <c r="F21" s="103"/>
      <c r="G21" s="79">
        <f t="shared" si="0"/>
        <v>419065</v>
      </c>
      <c r="H21" s="81">
        <f t="shared" si="1"/>
        <v>0</v>
      </c>
      <c r="I21" s="81">
        <f t="shared" si="2"/>
        <v>0</v>
      </c>
      <c r="J21" s="81">
        <f t="shared" si="3"/>
        <v>419065</v>
      </c>
      <c r="N21" s="79">
        <v>364109</v>
      </c>
      <c r="R21" s="79">
        <v>45237</v>
      </c>
      <c r="V21" s="80"/>
      <c r="Z21" s="79">
        <v>0</v>
      </c>
      <c r="AD21" s="79">
        <v>0</v>
      </c>
      <c r="AH21" s="80">
        <v>0</v>
      </c>
      <c r="AL21" s="79">
        <v>0</v>
      </c>
      <c r="AP21" s="79">
        <v>0</v>
      </c>
      <c r="AT21" s="79">
        <v>0</v>
      </c>
      <c r="AX21" s="79">
        <v>9600</v>
      </c>
      <c r="AZ21" s="80"/>
      <c r="BB21" s="79">
        <v>18</v>
      </c>
      <c r="BF21" s="79">
        <v>101</v>
      </c>
    </row>
    <row r="22" spans="3:58" x14ac:dyDescent="0.25">
      <c r="C22" s="6" t="s">
        <v>311</v>
      </c>
      <c r="D22" t="s">
        <v>374</v>
      </c>
      <c r="E22">
        <f t="shared" si="4"/>
        <v>11</v>
      </c>
      <c r="F22" s="103"/>
      <c r="G22" s="79">
        <f t="shared" si="0"/>
        <v>422345</v>
      </c>
      <c r="H22" s="81">
        <f t="shared" si="1"/>
        <v>0</v>
      </c>
      <c r="I22" s="81">
        <f t="shared" si="2"/>
        <v>0</v>
      </c>
      <c r="J22" s="81">
        <f t="shared" si="3"/>
        <v>422345</v>
      </c>
      <c r="N22" s="79">
        <v>364109</v>
      </c>
      <c r="R22" s="79">
        <v>45237</v>
      </c>
      <c r="V22" s="80">
        <v>72</v>
      </c>
      <c r="Z22" s="79">
        <v>2824</v>
      </c>
      <c r="AD22" s="79">
        <v>106</v>
      </c>
      <c r="AH22" s="80">
        <v>276</v>
      </c>
      <c r="AL22" s="79"/>
      <c r="AP22" s="79">
        <v>1</v>
      </c>
      <c r="AT22" s="79">
        <v>1</v>
      </c>
      <c r="AX22" s="79">
        <v>9600</v>
      </c>
      <c r="AZ22" s="80"/>
      <c r="BB22" s="79">
        <v>18</v>
      </c>
      <c r="BF22" s="79">
        <v>101</v>
      </c>
    </row>
    <row r="23" spans="3:58" x14ac:dyDescent="0.25">
      <c r="C23" s="6" t="s">
        <v>312</v>
      </c>
      <c r="D23" t="s">
        <v>375</v>
      </c>
      <c r="E23">
        <f t="shared" si="4"/>
        <v>12</v>
      </c>
      <c r="F23" s="103"/>
      <c r="G23" s="79">
        <f t="shared" si="0"/>
        <v>422165</v>
      </c>
      <c r="H23" s="81">
        <f t="shared" si="1"/>
        <v>0</v>
      </c>
      <c r="I23" s="81">
        <f t="shared" si="2"/>
        <v>0</v>
      </c>
      <c r="J23" s="81">
        <f t="shared" si="3"/>
        <v>422165</v>
      </c>
      <c r="N23" s="79">
        <v>364109</v>
      </c>
      <c r="R23" s="79">
        <v>45237</v>
      </c>
      <c r="V23" s="80">
        <v>0</v>
      </c>
      <c r="Z23" s="79">
        <v>2824</v>
      </c>
      <c r="AD23" s="79">
        <v>0</v>
      </c>
      <c r="AH23" s="80">
        <v>276</v>
      </c>
      <c r="AL23" s="79">
        <v>0</v>
      </c>
      <c r="AP23" s="79">
        <v>0</v>
      </c>
      <c r="AT23" s="79">
        <v>0</v>
      </c>
      <c r="AX23" s="79">
        <v>9600</v>
      </c>
      <c r="AZ23" s="80"/>
      <c r="BB23" s="79">
        <v>18</v>
      </c>
      <c r="BF23" s="79">
        <v>101</v>
      </c>
    </row>
    <row r="24" spans="3:58" x14ac:dyDescent="0.25">
      <c r="C24" s="6" t="s">
        <v>313</v>
      </c>
      <c r="D24" s="6" t="s">
        <v>320</v>
      </c>
      <c r="E24">
        <f t="shared" si="4"/>
        <v>13</v>
      </c>
      <c r="F24" s="103"/>
      <c r="G24" s="79">
        <f t="shared" si="0"/>
        <v>3508847</v>
      </c>
      <c r="H24" s="81">
        <f t="shared" si="1"/>
        <v>3508847</v>
      </c>
      <c r="I24" s="81">
        <f t="shared" si="2"/>
        <v>0</v>
      </c>
      <c r="J24" s="81">
        <f t="shared" si="3"/>
        <v>0</v>
      </c>
      <c r="L24" s="79">
        <v>1559289</v>
      </c>
      <c r="P24" s="79">
        <v>448837</v>
      </c>
      <c r="T24" s="80">
        <v>39880</v>
      </c>
      <c r="X24" s="79">
        <v>462867</v>
      </c>
      <c r="AB24" s="79">
        <v>421067</v>
      </c>
      <c r="AF24" s="80">
        <v>250008</v>
      </c>
      <c r="AJ24" s="79">
        <v>258962</v>
      </c>
      <c r="AN24" s="79">
        <v>26105</v>
      </c>
      <c r="AR24" s="79">
        <v>13663</v>
      </c>
      <c r="AV24" s="79">
        <v>26916</v>
      </c>
      <c r="AZ24" s="79">
        <v>861</v>
      </c>
      <c r="BD24" s="79">
        <v>392</v>
      </c>
      <c r="BF24" s="79"/>
    </row>
    <row r="25" spans="3:58" x14ac:dyDescent="0.25">
      <c r="C25" s="6" t="s">
        <v>314</v>
      </c>
      <c r="D25" s="6" t="s">
        <v>321</v>
      </c>
      <c r="E25">
        <f t="shared" si="4"/>
        <v>14</v>
      </c>
      <c r="F25" s="103"/>
      <c r="G25" s="79">
        <f t="shared" si="0"/>
        <v>3249885</v>
      </c>
      <c r="H25" s="81">
        <f t="shared" si="1"/>
        <v>3249885</v>
      </c>
      <c r="I25" s="81">
        <f t="shared" si="2"/>
        <v>0</v>
      </c>
      <c r="J25" s="81">
        <f t="shared" si="3"/>
        <v>0</v>
      </c>
      <c r="L25" s="79">
        <f>L24</f>
        <v>1559289</v>
      </c>
      <c r="P25" s="79">
        <f>P24</f>
        <v>448837</v>
      </c>
      <c r="T25" s="79">
        <f>T24</f>
        <v>39880</v>
      </c>
      <c r="X25" s="79">
        <f>X24</f>
        <v>462867</v>
      </c>
      <c r="AB25" s="79">
        <f>AB24</f>
        <v>421067</v>
      </c>
      <c r="AF25" s="79">
        <f>AF24</f>
        <v>250008</v>
      </c>
      <c r="AJ25" s="79"/>
      <c r="AN25" s="79">
        <f>AN24</f>
        <v>26105</v>
      </c>
      <c r="AR25" s="79">
        <f>AR24</f>
        <v>13663</v>
      </c>
      <c r="AV25" s="79">
        <f>AV24</f>
        <v>26916</v>
      </c>
      <c r="AZ25" s="79">
        <f>AZ24</f>
        <v>861</v>
      </c>
      <c r="BD25" s="79">
        <f>BD24</f>
        <v>392</v>
      </c>
      <c r="BF25" s="79"/>
    </row>
    <row r="26" spans="3:58" x14ac:dyDescent="0.25">
      <c r="C26" s="6" t="s">
        <v>315</v>
      </c>
      <c r="D26" s="6" t="s">
        <v>322</v>
      </c>
      <c r="E26">
        <f t="shared" si="4"/>
        <v>15</v>
      </c>
      <c r="F26" s="103"/>
      <c r="G26" s="79">
        <f t="shared" si="0"/>
        <v>4718836</v>
      </c>
      <c r="H26" s="81">
        <f t="shared" si="1"/>
        <v>4718836</v>
      </c>
      <c r="I26" s="81">
        <f t="shared" si="2"/>
        <v>0</v>
      </c>
      <c r="J26" s="81">
        <f t="shared" si="3"/>
        <v>0</v>
      </c>
      <c r="L26" s="79">
        <v>3273932</v>
      </c>
      <c r="P26" s="79">
        <v>599115</v>
      </c>
      <c r="T26" s="80">
        <v>0</v>
      </c>
      <c r="X26" s="79">
        <v>527645</v>
      </c>
      <c r="AB26" s="79">
        <v>0</v>
      </c>
      <c r="AF26" s="80">
        <v>289975</v>
      </c>
      <c r="AJ26" s="79">
        <v>0</v>
      </c>
      <c r="AN26" s="79">
        <v>0</v>
      </c>
      <c r="AR26" s="79">
        <v>0</v>
      </c>
      <c r="AV26" s="79">
        <v>26916</v>
      </c>
      <c r="AZ26" s="79">
        <v>861</v>
      </c>
      <c r="BD26" s="79">
        <v>392</v>
      </c>
      <c r="BF26" s="79"/>
    </row>
    <row r="27" spans="3:58" x14ac:dyDescent="0.25">
      <c r="C27" s="6" t="s">
        <v>316</v>
      </c>
      <c r="D27" s="6" t="s">
        <v>323</v>
      </c>
      <c r="E27">
        <f t="shared" si="4"/>
        <v>16</v>
      </c>
      <c r="F27" s="103"/>
      <c r="G27" s="79">
        <f t="shared" si="0"/>
        <v>3901216</v>
      </c>
      <c r="H27" s="81">
        <f t="shared" si="1"/>
        <v>3901216</v>
      </c>
      <c r="I27" s="81">
        <f t="shared" si="2"/>
        <v>0</v>
      </c>
      <c r="J27" s="81">
        <f t="shared" si="3"/>
        <v>0</v>
      </c>
      <c r="L27" s="79">
        <f>L26</f>
        <v>3273932</v>
      </c>
      <c r="P27" s="79">
        <f>P26</f>
        <v>599115</v>
      </c>
      <c r="T27" s="80"/>
      <c r="X27" s="79">
        <v>0</v>
      </c>
      <c r="AB27" s="79">
        <v>0</v>
      </c>
      <c r="AF27" s="80">
        <v>0</v>
      </c>
      <c r="AJ27" s="79">
        <v>0</v>
      </c>
      <c r="AN27" s="79">
        <v>0</v>
      </c>
      <c r="AR27" s="79">
        <v>0</v>
      </c>
      <c r="AV27" s="79">
        <f>AV26</f>
        <v>26916</v>
      </c>
      <c r="AZ27" s="79">
        <f>AZ26</f>
        <v>861</v>
      </c>
      <c r="BD27" s="79">
        <f>BD26</f>
        <v>392</v>
      </c>
      <c r="BF27" s="79"/>
    </row>
    <row r="28" spans="3:58" x14ac:dyDescent="0.25">
      <c r="C28" s="6" t="s">
        <v>317</v>
      </c>
      <c r="D28" s="6" t="s">
        <v>324</v>
      </c>
      <c r="E28">
        <f t="shared" si="4"/>
        <v>17</v>
      </c>
      <c r="F28" s="103"/>
      <c r="G28" s="79">
        <f t="shared" si="0"/>
        <v>2581974</v>
      </c>
      <c r="H28" s="81">
        <f t="shared" si="1"/>
        <v>2581974</v>
      </c>
      <c r="I28" s="81">
        <f t="shared" si="2"/>
        <v>0</v>
      </c>
      <c r="J28" s="81">
        <f t="shared" si="3"/>
        <v>0</v>
      </c>
      <c r="L28" s="79">
        <v>1155437</v>
      </c>
      <c r="P28" s="79">
        <v>358296</v>
      </c>
      <c r="T28" s="80">
        <f>28587+2868</f>
        <v>31455</v>
      </c>
      <c r="X28" s="79">
        <f>349103+47951</f>
        <v>397054</v>
      </c>
      <c r="AB28" s="79">
        <f>74468+211142</f>
        <v>285610</v>
      </c>
      <c r="AF28" s="80">
        <f>144319+47637</f>
        <v>191956</v>
      </c>
      <c r="AJ28" s="79">
        <v>134193</v>
      </c>
      <c r="AN28" s="79">
        <v>20617</v>
      </c>
      <c r="AR28" s="79">
        <v>6983</v>
      </c>
      <c r="AV28" s="79">
        <v>0</v>
      </c>
      <c r="AZ28" s="79">
        <v>0</v>
      </c>
      <c r="BD28" s="79">
        <v>373</v>
      </c>
      <c r="BF28" s="79"/>
    </row>
    <row r="29" spans="3:58" x14ac:dyDescent="0.25">
      <c r="C29" s="6" t="s">
        <v>318</v>
      </c>
      <c r="D29" s="6" t="s">
        <v>325</v>
      </c>
      <c r="E29">
        <f t="shared" si="4"/>
        <v>18</v>
      </c>
      <c r="F29" s="103"/>
      <c r="G29" s="79">
        <f t="shared" si="0"/>
        <v>1868157</v>
      </c>
      <c r="H29" s="81">
        <f t="shared" si="1"/>
        <v>1868157</v>
      </c>
      <c r="I29" s="81">
        <f t="shared" si="2"/>
        <v>0</v>
      </c>
      <c r="J29" s="81">
        <f t="shared" si="3"/>
        <v>0</v>
      </c>
      <c r="L29" s="79">
        <v>798297</v>
      </c>
      <c r="P29" s="79">
        <v>261221</v>
      </c>
      <c r="T29" s="80">
        <v>20314</v>
      </c>
      <c r="X29" s="79">
        <v>273343</v>
      </c>
      <c r="AB29" s="79">
        <v>217675</v>
      </c>
      <c r="AF29" s="80">
        <v>145976</v>
      </c>
      <c r="AJ29" s="79">
        <v>130199</v>
      </c>
      <c r="AN29" s="79">
        <v>15032</v>
      </c>
      <c r="AR29" s="79">
        <v>5714</v>
      </c>
      <c r="AV29" s="79">
        <v>0</v>
      </c>
      <c r="AZ29" s="79">
        <v>0</v>
      </c>
      <c r="BD29" s="79">
        <v>386</v>
      </c>
      <c r="BF29" s="79"/>
    </row>
    <row r="30" spans="3:58" x14ac:dyDescent="0.25">
      <c r="C30" s="6" t="s">
        <v>319</v>
      </c>
      <c r="D30" s="6" t="s">
        <v>326</v>
      </c>
      <c r="E30">
        <f t="shared" si="4"/>
        <v>19</v>
      </c>
      <c r="F30" s="103"/>
      <c r="G30" s="79">
        <f t="shared" si="0"/>
        <v>1405041.8601598174</v>
      </c>
      <c r="H30" s="81">
        <f t="shared" si="1"/>
        <v>1405041.8601598174</v>
      </c>
      <c r="I30" s="81">
        <f t="shared" si="2"/>
        <v>0</v>
      </c>
      <c r="J30" s="81">
        <f t="shared" si="3"/>
        <v>0</v>
      </c>
      <c r="L30" s="79">
        <f>M13/8760</f>
        <v>508313.27865296806</v>
      </c>
      <c r="P30" s="79">
        <f>Q13/8760</f>
        <v>165183.61769406393</v>
      </c>
      <c r="T30" s="79">
        <f>U13/8760</f>
        <v>19673.645547945205</v>
      </c>
      <c r="X30" s="79">
        <f>Y13/8760</f>
        <v>227944.75228310502</v>
      </c>
      <c r="AB30" s="79">
        <f>AC13/8760</f>
        <v>220029.96598173515</v>
      </c>
      <c r="AF30" s="79">
        <f>AG13/8760</f>
        <v>96772.174086757994</v>
      </c>
      <c r="AJ30" s="79">
        <f>AK13/8760</f>
        <v>133981.40148401828</v>
      </c>
      <c r="AN30" s="79">
        <f>AO13/8760</f>
        <v>13077.264611872146</v>
      </c>
      <c r="AR30" s="79">
        <f>AS13/8760</f>
        <v>6908.6700913242012</v>
      </c>
      <c r="AV30" s="79">
        <f>AW13/8760</f>
        <v>12375.655251141552</v>
      </c>
      <c r="AZ30" s="79">
        <f>BA13/8760</f>
        <v>403.40422374429221</v>
      </c>
      <c r="BD30" s="79">
        <f>BE13/8760</f>
        <v>378.03025114155253</v>
      </c>
      <c r="BF30" s="79"/>
    </row>
    <row r="31" spans="3:58" x14ac:dyDescent="0.25">
      <c r="C31" s="6" t="s">
        <v>329</v>
      </c>
      <c r="D31" s="6" t="s">
        <v>327</v>
      </c>
      <c r="E31">
        <f t="shared" si="4"/>
        <v>20</v>
      </c>
      <c r="F31" s="103"/>
      <c r="G31" s="159">
        <f t="shared" si="0"/>
        <v>1</v>
      </c>
      <c r="H31" s="81">
        <f t="shared" si="1"/>
        <v>0</v>
      </c>
      <c r="I31" s="81">
        <f t="shared" si="2"/>
        <v>0</v>
      </c>
      <c r="J31" s="81">
        <f t="shared" si="3"/>
        <v>1</v>
      </c>
      <c r="N31" s="99">
        <v>0.76861699999999999</v>
      </c>
      <c r="R31" s="99">
        <v>0.193436</v>
      </c>
      <c r="V31" s="99">
        <v>0</v>
      </c>
      <c r="Z31" s="99">
        <v>3.3745999999999998E-2</v>
      </c>
      <c r="AD31" s="100">
        <v>0</v>
      </c>
      <c r="AH31" s="99">
        <v>4.2009999999999999E-3</v>
      </c>
      <c r="AL31" s="99">
        <v>0</v>
      </c>
      <c r="AP31" s="99">
        <v>0</v>
      </c>
      <c r="AT31" s="99">
        <v>0</v>
      </c>
      <c r="AX31" s="99">
        <v>0</v>
      </c>
      <c r="BB31" s="99">
        <v>0</v>
      </c>
      <c r="BF31" s="99">
        <v>0</v>
      </c>
    </row>
    <row r="32" spans="3:58" x14ac:dyDescent="0.25">
      <c r="C32" s="6" t="s">
        <v>330</v>
      </c>
      <c r="D32" s="6" t="s">
        <v>328</v>
      </c>
      <c r="E32">
        <f t="shared" si="4"/>
        <v>21</v>
      </c>
      <c r="F32" s="103"/>
      <c r="G32" s="159">
        <f t="shared" si="0"/>
        <v>0.99999999999999978</v>
      </c>
      <c r="H32" s="81">
        <f t="shared" si="1"/>
        <v>0</v>
      </c>
      <c r="I32" s="81">
        <f t="shared" si="2"/>
        <v>0</v>
      </c>
      <c r="J32" s="81">
        <f t="shared" si="3"/>
        <v>0.99999999999999978</v>
      </c>
      <c r="N32" s="99">
        <v>0.69991999999999999</v>
      </c>
      <c r="R32" s="99">
        <v>0.20577999999999999</v>
      </c>
      <c r="V32" s="99">
        <v>8.0110000000000008E-3</v>
      </c>
      <c r="Z32" s="99">
        <v>5.5357000000000003E-2</v>
      </c>
      <c r="AD32" s="100">
        <v>1.2544E-2</v>
      </c>
      <c r="AH32" s="99">
        <v>5.8320000000000004E-3</v>
      </c>
      <c r="AL32" s="99">
        <v>1.0260999999999999E-2</v>
      </c>
      <c r="AP32" s="99">
        <v>1.1900000000000001E-4</v>
      </c>
      <c r="AT32" s="99">
        <v>1.1900000000000001E-4</v>
      </c>
      <c r="AX32" s="99">
        <v>0</v>
      </c>
      <c r="BB32" s="99">
        <v>3.1700000000000001E-4</v>
      </c>
      <c r="BF32" s="99">
        <v>1.74E-3</v>
      </c>
    </row>
    <row r="33" spans="3:58" x14ac:dyDescent="0.25">
      <c r="C33" s="6" t="s">
        <v>331</v>
      </c>
      <c r="D33" s="6" t="s">
        <v>332</v>
      </c>
      <c r="E33">
        <f t="shared" si="4"/>
        <v>22</v>
      </c>
      <c r="F33" s="103"/>
      <c r="G33" s="159">
        <f t="shared" si="0"/>
        <v>1</v>
      </c>
      <c r="H33" s="81">
        <f t="shared" si="1"/>
        <v>0</v>
      </c>
      <c r="I33" s="81">
        <f t="shared" si="2"/>
        <v>0</v>
      </c>
      <c r="J33" s="81">
        <f t="shared" si="3"/>
        <v>1</v>
      </c>
      <c r="K33"/>
      <c r="N33" s="28"/>
      <c r="P33" s="101"/>
      <c r="U33" s="44"/>
      <c r="V33" s="44"/>
      <c r="AX33" s="99">
        <v>1</v>
      </c>
    </row>
    <row r="34" spans="3:58" x14ac:dyDescent="0.25">
      <c r="C34" t="s">
        <v>250</v>
      </c>
      <c r="D34" t="s">
        <v>248</v>
      </c>
      <c r="E34">
        <f t="shared" si="4"/>
        <v>23</v>
      </c>
      <c r="F34" s="103"/>
      <c r="G34" s="79">
        <f t="shared" si="0"/>
        <v>4110427911.4800005</v>
      </c>
      <c r="H34" s="81">
        <f t="shared" si="1"/>
        <v>1820348039.3010631</v>
      </c>
      <c r="I34" s="81">
        <f t="shared" si="2"/>
        <v>1927670294.8008003</v>
      </c>
      <c r="J34" s="81">
        <f t="shared" si="3"/>
        <v>362409577.37813753</v>
      </c>
      <c r="L34" s="44">
        <f>+'Class Allocation'!L64</f>
        <v>892564747.49755955</v>
      </c>
      <c r="M34" s="44">
        <f>+'Class Allocation'!M64</f>
        <v>697388765.05834019</v>
      </c>
      <c r="N34" s="44">
        <f>+'Class Allocation'!N64</f>
        <v>209074166.39294127</v>
      </c>
      <c r="O34" s="44"/>
      <c r="P34" s="44">
        <f>+'Class Allocation'!P64</f>
        <v>247151456.2137737</v>
      </c>
      <c r="Q34" s="44">
        <f>+'Class Allocation'!Q64</f>
        <v>226626381.77937278</v>
      </c>
      <c r="R34" s="44">
        <f>+'Class Allocation'!R64</f>
        <v>34099740.658681475</v>
      </c>
      <c r="S34" s="44"/>
      <c r="T34" s="44">
        <f>+'Class Allocation'!T64</f>
        <v>19805620.128767006</v>
      </c>
      <c r="U34" s="44">
        <f>+'Class Allocation'!U64</f>
        <v>26991581.666399788</v>
      </c>
      <c r="V34" s="44">
        <f>+'Class Allocation'!V64</f>
        <v>320204.31638000009</v>
      </c>
      <c r="W34" s="44"/>
      <c r="X34" s="44">
        <f>+'Class Allocation'!X64</f>
        <v>245646788.40775648</v>
      </c>
      <c r="Y34" s="44">
        <f>+'Class Allocation'!Y64</f>
        <v>312732552.88058698</v>
      </c>
      <c r="Z34" s="44">
        <f>+'Class Allocation'!Z64</f>
        <v>3839622.2171623865</v>
      </c>
      <c r="AA34" s="44"/>
      <c r="AB34" s="44">
        <f>+'Class Allocation'!AB64</f>
        <v>202308831.3723146</v>
      </c>
      <c r="AC34" s="44">
        <f>+'Class Allocation'!AC64</f>
        <v>301873731.60595852</v>
      </c>
      <c r="AD34" s="44">
        <f>+'Class Allocation'!AD64</f>
        <v>501390.95552000013</v>
      </c>
      <c r="AE34" s="44"/>
      <c r="AF34" s="44">
        <f>+'Class Allocation'!AF64</f>
        <v>129492089.19628763</v>
      </c>
      <c r="AG34" s="44">
        <f>+'Class Allocation'!AG64</f>
        <v>132768176.26566404</v>
      </c>
      <c r="AH34" s="44">
        <f>+'Class Allocation'!AH64</f>
        <v>423229.89919271483</v>
      </c>
      <c r="AI34" s="44"/>
      <c r="AJ34" s="44">
        <f>+'Class Allocation'!AJ64</f>
        <v>52276767.349368066</v>
      </c>
      <c r="AK34" s="44">
        <f>+'Class Allocation'!AK64</f>
        <v>183817987.93321684</v>
      </c>
      <c r="AL34" s="44">
        <f>+'Class Allocation'!AL64</f>
        <v>410138.12138000003</v>
      </c>
      <c r="AM34" s="44"/>
      <c r="AN34" s="44">
        <f>+'Class Allocation'!AN64</f>
        <v>12968474.857136395</v>
      </c>
      <c r="AO34" s="44">
        <f>+'Class Allocation'!AO64</f>
        <v>17941568.322162502</v>
      </c>
      <c r="AP34" s="44">
        <f>+'Class Allocation'!AP64</f>
        <v>4756.4990200000011</v>
      </c>
      <c r="AQ34" s="44"/>
      <c r="AR34" s="44">
        <f>+'Class Allocation'!AR64</f>
        <v>6230260.5437404048</v>
      </c>
      <c r="AS34" s="44">
        <f>+'Class Allocation'!AS64</f>
        <v>9478463.5883443151</v>
      </c>
      <c r="AT34" s="44">
        <f>+'Class Allocation'!AT64</f>
        <v>4756.4990200000011</v>
      </c>
      <c r="AU34" s="44"/>
      <c r="AV34" s="44">
        <f>+'Class Allocation'!AV64</f>
        <v>11321378.572644856</v>
      </c>
      <c r="AW34" s="44">
        <f>+'Class Allocation'!AW64</f>
        <v>16978983.817327388</v>
      </c>
      <c r="AX34" s="44">
        <f>+'Class Allocation'!AX64</f>
        <v>113598820.98173523</v>
      </c>
      <c r="AY34" s="44"/>
      <c r="AZ34" s="44">
        <f>+'Class Allocation'!AZ64</f>
        <v>362152.88122481876</v>
      </c>
      <c r="BA34" s="44">
        <f>+'Class Allocation'!BA64</f>
        <v>553457.06128684001</v>
      </c>
      <c r="BB34" s="44">
        <f>+'Class Allocation'!BB64</f>
        <v>20314.071950753558</v>
      </c>
      <c r="BC34" s="44"/>
      <c r="BD34" s="44">
        <f>+'Class Allocation'!BD64</f>
        <v>219472.28048894799</v>
      </c>
      <c r="BE34" s="44">
        <f>+'Class Allocation'!BE64</f>
        <v>518644.82213986752</v>
      </c>
      <c r="BF34" s="44">
        <f>+'Class Allocation'!BF64</f>
        <v>112436.76515367275</v>
      </c>
    </row>
    <row r="35" spans="3:58" x14ac:dyDescent="0.25">
      <c r="C35" s="6" t="s">
        <v>245</v>
      </c>
      <c r="D35" s="6" t="s">
        <v>349</v>
      </c>
      <c r="E35">
        <f t="shared" si="4"/>
        <v>24</v>
      </c>
      <c r="G35" s="79">
        <f t="shared" ref="G35:G37" si="5">SUM(L35:BF35)</f>
        <v>2305549928.0000005</v>
      </c>
      <c r="H35" s="81">
        <f t="shared" ref="H35:H37" si="6">+L35+P35+T35+X35+AB35+AF35+AJ35+AN35+AR35+AV35+AZ35+BD35</f>
        <v>377879633.19919997</v>
      </c>
      <c r="I35" s="81">
        <f t="shared" ref="I35:I37" si="7">+M35+Q35+U35+Y35+AC35+AG35+AK35+AO35+AS35+AW35+BA35+BE35</f>
        <v>1927670294.8008003</v>
      </c>
      <c r="J35" s="81">
        <f t="shared" ref="J35:J37" si="8">+N35+R35+V35+Z35+AD35+AH35+AL35+AP35+AT35+AX35+BB35+BF35</f>
        <v>0</v>
      </c>
      <c r="L35" s="44">
        <f>'Class Allocation'!L27</f>
        <v>169101667.84978625</v>
      </c>
      <c r="M35" s="44">
        <f>'Class Allocation'!M27</f>
        <v>697388765.05834019</v>
      </c>
      <c r="N35" s="44">
        <f>'Class Allocation'!N27</f>
        <v>0</v>
      </c>
      <c r="O35" s="44"/>
      <c r="P35" s="44">
        <f>'Class Allocation'!P27</f>
        <v>52437693.430197425</v>
      </c>
      <c r="Q35" s="44">
        <f>'Class Allocation'!Q27</f>
        <v>226626381.77937278</v>
      </c>
      <c r="R35" s="44">
        <f>'Class Allocation'!R27</f>
        <v>0</v>
      </c>
      <c r="S35" s="44"/>
      <c r="T35" s="44">
        <f>'Class Allocation'!T27</f>
        <v>4603533.5221349383</v>
      </c>
      <c r="U35" s="44">
        <f>'Class Allocation'!U27</f>
        <v>26991581.666399788</v>
      </c>
      <c r="V35" s="44">
        <f>'Class Allocation'!V27</f>
        <v>0</v>
      </c>
      <c r="W35" s="44"/>
      <c r="X35" s="44">
        <f>'Class Allocation'!X27</f>
        <v>58110042.889771603</v>
      </c>
      <c r="Y35" s="44">
        <f>'Class Allocation'!Y27</f>
        <v>312732552.88058698</v>
      </c>
      <c r="Z35" s="44">
        <f>'Class Allocation'!Z27</f>
        <v>0</v>
      </c>
      <c r="AA35" s="44"/>
      <c r="AB35" s="44">
        <f>'Class Allocation'!AB27</f>
        <v>41799879.486789376</v>
      </c>
      <c r="AC35" s="44">
        <f>'Class Allocation'!AC27</f>
        <v>301873731.60595852</v>
      </c>
      <c r="AD35" s="44">
        <f>'Class Allocation'!AD27</f>
        <v>0</v>
      </c>
      <c r="AE35" s="44"/>
      <c r="AF35" s="44">
        <f>'Class Allocation'!AF27</f>
        <v>28093335.901285462</v>
      </c>
      <c r="AG35" s="44">
        <f>'Class Allocation'!AG27</f>
        <v>132768176.26566404</v>
      </c>
      <c r="AH35" s="44">
        <f>'Class Allocation'!AH27</f>
        <v>0</v>
      </c>
      <c r="AI35" s="44"/>
      <c r="AJ35" s="44">
        <f>'Class Allocation'!AJ27</f>
        <v>19639547.732820019</v>
      </c>
      <c r="AK35" s="44">
        <f>'Class Allocation'!AK27</f>
        <v>183817987.93321684</v>
      </c>
      <c r="AL35" s="44">
        <f>'Class Allocation'!AL27</f>
        <v>0</v>
      </c>
      <c r="AM35" s="44"/>
      <c r="AN35" s="44">
        <f>'Class Allocation'!AN27</f>
        <v>3017359.740132126</v>
      </c>
      <c r="AO35" s="44">
        <f>'Class Allocation'!AO27</f>
        <v>17941568.322162502</v>
      </c>
      <c r="AP35" s="44">
        <f>'Class Allocation'!AP27</f>
        <v>0</v>
      </c>
      <c r="AQ35" s="44"/>
      <c r="AR35" s="44">
        <f>'Class Allocation'!AR27</f>
        <v>1021982.9783839859</v>
      </c>
      <c r="AS35" s="44">
        <f>'Class Allocation'!AS27</f>
        <v>9478463.5883443151</v>
      </c>
      <c r="AT35" s="44">
        <f>'Class Allocation'!AT27</f>
        <v>0</v>
      </c>
      <c r="AU35" s="44"/>
      <c r="AV35" s="44">
        <f>'Class Allocation'!AV27</f>
        <v>0</v>
      </c>
      <c r="AW35" s="44">
        <f>'Class Allocation'!AW27</f>
        <v>16978983.817327388</v>
      </c>
      <c r="AX35" s="44">
        <f>'Class Allocation'!AX27</f>
        <v>0</v>
      </c>
      <c r="AY35" s="44"/>
      <c r="AZ35" s="44">
        <f>'Class Allocation'!AZ27</f>
        <v>0</v>
      </c>
      <c r="BA35" s="44">
        <f>'Class Allocation'!BA27</f>
        <v>553457.06128684001</v>
      </c>
      <c r="BB35" s="44">
        <f>'Class Allocation'!BB27</f>
        <v>0</v>
      </c>
      <c r="BC35" s="44"/>
      <c r="BD35" s="44">
        <f>'Class Allocation'!BD27</f>
        <v>54589.667898786589</v>
      </c>
      <c r="BE35" s="44">
        <f>'Class Allocation'!BE27</f>
        <v>518644.82213986752</v>
      </c>
      <c r="BF35" s="44">
        <f>'Class Allocation'!BF27</f>
        <v>0</v>
      </c>
    </row>
    <row r="36" spans="3:58" x14ac:dyDescent="0.25">
      <c r="C36" s="6" t="s">
        <v>252</v>
      </c>
      <c r="D36" s="6" t="s">
        <v>350</v>
      </c>
      <c r="E36">
        <f t="shared" si="4"/>
        <v>25</v>
      </c>
      <c r="G36" s="79">
        <f t="shared" si="5"/>
        <v>442223222.48000008</v>
      </c>
      <c r="H36" s="81">
        <f t="shared" si="6"/>
        <v>442223222.48000008</v>
      </c>
      <c r="I36" s="81">
        <f t="shared" si="7"/>
        <v>0</v>
      </c>
      <c r="J36" s="81">
        <f t="shared" si="8"/>
        <v>0</v>
      </c>
      <c r="L36" s="44">
        <f>'Class Allocation'!L32</f>
        <v>196518630.2958256</v>
      </c>
      <c r="M36" s="44">
        <f>'Class Allocation'!M32</f>
        <v>0</v>
      </c>
      <c r="N36" s="44">
        <f>'Class Allocation'!N32</f>
        <v>0</v>
      </c>
      <c r="O36" s="44"/>
      <c r="P36" s="44">
        <f>'Class Allocation'!P32</f>
        <v>56567340.926593773</v>
      </c>
      <c r="Q36" s="44">
        <f>'Class Allocation'!Q32</f>
        <v>0</v>
      </c>
      <c r="R36" s="44">
        <f>'Class Allocation'!R32</f>
        <v>0</v>
      </c>
      <c r="S36" s="44"/>
      <c r="T36" s="44">
        <f>'Class Allocation'!T32</f>
        <v>5026113.1683719466</v>
      </c>
      <c r="U36" s="44">
        <f>'Class Allocation'!U32</f>
        <v>0</v>
      </c>
      <c r="V36" s="44">
        <f>'Class Allocation'!V32</f>
        <v>0</v>
      </c>
      <c r="W36" s="44"/>
      <c r="X36" s="44">
        <f>'Class Allocation'!X32</f>
        <v>58335554.761906169</v>
      </c>
      <c r="Y36" s="44">
        <f>'Class Allocation'!Y32</f>
        <v>0</v>
      </c>
      <c r="Z36" s="44">
        <f>'Class Allocation'!Z32</f>
        <v>0</v>
      </c>
      <c r="AA36" s="44"/>
      <c r="AB36" s="44">
        <f>'Class Allocation'!AB32</f>
        <v>53067462.223341793</v>
      </c>
      <c r="AC36" s="44">
        <f>'Class Allocation'!AC32</f>
        <v>0</v>
      </c>
      <c r="AD36" s="44">
        <f>'Class Allocation'!AD32</f>
        <v>0</v>
      </c>
      <c r="AE36" s="44"/>
      <c r="AF36" s="44">
        <f>'Class Allocation'!AF32</f>
        <v>31508738.741181888</v>
      </c>
      <c r="AG36" s="44">
        <f>'Class Allocation'!AG32</f>
        <v>0</v>
      </c>
      <c r="AH36" s="44">
        <f>'Class Allocation'!AH32</f>
        <v>0</v>
      </c>
      <c r="AI36" s="44"/>
      <c r="AJ36" s="44">
        <f>'Class Allocation'!AJ32</f>
        <v>32637219.616548046</v>
      </c>
      <c r="AK36" s="44">
        <f>'Class Allocation'!AK32</f>
        <v>0</v>
      </c>
      <c r="AL36" s="44">
        <f>'Class Allocation'!AL32</f>
        <v>0</v>
      </c>
      <c r="AM36" s="44"/>
      <c r="AN36" s="44">
        <f>'Class Allocation'!AN32</f>
        <v>3290037.2181632314</v>
      </c>
      <c r="AO36" s="44">
        <f>'Class Allocation'!AO32</f>
        <v>0</v>
      </c>
      <c r="AP36" s="44">
        <f>'Class Allocation'!AP32</f>
        <v>0</v>
      </c>
      <c r="AQ36" s="44"/>
      <c r="AR36" s="44">
        <f>'Class Allocation'!AR32</f>
        <v>1721960.4869474904</v>
      </c>
      <c r="AS36" s="44">
        <f>'Class Allocation'!AS32</f>
        <v>0</v>
      </c>
      <c r="AT36" s="44">
        <f>'Class Allocation'!AT32</f>
        <v>0</v>
      </c>
      <c r="AU36" s="44"/>
      <c r="AV36" s="44">
        <f>'Class Allocation'!AV32</f>
        <v>3392248.2958851387</v>
      </c>
      <c r="AW36" s="44">
        <f>'Class Allocation'!AW32</f>
        <v>0</v>
      </c>
      <c r="AX36" s="44">
        <f>'Class Allocation'!AX32</f>
        <v>0</v>
      </c>
      <c r="AY36" s="44"/>
      <c r="AZ36" s="44">
        <f>'Class Allocation'!AZ32</f>
        <v>108512.62382066816</v>
      </c>
      <c r="BA36" s="44">
        <f>'Class Allocation'!BA32</f>
        <v>0</v>
      </c>
      <c r="BB36" s="44">
        <f>'Class Allocation'!BB32</f>
        <v>0</v>
      </c>
      <c r="BC36" s="44"/>
      <c r="BD36" s="44">
        <f>'Class Allocation'!BD32</f>
        <v>49404.121414287947</v>
      </c>
      <c r="BE36" s="44">
        <f>'Class Allocation'!BE32</f>
        <v>0</v>
      </c>
      <c r="BF36" s="44">
        <f>'Class Allocation'!BF32</f>
        <v>0</v>
      </c>
    </row>
    <row r="37" spans="3:58" x14ac:dyDescent="0.25">
      <c r="C37" s="6" t="s">
        <v>253</v>
      </c>
      <c r="D37" s="6" t="s">
        <v>249</v>
      </c>
      <c r="E37">
        <f t="shared" si="4"/>
        <v>26</v>
      </c>
      <c r="G37" s="79">
        <f t="shared" si="5"/>
        <v>1362654761.0000002</v>
      </c>
      <c r="H37" s="81">
        <f t="shared" si="6"/>
        <v>1000245183.6218625</v>
      </c>
      <c r="I37" s="81">
        <f t="shared" si="7"/>
        <v>0</v>
      </c>
      <c r="J37" s="81">
        <f t="shared" si="8"/>
        <v>362409577.37813753</v>
      </c>
      <c r="L37" s="44">
        <f>'Class Allocation'!L62</f>
        <v>526944449.35194772</v>
      </c>
      <c r="M37" s="44">
        <f>'Class Allocation'!M62</f>
        <v>0</v>
      </c>
      <c r="N37" s="44">
        <f>'Class Allocation'!N62</f>
        <v>209074166.39294127</v>
      </c>
      <c r="O37" s="44"/>
      <c r="P37" s="44">
        <f>'Class Allocation'!P62</f>
        <v>138146421.8569825</v>
      </c>
      <c r="Q37" s="44">
        <f>'Class Allocation'!Q62</f>
        <v>0</v>
      </c>
      <c r="R37" s="44">
        <f>'Class Allocation'!R62</f>
        <v>34099740.658681475</v>
      </c>
      <c r="S37" s="44"/>
      <c r="T37" s="44">
        <f>'Class Allocation'!T62</f>
        <v>10175973.438260123</v>
      </c>
      <c r="U37" s="44">
        <f>'Class Allocation'!U62</f>
        <v>0</v>
      </c>
      <c r="V37" s="44">
        <f>'Class Allocation'!V62</f>
        <v>320204.31638000009</v>
      </c>
      <c r="W37" s="44"/>
      <c r="X37" s="44">
        <f>'Class Allocation'!X62</f>
        <v>129201190.75607871</v>
      </c>
      <c r="Y37" s="44">
        <f>'Class Allocation'!Y62</f>
        <v>0</v>
      </c>
      <c r="Z37" s="44">
        <f>'Class Allocation'!Z62</f>
        <v>3839622.2171623865</v>
      </c>
      <c r="AA37" s="44"/>
      <c r="AB37" s="44">
        <f>'Class Allocation'!AB62</f>
        <v>107441489.66218343</v>
      </c>
      <c r="AC37" s="44">
        <f>'Class Allocation'!AC62</f>
        <v>0</v>
      </c>
      <c r="AD37" s="44">
        <f>'Class Allocation'!AD62</f>
        <v>501390.95552000013</v>
      </c>
      <c r="AE37" s="44"/>
      <c r="AF37" s="44">
        <f>'Class Allocation'!AF62</f>
        <v>69890014.553820267</v>
      </c>
      <c r="AG37" s="44">
        <f>'Class Allocation'!AG62</f>
        <v>0</v>
      </c>
      <c r="AH37" s="44">
        <f>'Class Allocation'!AH62</f>
        <v>423229.89919271483</v>
      </c>
      <c r="AI37" s="44"/>
      <c r="AJ37" s="44">
        <f>'Class Allocation'!AJ62</f>
        <v>0</v>
      </c>
      <c r="AK37" s="44">
        <f>'Class Allocation'!AK62</f>
        <v>0</v>
      </c>
      <c r="AL37" s="44">
        <f>'Class Allocation'!AL62</f>
        <v>410138.12138000003</v>
      </c>
      <c r="AM37" s="44"/>
      <c r="AN37" s="44">
        <f>'Class Allocation'!AN62</f>
        <v>6661077.8988410365</v>
      </c>
      <c r="AO37" s="44">
        <f>'Class Allocation'!AO62</f>
        <v>0</v>
      </c>
      <c r="AP37" s="44">
        <f>'Class Allocation'!AP62</f>
        <v>4756.4990200000011</v>
      </c>
      <c r="AQ37" s="44"/>
      <c r="AR37" s="44">
        <f>'Class Allocation'!AR62</f>
        <v>3486317.0784089281</v>
      </c>
      <c r="AS37" s="44">
        <f>'Class Allocation'!AS62</f>
        <v>0</v>
      </c>
      <c r="AT37" s="44">
        <f>'Class Allocation'!AT62</f>
        <v>4756.4990200000011</v>
      </c>
      <c r="AU37" s="44"/>
      <c r="AV37" s="44">
        <f>'Class Allocation'!AV62</f>
        <v>7929130.2767597176</v>
      </c>
      <c r="AW37" s="44">
        <f>'Class Allocation'!AW62</f>
        <v>0</v>
      </c>
      <c r="AX37" s="44">
        <f>'Class Allocation'!AX62</f>
        <v>113598820.98173523</v>
      </c>
      <c r="AY37" s="44"/>
      <c r="AZ37" s="44">
        <f>'Class Allocation'!AZ62</f>
        <v>253640.25740415059</v>
      </c>
      <c r="BA37" s="44">
        <f>'Class Allocation'!BA62</f>
        <v>0</v>
      </c>
      <c r="BB37" s="44">
        <f>'Class Allocation'!BB62</f>
        <v>20314.071950753558</v>
      </c>
      <c r="BC37" s="44"/>
      <c r="BD37" s="44">
        <f>'Class Allocation'!BD62</f>
        <v>115478.49117587344</v>
      </c>
      <c r="BE37" s="44">
        <f>'Class Allocation'!BE62</f>
        <v>0</v>
      </c>
      <c r="BF37" s="44">
        <f>'Class Allocation'!BF62</f>
        <v>112436.76515367275</v>
      </c>
    </row>
    <row r="38" spans="3:58" x14ac:dyDescent="0.25">
      <c r="C38" s="6" t="s">
        <v>37</v>
      </c>
      <c r="D38" s="6" t="s">
        <v>255</v>
      </c>
      <c r="E38">
        <f t="shared" si="4"/>
        <v>27</v>
      </c>
      <c r="G38" s="79">
        <f t="shared" ref="G38" si="9">SUM(L38:BF38)</f>
        <v>4331626533.7399998</v>
      </c>
      <c r="H38" s="81">
        <f t="shared" ref="H38" si="10">+L38+P38+T38+X38+AB38+AF38+AJ38+AN38+AR38+AV38+AZ38+BD38</f>
        <v>1919098188.1131358</v>
      </c>
      <c r="I38" s="81">
        <f t="shared" ref="I38" si="11">+M38+Q38+U38+Y38+AC38+AG38+AK38+AO38+AS38+AW38+BA38+BE38</f>
        <v>2030116375.400296</v>
      </c>
      <c r="J38" s="81">
        <f t="shared" ref="J38" si="12">+N38+R38+V38+Z38+AD38+AH38+AL38+AP38+AT38+AX38+BB38+BF38</f>
        <v>382411970.22656822</v>
      </c>
      <c r="L38" s="44">
        <f>'Class Allocation'!L76</f>
        <v>941061156.55078769</v>
      </c>
      <c r="M38" s="44">
        <f>'Class Allocation'!M76</f>
        <v>734451506.45506454</v>
      </c>
      <c r="N38" s="44">
        <f>'Class Allocation'!N76</f>
        <v>220613551.30904767</v>
      </c>
      <c r="O38" s="44"/>
      <c r="P38" s="44">
        <f>'Class Allocation'!P76</f>
        <v>260564029.54229432</v>
      </c>
      <c r="Q38" s="44">
        <f>'Class Allocation'!Q76</f>
        <v>238670445.86873558</v>
      </c>
      <c r="R38" s="44">
        <f>'Class Allocation'!R76</f>
        <v>35981800.215768941</v>
      </c>
      <c r="S38" s="44"/>
      <c r="T38" s="44">
        <f>'Class Allocation'!T76</f>
        <v>20878567.32574397</v>
      </c>
      <c r="U38" s="44">
        <f>'Class Allocation'!U76</f>
        <v>28426049.873106066</v>
      </c>
      <c r="V38" s="44">
        <f>'Class Allocation'!V76</f>
        <v>337877.28345314442</v>
      </c>
      <c r="W38" s="44"/>
      <c r="X38" s="44">
        <f>'Class Allocation'!X76</f>
        <v>258960916.30804369</v>
      </c>
      <c r="Y38" s="44">
        <f>'Class Allocation'!Y76</f>
        <v>329352731.34414595</v>
      </c>
      <c r="Z38" s="44">
        <f>'Class Allocation'!Z76</f>
        <v>4051541.6496808878</v>
      </c>
      <c r="AA38" s="44"/>
      <c r="AB38" s="44">
        <f>'Class Allocation'!AB76</f>
        <v>213275687.00353801</v>
      </c>
      <c r="AC38" s="44">
        <f>'Class Allocation'!AC76</f>
        <v>317916817.77187902</v>
      </c>
      <c r="AD38" s="44">
        <f>'Class Allocation'!AD76</f>
        <v>529064.11729325226</v>
      </c>
      <c r="AE38" s="44"/>
      <c r="AF38" s="44">
        <f>'Class Allocation'!AF76</f>
        <v>136514177.89342391</v>
      </c>
      <c r="AG38" s="44">
        <f>'Class Allocation'!AG76</f>
        <v>139824143.9399316</v>
      </c>
      <c r="AH38" s="44">
        <f>'Class Allocation'!AH76</f>
        <v>446589.1348125324</v>
      </c>
      <c r="AI38" s="44"/>
      <c r="AJ38" s="44">
        <f>'Class Allocation'!AJ76</f>
        <v>55052024.603720762</v>
      </c>
      <c r="AK38" s="44">
        <f>'Class Allocation'!AK76</f>
        <v>193586998.98154524</v>
      </c>
      <c r="AL38" s="44">
        <f>'Class Allocation'!AL76</f>
        <v>432774.78535922029</v>
      </c>
      <c r="AM38" s="44"/>
      <c r="AN38" s="44">
        <f>'Class Allocation'!AN76</f>
        <v>13671023.346063342</v>
      </c>
      <c r="AO38" s="44">
        <f>'Class Allocation'!AO76</f>
        <v>18895073.368835203</v>
      </c>
      <c r="AP38" s="44">
        <f>'Class Allocation'!AP76</f>
        <v>5019.0234341435744</v>
      </c>
      <c r="AQ38" s="44"/>
      <c r="AR38" s="44">
        <f>'Class Allocation'!AR76</f>
        <v>6568349.1219632607</v>
      </c>
      <c r="AS38" s="44">
        <f>'Class Allocation'!AS76</f>
        <v>9982196.7461098935</v>
      </c>
      <c r="AT38" s="44">
        <f>'Class Allocation'!AT76</f>
        <v>5019.0234341435744</v>
      </c>
      <c r="AU38" s="44"/>
      <c r="AV38" s="44">
        <f>'Class Allocation'!AV76</f>
        <v>11938979.387482014</v>
      </c>
      <c r="AW38" s="44">
        <f>'Class Allocation'!AW76</f>
        <v>17881332.289127234</v>
      </c>
      <c r="AX38" s="44">
        <f>'Class Allocation'!AX76</f>
        <v>119868655.95914909</v>
      </c>
      <c r="AY38" s="44"/>
      <c r="AZ38" s="44">
        <f>'Class Allocation'!AZ76</f>
        <v>381908.94830665831</v>
      </c>
      <c r="BA38" s="44">
        <f>'Class Allocation'!BA76</f>
        <v>582870.54909223819</v>
      </c>
      <c r="BB38" s="44">
        <f>'Class Allocation'!BB76</f>
        <v>21435.262098237698</v>
      </c>
      <c r="BC38" s="44"/>
      <c r="BD38" s="44">
        <f>'Class Allocation'!BD76</f>
        <v>231368.08176832215</v>
      </c>
      <c r="BE38" s="44">
        <f>'Class Allocation'!BE76</f>
        <v>546208.21272318449</v>
      </c>
      <c r="BF38" s="44">
        <f>'Class Allocation'!BF76</f>
        <v>118642.46303693786</v>
      </c>
    </row>
    <row r="39" spans="3:58" x14ac:dyDescent="0.25">
      <c r="C39" t="s">
        <v>257</v>
      </c>
      <c r="D39" s="6" t="s">
        <v>258</v>
      </c>
      <c r="E39">
        <f t="shared" si="4"/>
        <v>28</v>
      </c>
      <c r="G39" s="79">
        <f t="shared" ref="G39" si="13">SUM(L39:BF39)</f>
        <v>857428692.99999964</v>
      </c>
      <c r="H39" s="81">
        <f t="shared" ref="H39" si="14">+L39+P39+T39+X39+AB39+AF39+AJ39+AN39+AR39+AV39+AZ39+BD39</f>
        <v>748355940.47929978</v>
      </c>
      <c r="I39" s="81">
        <f t="shared" ref="I39" si="15">+M39+Q39+U39+Y39+AC39+AG39+AK39+AO39+AS39+AW39+BA39+BE39</f>
        <v>0</v>
      </c>
      <c r="J39" s="81">
        <f t="shared" ref="J39" si="16">+N39+R39+V39+Z39+AD39+AH39+AL39+AP39+AT39+AX39+BB39+BF39</f>
        <v>109072752.52070001</v>
      </c>
      <c r="L39" s="44">
        <f>SUM('Class Allocation'!L38:L50)</f>
        <v>384856350.30873156</v>
      </c>
      <c r="M39" s="44">
        <f>SUM('Class Allocation'!M38:M50)</f>
        <v>0</v>
      </c>
      <c r="N39" s="44">
        <f>SUM('Class Allocation'!N38:N50)</f>
        <v>94768999.672030732</v>
      </c>
      <c r="O39" s="44"/>
      <c r="P39" s="44">
        <f>SUM('Class Allocation'!P38:P50)</f>
        <v>104464210.21106456</v>
      </c>
      <c r="Q39" s="44">
        <f>SUM('Class Allocation'!Q38:Q50)</f>
        <v>0</v>
      </c>
      <c r="R39" s="44">
        <f>SUM('Class Allocation'!R38:R50)</f>
        <v>11774125.984701432</v>
      </c>
      <c r="S39" s="44"/>
      <c r="T39" s="44">
        <f>SUM('Class Allocation'!T38:T50)</f>
        <v>8302466.900459555</v>
      </c>
      <c r="U39" s="44">
        <f>SUM('Class Allocation'!U38:U50)</f>
        <v>0</v>
      </c>
      <c r="V39" s="44">
        <f>SUM('Class Allocation'!V38:V50)</f>
        <v>0</v>
      </c>
      <c r="W39" s="44"/>
      <c r="X39" s="44">
        <f>SUM('Class Allocation'!X38:X50)</f>
        <v>96362536.279212967</v>
      </c>
      <c r="Y39" s="44">
        <f>SUM('Class Allocation'!Y38:Y50)</f>
        <v>0</v>
      </c>
      <c r="Z39" s="44">
        <f>SUM('Class Allocation'!Z38:Z50)</f>
        <v>0</v>
      </c>
      <c r="AA39" s="44"/>
      <c r="AB39" s="44">
        <f>SUM('Class Allocation'!AB38:AB50)</f>
        <v>87660351.814839602</v>
      </c>
      <c r="AC39" s="44">
        <f>SUM('Class Allocation'!AC38:AC50)</f>
        <v>0</v>
      </c>
      <c r="AD39" s="44">
        <f>SUM('Class Allocation'!AD38:AD50)</f>
        <v>0</v>
      </c>
      <c r="AE39" s="44"/>
      <c r="AF39" s="44">
        <f>SUM('Class Allocation'!AF38:AF50)</f>
        <v>52048223.291125685</v>
      </c>
      <c r="AG39" s="44">
        <f>SUM('Class Allocation'!AG38:AG50)</f>
        <v>0</v>
      </c>
      <c r="AH39" s="44">
        <f>SUM('Class Allocation'!AH38:AH50)</f>
        <v>0</v>
      </c>
      <c r="AI39" s="44"/>
      <c r="AJ39" s="44">
        <f>SUM('Class Allocation'!AJ38:AJ50)</f>
        <v>0</v>
      </c>
      <c r="AK39" s="44">
        <f>SUM('Class Allocation'!AK38:AK50)</f>
        <v>0</v>
      </c>
      <c r="AL39" s="44">
        <f>SUM('Class Allocation'!AL38:AL50)</f>
        <v>0</v>
      </c>
      <c r="AM39" s="44"/>
      <c r="AN39" s="44">
        <f>SUM('Class Allocation'!AN38:AN50)</f>
        <v>5434701.5656092446</v>
      </c>
      <c r="AO39" s="44">
        <f>SUM('Class Allocation'!AO38:AO50)</f>
        <v>0</v>
      </c>
      <c r="AP39" s="44">
        <f>SUM('Class Allocation'!AP38:AP50)</f>
        <v>0</v>
      </c>
      <c r="AQ39" s="44"/>
      <c r="AR39" s="44">
        <f>SUM('Class Allocation'!AR38:AR50)</f>
        <v>2844448.4769553384</v>
      </c>
      <c r="AS39" s="44">
        <f>SUM('Class Allocation'!AS38:AS50)</f>
        <v>0</v>
      </c>
      <c r="AT39" s="44">
        <f>SUM('Class Allocation'!AT38:AT50)</f>
        <v>0</v>
      </c>
      <c r="AU39" s="44"/>
      <c r="AV39" s="44">
        <f>SUM('Class Allocation'!AV38:AV50)</f>
        <v>6098741.5708087021</v>
      </c>
      <c r="AW39" s="44">
        <f>SUM('Class Allocation'!AW38:AW50)</f>
        <v>0</v>
      </c>
      <c r="AX39" s="44">
        <f>SUM('Class Allocation'!AX38:AX50)</f>
        <v>2498653.9658494983</v>
      </c>
      <c r="AY39" s="44"/>
      <c r="AZ39" s="44">
        <f>SUM('Class Allocation'!AZ38:AZ50)</f>
        <v>195089.03598106306</v>
      </c>
      <c r="BA39" s="44">
        <f>SUM('Class Allocation'!BA38:BA50)</f>
        <v>0</v>
      </c>
      <c r="BB39" s="44">
        <f>SUM('Class Allocation'!BB38:BB50)</f>
        <v>4684.9761859678092</v>
      </c>
      <c r="BC39" s="44"/>
      <c r="BD39" s="44">
        <f>SUM('Class Allocation'!BD38:BD50)</f>
        <v>88821.024511703494</v>
      </c>
      <c r="BE39" s="44">
        <f>SUM('Class Allocation'!BE38:BE50)</f>
        <v>0</v>
      </c>
      <c r="BF39" s="44">
        <f>SUM('Class Allocation'!BF38:BF50)</f>
        <v>26287.921932374928</v>
      </c>
    </row>
    <row r="40" spans="3:58" x14ac:dyDescent="0.25">
      <c r="C40" s="6" t="s">
        <v>351</v>
      </c>
      <c r="D40" s="6" t="s">
        <v>353</v>
      </c>
      <c r="E40">
        <f t="shared" si="4"/>
        <v>29</v>
      </c>
      <c r="G40" s="79">
        <f t="shared" ref="G40:G41" si="17">SUM(L40:BF40)</f>
        <v>152675044.99999997</v>
      </c>
      <c r="H40" s="81">
        <f t="shared" ref="H40:H41" si="18">+L40+P40+T40+X40+AB40+AF40+AJ40+AN40+AR40+AV40+AZ40+BD40</f>
        <v>152675044.99999997</v>
      </c>
      <c r="I40" s="81">
        <f t="shared" ref="I40:I41" si="19">+M40+Q40+U40+Y40+AC40+AG40+AK40+AO40+AS40+AW40+BA40+BE40</f>
        <v>0</v>
      </c>
      <c r="J40" s="81">
        <f t="shared" ref="J40:J41" si="20">+N40+R40+V40+Z40+AD40+AH40+AL40+AP40+AT40+AX40+BB40+BF40</f>
        <v>0</v>
      </c>
      <c r="L40" s="44">
        <f>'Class Allocation'!L35</f>
        <v>73253213.034616604</v>
      </c>
      <c r="M40" s="44">
        <f>'Class Allocation'!M35</f>
        <v>0</v>
      </c>
      <c r="N40" s="44">
        <f>'Class Allocation'!N35</f>
        <v>0</v>
      </c>
      <c r="O40" s="44"/>
      <c r="P40" s="44">
        <f>'Class Allocation'!P35</f>
        <v>21085733.548314787</v>
      </c>
      <c r="Q40" s="44">
        <f>'Class Allocation'!Q35</f>
        <v>0</v>
      </c>
      <c r="R40" s="44">
        <f>'Class Allocation'!R35</f>
        <v>0</v>
      </c>
      <c r="S40" s="44"/>
      <c r="T40" s="44">
        <f>'Class Allocation'!T35</f>
        <v>1873506.5378005684</v>
      </c>
      <c r="U40" s="44">
        <f>'Class Allocation'!U35</f>
        <v>0</v>
      </c>
      <c r="V40" s="44">
        <f>'Class Allocation'!V35</f>
        <v>0</v>
      </c>
      <c r="W40" s="44"/>
      <c r="X40" s="44">
        <f>'Class Allocation'!X35</f>
        <v>21744843.295690466</v>
      </c>
      <c r="Y40" s="44">
        <f>'Class Allocation'!Y35</f>
        <v>0</v>
      </c>
      <c r="Z40" s="44">
        <f>'Class Allocation'!Z35</f>
        <v>0</v>
      </c>
      <c r="AA40" s="44"/>
      <c r="AB40" s="44">
        <f>'Class Allocation'!AB35</f>
        <v>19781137.847343829</v>
      </c>
      <c r="AC40" s="44">
        <f>'Class Allocation'!AC35</f>
        <v>0</v>
      </c>
      <c r="AD40" s="44">
        <f>'Class Allocation'!AD35</f>
        <v>0</v>
      </c>
      <c r="AE40" s="44"/>
      <c r="AF40" s="44">
        <f>'Class Allocation'!AF35</f>
        <v>11745025.639479551</v>
      </c>
      <c r="AG40" s="44">
        <f>'Class Allocation'!AG35</f>
        <v>0</v>
      </c>
      <c r="AH40" s="44">
        <f>'Class Allocation'!AH35</f>
        <v>0</v>
      </c>
      <c r="AI40" s="44"/>
      <c r="AJ40" s="44">
        <f>'Class Allocation'!AJ35</f>
        <v>0</v>
      </c>
      <c r="AK40" s="44">
        <f>'Class Allocation'!AK35</f>
        <v>0</v>
      </c>
      <c r="AL40" s="44">
        <f>'Class Allocation'!AL35</f>
        <v>0</v>
      </c>
      <c r="AM40" s="44"/>
      <c r="AN40" s="44">
        <f>'Class Allocation'!AN35</f>
        <v>1226376.3332317914</v>
      </c>
      <c r="AO40" s="44">
        <f>'Class Allocation'!AO35</f>
        <v>0</v>
      </c>
      <c r="AP40" s="44">
        <f>'Class Allocation'!AP35</f>
        <v>0</v>
      </c>
      <c r="AQ40" s="44"/>
      <c r="AR40" s="44">
        <f>'Class Allocation'!AR35</f>
        <v>641868.60145358986</v>
      </c>
      <c r="AS40" s="44">
        <f>'Class Allocation'!AS35</f>
        <v>0</v>
      </c>
      <c r="AT40" s="44">
        <f>'Class Allocation'!AT35</f>
        <v>0</v>
      </c>
      <c r="AU40" s="44"/>
      <c r="AV40" s="44">
        <f>'Class Allocation'!AV35</f>
        <v>1264475.9772176556</v>
      </c>
      <c r="AW40" s="44">
        <f>'Class Allocation'!AW35</f>
        <v>0</v>
      </c>
      <c r="AX40" s="44">
        <f>'Class Allocation'!AX35</f>
        <v>0</v>
      </c>
      <c r="AY40" s="44"/>
      <c r="AZ40" s="44">
        <f>'Class Allocation'!AZ35</f>
        <v>40448.573948001242</v>
      </c>
      <c r="BA40" s="44">
        <f>'Class Allocation'!BA35</f>
        <v>0</v>
      </c>
      <c r="BB40" s="44">
        <f>'Class Allocation'!BB35</f>
        <v>0</v>
      </c>
      <c r="BC40" s="44"/>
      <c r="BD40" s="44">
        <f>'Class Allocation'!BD35</f>
        <v>18415.610903155037</v>
      </c>
      <c r="BE40" s="44">
        <f>'Class Allocation'!BE35</f>
        <v>0</v>
      </c>
      <c r="BF40" s="44">
        <f>'Class Allocation'!BF35</f>
        <v>0</v>
      </c>
    </row>
    <row r="41" spans="3:58" x14ac:dyDescent="0.25">
      <c r="C41" s="6" t="s">
        <v>352</v>
      </c>
      <c r="D41" s="6" t="s">
        <v>354</v>
      </c>
      <c r="E41">
        <f t="shared" si="4"/>
        <v>30</v>
      </c>
      <c r="G41" s="79">
        <f t="shared" si="17"/>
        <v>528239740.00000006</v>
      </c>
      <c r="H41" s="81">
        <f t="shared" si="18"/>
        <v>444382959.77380002</v>
      </c>
      <c r="I41" s="81">
        <f t="shared" si="19"/>
        <v>0</v>
      </c>
      <c r="J41" s="81">
        <f t="shared" si="20"/>
        <v>83856780.226200014</v>
      </c>
      <c r="L41" s="44">
        <f>SUM('Class Allocation'!L38:L42)</f>
        <v>233994190.92077899</v>
      </c>
      <c r="M41" s="44">
        <f>SUM('Class Allocation'!M38:M42)</f>
        <v>0</v>
      </c>
      <c r="N41" s="44">
        <f>SUM('Class Allocation'!N38:N42)</f>
        <v>72859838.906569287</v>
      </c>
      <c r="O41" s="44"/>
      <c r="P41" s="44">
        <f>SUM('Class Allocation'!P38:P42)</f>
        <v>62267111.930775866</v>
      </c>
      <c r="Q41" s="44">
        <f>SUM('Class Allocation'!Q38:Q42)</f>
        <v>0</v>
      </c>
      <c r="R41" s="44">
        <f>SUM('Class Allocation'!R38:R42)</f>
        <v>9052125.9639736302</v>
      </c>
      <c r="S41" s="44"/>
      <c r="T41" s="44">
        <f>SUM('Class Allocation'!T38:T42)</f>
        <v>4743628.0911355326</v>
      </c>
      <c r="U41" s="44">
        <f>SUM('Class Allocation'!U38:U42)</f>
        <v>0</v>
      </c>
      <c r="V41" s="44">
        <f>SUM('Class Allocation'!V38:V42)</f>
        <v>0</v>
      </c>
      <c r="W41" s="44"/>
      <c r="X41" s="44">
        <f>SUM('Class Allocation'!X38:X42)</f>
        <v>55056893.271304682</v>
      </c>
      <c r="Y41" s="44">
        <f>SUM('Class Allocation'!Y38:Y42)</f>
        <v>0</v>
      </c>
      <c r="Z41" s="44">
        <f>SUM('Class Allocation'!Z38:Z42)</f>
        <v>0</v>
      </c>
      <c r="AA41" s="44"/>
      <c r="AB41" s="44">
        <f>SUM('Class Allocation'!AB38:AB42)</f>
        <v>50084885.893935941</v>
      </c>
      <c r="AC41" s="44">
        <f>SUM('Class Allocation'!AC38:AC42)</f>
        <v>0</v>
      </c>
      <c r="AD41" s="44">
        <f>SUM('Class Allocation'!AD38:AD42)</f>
        <v>0</v>
      </c>
      <c r="AE41" s="44"/>
      <c r="AF41" s="44">
        <f>SUM('Class Allocation'!AF38:AF42)</f>
        <v>29737837.808641229</v>
      </c>
      <c r="AG41" s="44">
        <f>SUM('Class Allocation'!AG38:AG42)</f>
        <v>0</v>
      </c>
      <c r="AH41" s="44">
        <f>SUM('Class Allocation'!AH38:AH42)</f>
        <v>0</v>
      </c>
      <c r="AI41" s="44"/>
      <c r="AJ41" s="44">
        <f>SUM('Class Allocation'!AJ38:AJ42)</f>
        <v>0</v>
      </c>
      <c r="AK41" s="44">
        <f>SUM('Class Allocation'!AK38:AK42)</f>
        <v>0</v>
      </c>
      <c r="AL41" s="44">
        <f>SUM('Class Allocation'!AL38:AL42)</f>
        <v>0</v>
      </c>
      <c r="AM41" s="44"/>
      <c r="AN41" s="44">
        <f>SUM('Class Allocation'!AN38:AN42)</f>
        <v>3105125.6599571984</v>
      </c>
      <c r="AO41" s="44">
        <f>SUM('Class Allocation'!AO38:AO42)</f>
        <v>0</v>
      </c>
      <c r="AP41" s="44">
        <f>SUM('Class Allocation'!AP38:AP42)</f>
        <v>0</v>
      </c>
      <c r="AQ41" s="44"/>
      <c r="AR41" s="44">
        <f>SUM('Class Allocation'!AR38:AR42)</f>
        <v>1625180.3061480636</v>
      </c>
      <c r="AS41" s="44">
        <f>SUM('Class Allocation'!AS38:AS42)</f>
        <v>0</v>
      </c>
      <c r="AT41" s="44">
        <f>SUM('Class Allocation'!AT38:AT42)</f>
        <v>0</v>
      </c>
      <c r="AU41" s="44"/>
      <c r="AV41" s="44">
        <f>SUM('Class Allocation'!AV38:AV42)</f>
        <v>3600494.8051210102</v>
      </c>
      <c r="AW41" s="44">
        <f>SUM('Class Allocation'!AW38:AW42)</f>
        <v>0</v>
      </c>
      <c r="AX41" s="44">
        <f>SUM('Class Allocation'!AX38:AX42)</f>
        <v>1921002.9235835013</v>
      </c>
      <c r="AY41" s="44"/>
      <c r="AZ41" s="44">
        <f>SUM('Class Allocation'!AZ38:AZ42)</f>
        <v>115174.09820215448</v>
      </c>
      <c r="BA41" s="44">
        <f>SUM('Class Allocation'!BA38:BA42)</f>
        <v>0</v>
      </c>
      <c r="BB41" s="44">
        <f>SUM('Class Allocation'!BB38:BB42)</f>
        <v>3601.8804817190653</v>
      </c>
      <c r="BC41" s="44"/>
      <c r="BD41" s="44">
        <f>SUM('Class Allocation'!BD38:BD42)</f>
        <v>52436.98779935488</v>
      </c>
      <c r="BE41" s="44">
        <f>SUM('Class Allocation'!BE38:BE42)</f>
        <v>0</v>
      </c>
      <c r="BF41" s="44">
        <f>SUM('Class Allocation'!BF38:BF42)</f>
        <v>20210.551591868087</v>
      </c>
    </row>
    <row r="42" spans="3:58" x14ac:dyDescent="0.25">
      <c r="C42" s="6" t="s">
        <v>356</v>
      </c>
      <c r="D42" s="6" t="s">
        <v>357</v>
      </c>
      <c r="E42">
        <f t="shared" si="4"/>
        <v>31</v>
      </c>
      <c r="G42" s="79">
        <f t="shared" ref="G42" si="21">SUM(L42:BF42)</f>
        <v>329188953.00000006</v>
      </c>
      <c r="H42" s="81">
        <f t="shared" ref="H42" si="22">+L42+P42+T42+X42+AB42+AF42+AJ42+AN42+AR42+AV42+AZ42+BD42</f>
        <v>303972980.70550001</v>
      </c>
      <c r="I42" s="81">
        <f t="shared" ref="I42" si="23">+M42+Q42+U42+Y42+AC42+AG42+AK42+AO42+AS42+AW42+BA42+BE42</f>
        <v>0</v>
      </c>
      <c r="J42" s="81">
        <f t="shared" ref="J42" si="24">+N42+R42+V42+Z42+AD42+AH42+AL42+AP42+AT42+AX42+BB42+BF42</f>
        <v>25215972.294500001</v>
      </c>
      <c r="L42" s="44">
        <f>SUM('Class Allocation'!L46:L50)</f>
        <v>150862159.3879526</v>
      </c>
      <c r="M42" s="44">
        <f>SUM('Class Allocation'!M46:M50)</f>
        <v>0</v>
      </c>
      <c r="N42" s="44">
        <f>SUM('Class Allocation'!N46:N50)</f>
        <v>21909160.765461445</v>
      </c>
      <c r="O42" s="44"/>
      <c r="P42" s="44">
        <f>SUM('Class Allocation'!P46:P50)</f>
        <v>42197098.280288704</v>
      </c>
      <c r="Q42" s="44">
        <f>SUM('Class Allocation'!Q46:Q50)</f>
        <v>0</v>
      </c>
      <c r="R42" s="44">
        <f>SUM('Class Allocation'!R46:R50)</f>
        <v>2722000.0207278021</v>
      </c>
      <c r="S42" s="44"/>
      <c r="T42" s="44">
        <f>SUM('Class Allocation'!T46:T50)</f>
        <v>3558838.8093240224</v>
      </c>
      <c r="U42" s="44">
        <f>SUM('Class Allocation'!U46:U50)</f>
        <v>0</v>
      </c>
      <c r="V42" s="44">
        <f>SUM('Class Allocation'!V46:V50)</f>
        <v>0</v>
      </c>
      <c r="W42" s="44"/>
      <c r="X42" s="44">
        <f>SUM('Class Allocation'!X46:X50)</f>
        <v>41305643.007908285</v>
      </c>
      <c r="Y42" s="44">
        <f>SUM('Class Allocation'!Y46:Y50)</f>
        <v>0</v>
      </c>
      <c r="Z42" s="44">
        <f>SUM('Class Allocation'!Z46:Z50)</f>
        <v>0</v>
      </c>
      <c r="AA42" s="44"/>
      <c r="AB42" s="44">
        <f>SUM('Class Allocation'!AB46:AB50)</f>
        <v>37575465.92090366</v>
      </c>
      <c r="AC42" s="44">
        <f>SUM('Class Allocation'!AC46:AC50)</f>
        <v>0</v>
      </c>
      <c r="AD42" s="44">
        <f>SUM('Class Allocation'!AD46:AD50)</f>
        <v>0</v>
      </c>
      <c r="AE42" s="44"/>
      <c r="AF42" s="44">
        <f>SUM('Class Allocation'!AF46:AF50)</f>
        <v>22310385.482484456</v>
      </c>
      <c r="AG42" s="44">
        <f>SUM('Class Allocation'!AG46:AG50)</f>
        <v>0</v>
      </c>
      <c r="AH42" s="44">
        <f>SUM('Class Allocation'!AH46:AH50)</f>
        <v>0</v>
      </c>
      <c r="AI42" s="44"/>
      <c r="AJ42" s="44">
        <f>SUM('Class Allocation'!AJ46:AJ50)</f>
        <v>0</v>
      </c>
      <c r="AK42" s="44">
        <f>SUM('Class Allocation'!AK46:AK50)</f>
        <v>0</v>
      </c>
      <c r="AL42" s="44">
        <f>SUM('Class Allocation'!AL46:AL50)</f>
        <v>0</v>
      </c>
      <c r="AM42" s="44"/>
      <c r="AN42" s="44">
        <f>SUM('Class Allocation'!AN46:AN50)</f>
        <v>2329575.9056520462</v>
      </c>
      <c r="AO42" s="44">
        <f>SUM('Class Allocation'!AO46:AO50)</f>
        <v>0</v>
      </c>
      <c r="AP42" s="44">
        <f>SUM('Class Allocation'!AP46:AP50)</f>
        <v>0</v>
      </c>
      <c r="AQ42" s="44"/>
      <c r="AR42" s="44">
        <f>SUM('Class Allocation'!AR46:AR50)</f>
        <v>1219268.1708072745</v>
      </c>
      <c r="AS42" s="44">
        <f>SUM('Class Allocation'!AS46:AS50)</f>
        <v>0</v>
      </c>
      <c r="AT42" s="44">
        <f>SUM('Class Allocation'!AT46:AT50)</f>
        <v>0</v>
      </c>
      <c r="AU42" s="44"/>
      <c r="AV42" s="44">
        <f>SUM('Class Allocation'!AV46:AV50)</f>
        <v>2498246.7656876924</v>
      </c>
      <c r="AW42" s="44">
        <f>SUM('Class Allocation'!AW46:AW50)</f>
        <v>0</v>
      </c>
      <c r="AX42" s="44">
        <f>SUM('Class Allocation'!AX46:AX50)</f>
        <v>577651.0422659968</v>
      </c>
      <c r="AY42" s="44"/>
      <c r="AZ42" s="44">
        <f>SUM('Class Allocation'!AZ46:AZ50)</f>
        <v>79914.93777890857</v>
      </c>
      <c r="BA42" s="44">
        <f>SUM('Class Allocation'!BA46:BA50)</f>
        <v>0</v>
      </c>
      <c r="BB42" s="44">
        <f>SUM('Class Allocation'!BB46:BB50)</f>
        <v>1083.0957042487441</v>
      </c>
      <c r="BC42" s="44"/>
      <c r="BD42" s="44">
        <f>SUM('Class Allocation'!BD46:BD50)</f>
        <v>36384.036712348621</v>
      </c>
      <c r="BE42" s="44">
        <f>SUM('Class Allocation'!BE46:BE50)</f>
        <v>0</v>
      </c>
      <c r="BF42" s="44">
        <f>SUM('Class Allocation'!BF46:BF50)</f>
        <v>6077.3703405068418</v>
      </c>
    </row>
    <row r="43" spans="3:58" x14ac:dyDescent="0.25">
      <c r="C43" s="6" t="s">
        <v>358</v>
      </c>
      <c r="D43" s="6" t="s">
        <v>359</v>
      </c>
      <c r="E43">
        <f t="shared" si="4"/>
        <v>32</v>
      </c>
      <c r="G43" s="79">
        <f t="shared" ref="G43" si="25">SUM(L43:BF43)</f>
        <v>168599875</v>
      </c>
      <c r="H43" s="81">
        <f t="shared" ref="H43" si="26">+L43+P43+T43+X43+AB43+AF43+AJ43+AN43+AR43+AV43+AZ43+BD43</f>
        <v>99214198.142562538</v>
      </c>
      <c r="I43" s="81">
        <f t="shared" ref="I43" si="27">+M43+Q43+U43+Y43+AC43+AG43+AK43+AO43+AS43+AW43+BA43+BE43</f>
        <v>0</v>
      </c>
      <c r="J43" s="81">
        <f t="shared" ref="J43" si="28">+N43+R43+V43+Z43+AD43+AH43+AL43+AP43+AT43+AX43+BB43+BF43</f>
        <v>69385676.857437506</v>
      </c>
      <c r="L43" s="44">
        <f>SUM('Class Allocation'!L53:L57)</f>
        <v>68834886.008599579</v>
      </c>
      <c r="M43" s="44">
        <f>SUM('Class Allocation'!M53:M57)</f>
        <v>0</v>
      </c>
      <c r="N43" s="44">
        <f>SUM('Class Allocation'!N53:N57)</f>
        <v>59843780.073868528</v>
      </c>
      <c r="O43" s="44"/>
      <c r="P43" s="44">
        <f>SUM('Class Allocation'!P53:P57)</f>
        <v>12596478.097603166</v>
      </c>
      <c r="Q43" s="44">
        <f>SUM('Class Allocation'!Q53:Q57)</f>
        <v>0</v>
      </c>
      <c r="R43" s="44">
        <f>SUM('Class Allocation'!R53:R57)</f>
        <v>7435007.3170440458</v>
      </c>
      <c r="S43" s="44"/>
      <c r="T43" s="44">
        <f>SUM('Class Allocation'!T53:T57)</f>
        <v>0</v>
      </c>
      <c r="U43" s="44">
        <f>SUM('Class Allocation'!U53:U57)</f>
        <v>0</v>
      </c>
      <c r="V43" s="44">
        <f>SUM('Class Allocation'!V53:V57)</f>
        <v>0</v>
      </c>
      <c r="W43" s="44"/>
      <c r="X43" s="44">
        <f>SUM('Class Allocation'!X53:X57)</f>
        <v>11093811.181175273</v>
      </c>
      <c r="Y43" s="44">
        <f>SUM('Class Allocation'!Y53:Y57)</f>
        <v>0</v>
      </c>
      <c r="Z43" s="44">
        <f>SUM('Class Allocation'!Z53:Z57)</f>
        <v>464143.52550638607</v>
      </c>
      <c r="AA43" s="44"/>
      <c r="AB43" s="44">
        <f>SUM('Class Allocation'!AB53:AB57)</f>
        <v>0</v>
      </c>
      <c r="AC43" s="44">
        <f>SUM('Class Allocation'!AC53:AC57)</f>
        <v>0</v>
      </c>
      <c r="AD43" s="44">
        <f>SUM('Class Allocation'!AD53:AD57)</f>
        <v>0</v>
      </c>
      <c r="AE43" s="44"/>
      <c r="AF43" s="44">
        <f>SUM('Class Allocation'!AF53:AF57)</f>
        <v>6096765.6232150393</v>
      </c>
      <c r="AG43" s="44">
        <f>SUM('Class Allocation'!AG53:AG57)</f>
        <v>0</v>
      </c>
      <c r="AH43" s="44">
        <f>SUM('Class Allocation'!AH53:AH57)</f>
        <v>45362.469206714784</v>
      </c>
      <c r="AI43" s="44"/>
      <c r="AJ43" s="44">
        <f>SUM('Class Allocation'!AJ53:AJ57)</f>
        <v>0</v>
      </c>
      <c r="AK43" s="44">
        <f>SUM('Class Allocation'!AK53:AK57)</f>
        <v>0</v>
      </c>
      <c r="AL43" s="44">
        <f>SUM('Class Allocation'!AL53:AL57)</f>
        <v>0</v>
      </c>
      <c r="AM43" s="44"/>
      <c r="AN43" s="44">
        <f>SUM('Class Allocation'!AN53:AN57)</f>
        <v>0</v>
      </c>
      <c r="AO43" s="44">
        <f>SUM('Class Allocation'!AO53:AO57)</f>
        <v>0</v>
      </c>
      <c r="AP43" s="44">
        <f>SUM('Class Allocation'!AP53:AP57)</f>
        <v>0</v>
      </c>
      <c r="AQ43" s="44"/>
      <c r="AR43" s="44">
        <f>SUM('Class Allocation'!AR53:AR57)</f>
        <v>0</v>
      </c>
      <c r="AS43" s="44">
        <f>SUM('Class Allocation'!AS53:AS57)</f>
        <v>0</v>
      </c>
      <c r="AT43" s="44">
        <f>SUM('Class Allocation'!AT53:AT57)</f>
        <v>0</v>
      </c>
      <c r="AU43" s="44"/>
      <c r="AV43" s="44">
        <f>SUM('Class Allocation'!AV53:AV57)</f>
        <v>565912.72873335984</v>
      </c>
      <c r="AW43" s="44">
        <f>SUM('Class Allocation'!AW53:AW57)</f>
        <v>0</v>
      </c>
      <c r="AX43" s="44">
        <f>SUM('Class Allocation'!AX53:AX57)</f>
        <v>1577825.0158857317</v>
      </c>
      <c r="AY43" s="44"/>
      <c r="AZ43" s="44">
        <f>SUM('Class Allocation'!AZ53:AZ57)</f>
        <v>18102.647475086298</v>
      </c>
      <c r="BA43" s="44">
        <f>SUM('Class Allocation'!BA53:BA57)</f>
        <v>0</v>
      </c>
      <c r="BB43" s="44">
        <f>SUM('Class Allocation'!BB53:BB57)</f>
        <v>2958.4219047857468</v>
      </c>
      <c r="BC43" s="44"/>
      <c r="BD43" s="44">
        <f>SUM('Class Allocation'!BD53:BD57)</f>
        <v>8241.8557610149001</v>
      </c>
      <c r="BE43" s="44">
        <f>SUM('Class Allocation'!BE53:BE57)</f>
        <v>0</v>
      </c>
      <c r="BF43" s="44">
        <f>SUM('Class Allocation'!BF53:BF57)</f>
        <v>16600.034021297801</v>
      </c>
    </row>
    <row r="44" spans="3:58" x14ac:dyDescent="0.25">
      <c r="C44" s="6" t="s">
        <v>306</v>
      </c>
      <c r="D44" s="6" t="s">
        <v>360</v>
      </c>
      <c r="E44">
        <f t="shared" si="4"/>
        <v>33</v>
      </c>
      <c r="G44" s="79">
        <f t="shared" ref="G44" si="29">SUM(L44:BF44)</f>
        <v>488656</v>
      </c>
      <c r="H44" s="81">
        <f t="shared" ref="H44" si="30">+L44+P44+T44+X44+AB44+AF44+AJ44+AN44+AR44+AV44+AZ44+BD44</f>
        <v>0</v>
      </c>
      <c r="I44" s="81">
        <f t="shared" ref="I44" si="31">+M44+Q44+U44+Y44+AC44+AG44+AK44+AO44+AS44+AW44+BA44+BE44</f>
        <v>0</v>
      </c>
      <c r="J44" s="81">
        <f t="shared" ref="J44" si="32">+N44+R44+V44+Z44+AD44+AH44+AL44+AP44+AT44+AX44+BB44+BF44</f>
        <v>488656</v>
      </c>
      <c r="N44" s="103">
        <f>N17</f>
        <v>364109</v>
      </c>
      <c r="R44" s="103">
        <f>R17</f>
        <v>90474</v>
      </c>
      <c r="V44" s="103">
        <f>V17</f>
        <v>360</v>
      </c>
      <c r="Z44" s="103">
        <f>Z17</f>
        <v>14121</v>
      </c>
      <c r="AD44" s="103">
        <f>AD17</f>
        <v>2638</v>
      </c>
      <c r="AH44" s="103">
        <f>AH17</f>
        <v>6900</v>
      </c>
      <c r="AL44" s="103">
        <f>AL17</f>
        <v>325</v>
      </c>
      <c r="AP44" s="103">
        <f>AP17</f>
        <v>5</v>
      </c>
      <c r="AT44" s="103">
        <f>AT17</f>
        <v>5</v>
      </c>
      <c r="AX44" s="103">
        <f>AX17</f>
        <v>9600</v>
      </c>
      <c r="BB44" s="103">
        <f>BB17</f>
        <v>18</v>
      </c>
      <c r="BF44" s="103">
        <f>BF17</f>
        <v>101</v>
      </c>
    </row>
    <row r="45" spans="3:58" x14ac:dyDescent="0.25">
      <c r="C45" s="6" t="s">
        <v>267</v>
      </c>
      <c r="D45" s="6" t="s">
        <v>268</v>
      </c>
      <c r="E45">
        <f t="shared" si="4"/>
        <v>34</v>
      </c>
      <c r="G45" s="79">
        <f t="shared" ref="G45" si="33">SUM(L45:BF45)</f>
        <v>4455168263.7399998</v>
      </c>
      <c r="H45" s="81">
        <f t="shared" ref="H45" si="34">+L45+P45+T45+X45+AB45+AF45+AJ45+AN45+AR45+AV45+AZ45+BD45</f>
        <v>1967924247.9813561</v>
      </c>
      <c r="I45" s="81">
        <f t="shared" ref="I45" si="35">+M45+Q45+U45+Y45+AC45+AG45+AK45+AO45+AS45+AW45+BA45+BE45</f>
        <v>2094960605.8544531</v>
      </c>
      <c r="J45" s="81">
        <f t="shared" ref="J45" si="36">+N45+R45+V45+Z45+AD45+AH45+AL45+AP45+AT45+AX45+BB45+BF45</f>
        <v>392283409.90419006</v>
      </c>
      <c r="L45" s="44">
        <f>'Class Allocation'!L87</f>
        <v>965044179.86736369</v>
      </c>
      <c r="M45" s="44">
        <f>'Class Allocation'!M87</f>
        <v>757910724.51717424</v>
      </c>
      <c r="N45" s="44">
        <f>'Class Allocation'!N87</f>
        <v>226308387.07091707</v>
      </c>
      <c r="O45" s="44"/>
      <c r="P45" s="44">
        <f>'Class Allocation'!P87</f>
        <v>267225414.48095384</v>
      </c>
      <c r="Q45" s="44">
        <f>'Class Allocation'!Q87</f>
        <v>246293851.88724878</v>
      </c>
      <c r="R45" s="44">
        <f>'Class Allocation'!R87</f>
        <v>36910620.958780102</v>
      </c>
      <c r="S45" s="44"/>
      <c r="T45" s="44">
        <f>'Class Allocation'!T87</f>
        <v>21411409.449876551</v>
      </c>
      <c r="U45" s="44">
        <f>'Class Allocation'!U87</f>
        <v>29334010.299024809</v>
      </c>
      <c r="V45" s="44">
        <f>'Class Allocation'!V87</f>
        <v>346599.1213706928</v>
      </c>
      <c r="W45" s="44"/>
      <c r="X45" s="44">
        <f>'Class Allocation'!X87</f>
        <v>265604923.13397306</v>
      </c>
      <c r="Y45" s="44">
        <f>'Class Allocation'!Y87</f>
        <v>339872632.89795464</v>
      </c>
      <c r="Z45" s="44">
        <f>'Class Allocation'!Z87</f>
        <v>4156126.6316115055</v>
      </c>
      <c r="AA45" s="44"/>
      <c r="AB45" s="44">
        <f>'Class Allocation'!AB87</f>
        <v>218672681.42418221</v>
      </c>
      <c r="AC45" s="44">
        <f>'Class Allocation'!AC87</f>
        <v>328071443.21436739</v>
      </c>
      <c r="AD45" s="44">
        <f>'Class Allocation'!AD87</f>
        <v>542721.18068580329</v>
      </c>
      <c r="AE45" s="44"/>
      <c r="AF45" s="44">
        <f>'Class Allocation'!AF87</f>
        <v>139994859.20723343</v>
      </c>
      <c r="AG45" s="44">
        <f>'Class Allocation'!AG87</f>
        <v>144290286.43430385</v>
      </c>
      <c r="AH45" s="44">
        <f>'Class Allocation'!AH87</f>
        <v>458117.21983134432</v>
      </c>
      <c r="AI45" s="44"/>
      <c r="AJ45" s="44">
        <f>'Class Allocation'!AJ87</f>
        <v>56367276.985028334</v>
      </c>
      <c r="AK45" s="44">
        <f>'Class Allocation'!AK87</f>
        <v>199770388.33153406</v>
      </c>
      <c r="AL45" s="44">
        <f>'Class Allocation'!AL87</f>
        <v>443946.27192418894</v>
      </c>
      <c r="AM45" s="44"/>
      <c r="AN45" s="44">
        <f>'Class Allocation'!AN87</f>
        <v>14019948.297577737</v>
      </c>
      <c r="AO45" s="44">
        <f>'Class Allocation'!AO87</f>
        <v>19498603.544160929</v>
      </c>
      <c r="AP45" s="44">
        <f>'Class Allocation'!AP87</f>
        <v>5148.582629273802</v>
      </c>
      <c r="AQ45" s="44"/>
      <c r="AR45" s="44">
        <f>'Class Allocation'!AR87</f>
        <v>6732226.1324838381</v>
      </c>
      <c r="AS45" s="44">
        <f>'Class Allocation'!AS87</f>
        <v>10301039.485416334</v>
      </c>
      <c r="AT45" s="44">
        <f>'Class Allocation'!AT87</f>
        <v>5148.582629273802</v>
      </c>
      <c r="AU45" s="44"/>
      <c r="AV45" s="44">
        <f>'Class Allocation'!AV87</f>
        <v>12222994.128349615</v>
      </c>
      <c r="AW45" s="44">
        <f>'Class Allocation'!AW87</f>
        <v>18452482.419156063</v>
      </c>
      <c r="AX45" s="44">
        <f>'Class Allocation'!AX87</f>
        <v>122962900.64463133</v>
      </c>
      <c r="AY45" s="44"/>
      <c r="AZ45" s="44">
        <f>'Class Allocation'!AZ87</f>
        <v>390994.12782393448</v>
      </c>
      <c r="BA45" s="44">
        <f>'Class Allocation'!BA87</f>
        <v>601488.09864174412</v>
      </c>
      <c r="BB45" s="44">
        <f>'Class Allocation'!BB87</f>
        <v>21988.583942874</v>
      </c>
      <c r="BC45" s="44"/>
      <c r="BD45" s="44">
        <f>'Class Allocation'!BD87</f>
        <v>237340.74651031016</v>
      </c>
      <c r="BE45" s="44">
        <f>'Class Allocation'!BE87</f>
        <v>563654.72547041159</v>
      </c>
      <c r="BF45" s="44">
        <f>'Class Allocation'!BF87</f>
        <v>121705.05523660078</v>
      </c>
    </row>
    <row r="46" spans="3:58" x14ac:dyDescent="0.25">
      <c r="C46" t="s">
        <v>270</v>
      </c>
      <c r="D46" t="s">
        <v>286</v>
      </c>
      <c r="E46">
        <f t="shared" si="4"/>
        <v>35</v>
      </c>
      <c r="G46" s="79">
        <f t="shared" ref="G46" si="37">SUM(L46:BF46)</f>
        <v>52307069</v>
      </c>
      <c r="H46" s="81">
        <f t="shared" ref="H46" si="38">+L46+P46+T46+X46+AB46+AF46+AJ46+AN46+AR46+AV46+AZ46+BD46</f>
        <v>13439392.561794227</v>
      </c>
      <c r="I46" s="81">
        <f t="shared" ref="I46" si="39">+M46+Q46+U46+Y46+AC46+AG46+AK46+AO46+AS46+AW46+BA46+BE46</f>
        <v>28017018.976255089</v>
      </c>
      <c r="J46" s="81">
        <f t="shared" ref="J46" si="40">+N46+R46+V46+Z46+AD46+AH46+AL46+AP46+AT46+AX46+BB46+BF46</f>
        <v>10850657.461950675</v>
      </c>
      <c r="L46" s="44">
        <f>'Class Allocation'!L419</f>
        <v>6498250.9123945171</v>
      </c>
      <c r="M46" s="44">
        <f>'Class Allocation'!M419</f>
        <v>10135941.979894284</v>
      </c>
      <c r="N46" s="44">
        <f>'Class Allocation'!N419</f>
        <v>7919872.6606270168</v>
      </c>
      <c r="O46" s="44"/>
      <c r="P46" s="44">
        <f>'Class Allocation'!P419</f>
        <v>1833560.9662934309</v>
      </c>
      <c r="Q46" s="44">
        <f>'Class Allocation'!Q419</f>
        <v>3293818.2717023436</v>
      </c>
      <c r="R46" s="44">
        <f>'Class Allocation'!R419</f>
        <v>1991588.6094797221</v>
      </c>
      <c r="S46" s="44"/>
      <c r="T46" s="44">
        <f>'Class Allocation'!T419</f>
        <v>152280.76202310232</v>
      </c>
      <c r="U46" s="44">
        <f>'Class Allocation'!U419</f>
        <v>392299.27326592326</v>
      </c>
      <c r="V46" s="44">
        <f>'Class Allocation'!V419</f>
        <v>37490.225371475106</v>
      </c>
      <c r="W46" s="44"/>
      <c r="X46" s="44">
        <f>'Class Allocation'!X419</f>
        <v>1822319.8916991623</v>
      </c>
      <c r="Y46" s="44">
        <f>'Class Allocation'!Y419</f>
        <v>4545296.9276852012</v>
      </c>
      <c r="Z46" s="44">
        <f>'Class Allocation'!Z419</f>
        <v>391743.27406295773</v>
      </c>
      <c r="AA46" s="44"/>
      <c r="AB46" s="44">
        <f>'Class Allocation'!AB419</f>
        <v>1555588.6946931956</v>
      </c>
      <c r="AC46" s="44">
        <f>'Class Allocation'!AC419</f>
        <v>4387473.3607964115</v>
      </c>
      <c r="AD46" s="44">
        <f>'Class Allocation'!AD419</f>
        <v>81961.702938199858</v>
      </c>
      <c r="AE46" s="44"/>
      <c r="AF46" s="44">
        <f>'Class Allocation'!AF419</f>
        <v>959183.85888374702</v>
      </c>
      <c r="AG46" s="44">
        <f>'Class Allocation'!AG419</f>
        <v>1929670.5063675218</v>
      </c>
      <c r="AH46" s="44">
        <f>'Class Allocation'!AH419</f>
        <v>101977.72202765736</v>
      </c>
      <c r="AI46" s="44"/>
      <c r="AJ46" s="44">
        <f>'Class Allocation'!AJ419</f>
        <v>382164.52381810755</v>
      </c>
      <c r="AK46" s="44">
        <f>'Class Allocation'!AK419</f>
        <v>2671635.3258087402</v>
      </c>
      <c r="AL46" s="44">
        <f>'Class Allocation'!AL419</f>
        <v>46493.747496664699</v>
      </c>
      <c r="AM46" s="44"/>
      <c r="AN46" s="44">
        <f>'Class Allocation'!AN419</f>
        <v>99711.509285059088</v>
      </c>
      <c r="AO46" s="44">
        <f>'Class Allocation'!AO419</f>
        <v>260765.16378427073</v>
      </c>
      <c r="AP46" s="44">
        <f>'Class Allocation'!AP419</f>
        <v>553.00341917757657</v>
      </c>
      <c r="AQ46" s="44"/>
      <c r="AR46" s="44">
        <f>'Class Allocation'!AR419</f>
        <v>47909.83008761581</v>
      </c>
      <c r="AS46" s="44">
        <f>'Class Allocation'!AS419</f>
        <v>137761.26287603949</v>
      </c>
      <c r="AT46" s="44">
        <f>'Class Allocation'!AT419</f>
        <v>553.00341917757657</v>
      </c>
      <c r="AU46" s="44"/>
      <c r="AV46" s="44">
        <f>'Class Allocation'!AV419</f>
        <v>84088.068385393592</v>
      </c>
      <c r="AW46" s="44">
        <f>'Class Allocation'!AW419</f>
        <v>246774.83130316486</v>
      </c>
      <c r="AX46" s="44">
        <f>'Class Allocation'!AX419</f>
        <v>267519.68909350288</v>
      </c>
      <c r="AY46" s="44"/>
      <c r="AZ46" s="44">
        <f>'Class Allocation'!AZ419</f>
        <v>2689.843471534547</v>
      </c>
      <c r="BA46" s="44">
        <f>'Class Allocation'!BA419</f>
        <v>8044.0192653475224</v>
      </c>
      <c r="BB46" s="44">
        <f>'Class Allocation'!BB419</f>
        <v>1681.124029804374</v>
      </c>
      <c r="BC46" s="44"/>
      <c r="BD46" s="44">
        <f>'Class Allocation'!BD419</f>
        <v>1643.7007593610851</v>
      </c>
      <c r="BE46" s="44">
        <f>'Class Allocation'!BE419</f>
        <v>7538.0535058412033</v>
      </c>
      <c r="BF46" s="44">
        <f>'Class Allocation'!BF419</f>
        <v>9222.6999853216967</v>
      </c>
    </row>
    <row r="47" spans="3:58" x14ac:dyDescent="0.25">
      <c r="C47" t="s">
        <v>274</v>
      </c>
      <c r="D47" t="s">
        <v>275</v>
      </c>
      <c r="E47">
        <f t="shared" si="4"/>
        <v>36</v>
      </c>
      <c r="G47" s="79">
        <f t="shared" ref="G47" si="41">SUM(L47:BF47)</f>
        <v>14184335.999999998</v>
      </c>
      <c r="H47" s="81">
        <f t="shared" ref="H47" si="42">+L47+P47+T47+X47+AB47+AF47+AJ47+AN47+AR47+AV47+AZ47+BD47</f>
        <v>1966244.7067999993</v>
      </c>
      <c r="I47" s="81">
        <f t="shared" ref="I47" si="43">+M47+Q47+U47+Y47+AC47+AG47+AK47+AO47+AS47+AW47+BA47+BE47</f>
        <v>12218091.293199999</v>
      </c>
      <c r="J47" s="81">
        <f t="shared" ref="J47" si="44">+N47+R47+V47+Z47+AD47+AH47+AL47+AP47+AT47+AX47+BB47+BF47</f>
        <v>0</v>
      </c>
      <c r="L47" s="44">
        <f>SUM('Class Allocation'!L296:L300)</f>
        <v>879897.27444616822</v>
      </c>
      <c r="M47" s="44">
        <f>SUM('Class Allocation'!M296:M300)</f>
        <v>4420237.019430398</v>
      </c>
      <c r="N47" s="44">
        <f>SUM('Class Allocation'!N296:N300)</f>
        <v>0</v>
      </c>
      <c r="O47" s="44"/>
      <c r="P47" s="44">
        <f>SUM('Class Allocation'!P296:P300)</f>
        <v>272852.32673435623</v>
      </c>
      <c r="Q47" s="44">
        <f>SUM('Class Allocation'!Q296:Q300)</f>
        <v>1436418.7846314807</v>
      </c>
      <c r="R47" s="44">
        <f>SUM('Class Allocation'!R296:R300)</f>
        <v>0</v>
      </c>
      <c r="S47" s="44"/>
      <c r="T47" s="44">
        <f>SUM('Class Allocation'!T296:T300)</f>
        <v>23953.853622226241</v>
      </c>
      <c r="U47" s="44">
        <f>SUM('Class Allocation'!U296:U300)</f>
        <v>171079.88323387795</v>
      </c>
      <c r="V47" s="44">
        <f>SUM('Class Allocation'!V296:V300)</f>
        <v>0</v>
      </c>
      <c r="W47" s="44"/>
      <c r="X47" s="44">
        <f>SUM('Class Allocation'!X296:X300)</f>
        <v>302367.61710759555</v>
      </c>
      <c r="Y47" s="44">
        <f>SUM('Class Allocation'!Y296:Y300)</f>
        <v>1982182.7891192143</v>
      </c>
      <c r="Z47" s="44">
        <f>SUM('Class Allocation'!Z296:Z300)</f>
        <v>0</v>
      </c>
      <c r="AA47" s="44"/>
      <c r="AB47" s="44">
        <f>SUM('Class Allocation'!AB296:AB300)</f>
        <v>217499.92475104239</v>
      </c>
      <c r="AC47" s="44">
        <f>SUM('Class Allocation'!AC296:AC300)</f>
        <v>1913356.6677499148</v>
      </c>
      <c r="AD47" s="44">
        <f>SUM('Class Allocation'!AD296:AD300)</f>
        <v>0</v>
      </c>
      <c r="AE47" s="44"/>
      <c r="AF47" s="44">
        <f>SUM('Class Allocation'!AF296:AF300)</f>
        <v>146179.81007496617</v>
      </c>
      <c r="AG47" s="44">
        <f>SUM('Class Allocation'!AG296:AG300)</f>
        <v>841520.30708819069</v>
      </c>
      <c r="AH47" s="44">
        <f>SUM('Class Allocation'!AH296:AH300)</f>
        <v>0</v>
      </c>
      <c r="AI47" s="44"/>
      <c r="AJ47" s="44">
        <f>SUM('Class Allocation'!AJ296:AJ300)</f>
        <v>102191.68587275175</v>
      </c>
      <c r="AK47" s="44">
        <f>SUM('Class Allocation'!AK296:AK300)</f>
        <v>1165087.7040321175</v>
      </c>
      <c r="AL47" s="44">
        <f>SUM('Class Allocation'!AL296:AL300)</f>
        <v>0</v>
      </c>
      <c r="AM47" s="44"/>
      <c r="AN47" s="44">
        <f>SUM('Class Allocation'!AN296:AN300)</f>
        <v>15700.416472085153</v>
      </c>
      <c r="AO47" s="44">
        <f>SUM('Class Allocation'!AO296:AO300)</f>
        <v>113718.47161551</v>
      </c>
      <c r="AP47" s="44">
        <f>SUM('Class Allocation'!AP296:AP300)</f>
        <v>0</v>
      </c>
      <c r="AQ47" s="44"/>
      <c r="AR47" s="44">
        <f>SUM('Class Allocation'!AR296:AR300)</f>
        <v>5317.7478888572841</v>
      </c>
      <c r="AS47" s="44">
        <f>SUM('Class Allocation'!AS296:AS300)</f>
        <v>60077.044167778826</v>
      </c>
      <c r="AT47" s="44">
        <f>SUM('Class Allocation'!AT296:AT300)</f>
        <v>0</v>
      </c>
      <c r="AU47" s="44"/>
      <c r="AV47" s="44">
        <f>SUM('Class Allocation'!AV296:AV300)</f>
        <v>0</v>
      </c>
      <c r="AW47" s="44">
        <f>SUM('Class Allocation'!AW296:AW300)</f>
        <v>107617.35287688748</v>
      </c>
      <c r="AX47" s="44">
        <f>SUM('Class Allocation'!AX296:AX300)</f>
        <v>0</v>
      </c>
      <c r="AY47" s="44"/>
      <c r="AZ47" s="44">
        <f>SUM('Class Allocation'!AZ296:AZ300)</f>
        <v>0</v>
      </c>
      <c r="BA47" s="44">
        <f>SUM('Class Allocation'!BA296:BA300)</f>
        <v>3507.95928116306</v>
      </c>
      <c r="BB47" s="44">
        <f>SUM('Class Allocation'!BB296:BB300)</f>
        <v>0</v>
      </c>
      <c r="BC47" s="44"/>
      <c r="BD47" s="44">
        <f>SUM('Class Allocation'!BD296:BD300)</f>
        <v>284.04982995041775</v>
      </c>
      <c r="BE47" s="44">
        <f>SUM('Class Allocation'!BE296:BE300)</f>
        <v>3287.3099734647358</v>
      </c>
      <c r="BF47" s="44">
        <f>SUM('Class Allocation'!BF296:BF300)</f>
        <v>0</v>
      </c>
    </row>
    <row r="48" spans="3:58" x14ac:dyDescent="0.25">
      <c r="C48" t="s">
        <v>278</v>
      </c>
      <c r="D48" t="s">
        <v>279</v>
      </c>
      <c r="E48">
        <f t="shared" si="4"/>
        <v>37</v>
      </c>
      <c r="G48" s="79">
        <f t="shared" ref="G48" si="45">SUM(L48:BF48)</f>
        <v>10396529</v>
      </c>
      <c r="H48" s="81">
        <f t="shared" ref="H48" si="46">+L48+P48+T48+X48+AB48+AF48+AJ48+AN48+AR48+AV48+AZ48+BD48</f>
        <v>0</v>
      </c>
      <c r="I48" s="81">
        <f t="shared" ref="I48" si="47">+M48+Q48+U48+Y48+AC48+AG48+AK48+AO48+AS48+AW48+BA48+BE48</f>
        <v>10396529</v>
      </c>
      <c r="J48" s="81">
        <f t="shared" ref="J48" si="48">+N48+R48+V48+Z48+AD48+AH48+AL48+AP48+AT48+AX48+BB48+BF48</f>
        <v>0</v>
      </c>
      <c r="L48" s="108">
        <f>'Class Allocation'!L309</f>
        <v>0</v>
      </c>
      <c r="M48" s="108">
        <f>'Class Allocation'!M309</f>
        <v>3761235.7983409492</v>
      </c>
      <c r="N48" s="108">
        <f>'Class Allocation'!N309</f>
        <v>0</v>
      </c>
      <c r="O48" s="108"/>
      <c r="P48" s="108">
        <f>'Class Allocation'!P309</f>
        <v>0</v>
      </c>
      <c r="Q48" s="108">
        <f>'Class Allocation'!Q309</f>
        <v>1222266.9803488343</v>
      </c>
      <c r="R48" s="108">
        <f>'Class Allocation'!R309</f>
        <v>0</v>
      </c>
      <c r="S48" s="108"/>
      <c r="T48" s="108">
        <f>'Class Allocation'!T309</f>
        <v>0</v>
      </c>
      <c r="U48" s="108">
        <f>'Class Allocation'!U309</f>
        <v>145574.04464210622</v>
      </c>
      <c r="V48" s="108">
        <f>'Class Allocation'!V309</f>
        <v>0</v>
      </c>
      <c r="W48" s="108"/>
      <c r="X48" s="108">
        <f>'Class Allocation'!X309</f>
        <v>0</v>
      </c>
      <c r="Y48" s="108">
        <f>'Class Allocation'!Y309</f>
        <v>1686664.500685808</v>
      </c>
      <c r="Z48" s="108">
        <f>'Class Allocation'!Z309</f>
        <v>0</v>
      </c>
      <c r="AA48" s="108"/>
      <c r="AB48" s="108">
        <f>'Class Allocation'!AB309</f>
        <v>0</v>
      </c>
      <c r="AC48" s="108">
        <f>'Class Allocation'!AC309</f>
        <v>1628099.480209027</v>
      </c>
      <c r="AD48" s="108">
        <f>'Class Allocation'!AD309</f>
        <v>0</v>
      </c>
      <c r="AE48" s="108"/>
      <c r="AF48" s="108">
        <f>'Class Allocation'!AF309</f>
        <v>0</v>
      </c>
      <c r="AG48" s="108">
        <f>'Class Allocation'!AG309</f>
        <v>716060.31308674975</v>
      </c>
      <c r="AH48" s="108">
        <f>'Class Allocation'!AH309</f>
        <v>0</v>
      </c>
      <c r="AI48" s="108"/>
      <c r="AJ48" s="108">
        <f>'Class Allocation'!AJ309</f>
        <v>0</v>
      </c>
      <c r="AK48" s="108">
        <f>'Class Allocation'!AK309</f>
        <v>991387.91909786803</v>
      </c>
      <c r="AL48" s="108">
        <f>'Class Allocation'!AL309</f>
        <v>0</v>
      </c>
      <c r="AM48" s="108"/>
      <c r="AN48" s="108">
        <f>'Class Allocation'!AN309</f>
        <v>0</v>
      </c>
      <c r="AO48" s="108">
        <f>'Class Allocation'!AO309</f>
        <v>96764.491246216596</v>
      </c>
      <c r="AP48" s="108">
        <f>'Class Allocation'!AP309</f>
        <v>0</v>
      </c>
      <c r="AQ48" s="108"/>
      <c r="AR48" s="108">
        <f>'Class Allocation'!AR309</f>
        <v>0</v>
      </c>
      <c r="AS48" s="108">
        <f>'Class Allocation'!AS309</f>
        <v>51120.319609349433</v>
      </c>
      <c r="AT48" s="108">
        <f>'Class Allocation'!AT309</f>
        <v>0</v>
      </c>
      <c r="AU48" s="108"/>
      <c r="AV48" s="108">
        <f>'Class Allocation'!AV309</f>
        <v>0</v>
      </c>
      <c r="AW48" s="108">
        <f>'Class Allocation'!AW309</f>
        <v>91572.971852853196</v>
      </c>
      <c r="AX48" s="108">
        <f>'Class Allocation'!AX309</f>
        <v>0</v>
      </c>
      <c r="AY48" s="108"/>
      <c r="AZ48" s="108">
        <f>'Class Allocation'!AZ309</f>
        <v>0</v>
      </c>
      <c r="BA48" s="108">
        <f>'Class Allocation'!BA309</f>
        <v>2984.9670887406683</v>
      </c>
      <c r="BB48" s="108">
        <f>'Class Allocation'!BB309</f>
        <v>0</v>
      </c>
      <c r="BC48" s="108"/>
      <c r="BD48" s="108">
        <f>'Class Allocation'!BD309</f>
        <v>0</v>
      </c>
      <c r="BE48" s="108">
        <f>'Class Allocation'!BE309</f>
        <v>2797.2137914975651</v>
      </c>
      <c r="BF48" s="108">
        <f>'Class Allocation'!BF309</f>
        <v>0</v>
      </c>
    </row>
    <row r="49" spans="3:58" x14ac:dyDescent="0.25">
      <c r="C49" t="s">
        <v>280</v>
      </c>
      <c r="D49" t="s">
        <v>281</v>
      </c>
      <c r="E49">
        <f t="shared" si="4"/>
        <v>38</v>
      </c>
      <c r="G49" s="79">
        <f t="shared" ref="G49" si="49">SUM(L49:BF49)</f>
        <v>244786</v>
      </c>
      <c r="H49" s="81">
        <f t="shared" ref="H49" si="50">+L49+P49+T49+X49+AB49+AF49+AJ49+AN49+AR49+AV49+AZ49+BD49</f>
        <v>15364.969399999996</v>
      </c>
      <c r="I49" s="81">
        <f t="shared" ref="I49" si="51">+M49+Q49+U49+Y49+AC49+AG49+AK49+AO49+AS49+AW49+BA49+BE49</f>
        <v>229421.03059999997</v>
      </c>
      <c r="J49" s="81">
        <f t="shared" ref="J49" si="52">+N49+R49+V49+Z49+AD49+AH49+AL49+AP49+AT49+AX49+BB49+BF49</f>
        <v>0</v>
      </c>
      <c r="L49" s="44">
        <f>SUM('Class Allocation'!L323:L327)</f>
        <v>6875.8454378811693</v>
      </c>
      <c r="M49" s="44">
        <f>SUM('Class Allocation'!M323:M327)</f>
        <v>82999.488885665036</v>
      </c>
      <c r="N49" s="44">
        <f>SUM('Class Allocation'!N323:N327)</f>
        <v>0</v>
      </c>
      <c r="O49" s="44"/>
      <c r="P49" s="44">
        <f>SUM('Class Allocation'!P323:P327)</f>
        <v>2132.1698344531737</v>
      </c>
      <c r="Q49" s="44">
        <f>SUM('Class Allocation'!Q323:Q327)</f>
        <v>26971.862464864898</v>
      </c>
      <c r="R49" s="44">
        <f>SUM('Class Allocation'!R323:R327)</f>
        <v>0</v>
      </c>
      <c r="S49" s="44"/>
      <c r="T49" s="44">
        <f>SUM('Class Allocation'!T323:T327)</f>
        <v>187.1843451858926</v>
      </c>
      <c r="U49" s="44">
        <f>SUM('Class Allocation'!U323:U327)</f>
        <v>3212.3939971121526</v>
      </c>
      <c r="V49" s="44">
        <f>SUM('Class Allocation'!V323:V327)</f>
        <v>0</v>
      </c>
      <c r="W49" s="44"/>
      <c r="X49" s="44">
        <f>SUM('Class Allocation'!X323:X327)</f>
        <v>2362.8133204081832</v>
      </c>
      <c r="Y49" s="44">
        <f>SUM('Class Allocation'!Y323:Y327)</f>
        <v>37219.75940467944</v>
      </c>
      <c r="Z49" s="44">
        <f>SUM('Class Allocation'!Z323:Z327)</f>
        <v>0</v>
      </c>
      <c r="AA49" s="44"/>
      <c r="AB49" s="44">
        <f>SUM('Class Allocation'!AB323:AB327)</f>
        <v>1699.6255230819518</v>
      </c>
      <c r="AC49" s="44">
        <f>SUM('Class Allocation'!AC323:AC327)</f>
        <v>35927.400449599983</v>
      </c>
      <c r="AD49" s="44">
        <f>SUM('Class Allocation'!AD323:AD327)</f>
        <v>0</v>
      </c>
      <c r="AE49" s="44"/>
      <c r="AF49" s="44">
        <f>SUM('Class Allocation'!AF323:AF327)</f>
        <v>1142.3035499762582</v>
      </c>
      <c r="AG49" s="44">
        <f>SUM('Class Allocation'!AG323:AG327)</f>
        <v>15801.359761524329</v>
      </c>
      <c r="AH49" s="44">
        <f>SUM('Class Allocation'!AH323:AH327)</f>
        <v>0</v>
      </c>
      <c r="AI49" s="44"/>
      <c r="AJ49" s="44">
        <f>SUM('Class Allocation'!AJ323:AJ327)</f>
        <v>798.56394320554705</v>
      </c>
      <c r="AK49" s="44">
        <f>SUM('Class Allocation'!AK323:AK327)</f>
        <v>21877.035895713107</v>
      </c>
      <c r="AL49" s="44">
        <f>SUM('Class Allocation'!AL323:AL327)</f>
        <v>0</v>
      </c>
      <c r="AM49" s="44"/>
      <c r="AN49" s="44">
        <f>SUM('Class Allocation'!AN323:AN327)</f>
        <v>122.68890938475752</v>
      </c>
      <c r="AO49" s="44">
        <f>SUM('Class Allocation'!AO323:AO327)</f>
        <v>2135.3097083836046</v>
      </c>
      <c r="AP49" s="44">
        <f>SUM('Class Allocation'!AP323:AP327)</f>
        <v>0</v>
      </c>
      <c r="AQ49" s="44"/>
      <c r="AR49" s="44">
        <f>SUM('Class Allocation'!AR323:AR327)</f>
        <v>41.554865122654206</v>
      </c>
      <c r="AS49" s="44">
        <f>SUM('Class Allocation'!AS323:AS327)</f>
        <v>1128.0761501630336</v>
      </c>
      <c r="AT49" s="44">
        <f>SUM('Class Allocation'!AT323:AT327)</f>
        <v>0</v>
      </c>
      <c r="AU49" s="44"/>
      <c r="AV49" s="44">
        <f>SUM('Class Allocation'!AV323:AV327)</f>
        <v>0</v>
      </c>
      <c r="AW49" s="44">
        <f>SUM('Class Allocation'!AW323:AW327)</f>
        <v>2020.7480378871032</v>
      </c>
      <c r="AX49" s="44">
        <f>SUM('Class Allocation'!AX323:AX327)</f>
        <v>0</v>
      </c>
      <c r="AY49" s="44"/>
      <c r="AZ49" s="44">
        <f>SUM('Class Allocation'!AZ323:AZ327)</f>
        <v>0</v>
      </c>
      <c r="BA49" s="44">
        <f>SUM('Class Allocation'!BA323:BA327)</f>
        <v>65.869505659625986</v>
      </c>
      <c r="BB49" s="44">
        <f>SUM('Class Allocation'!BB323:BB327)</f>
        <v>0</v>
      </c>
      <c r="BC49" s="44"/>
      <c r="BD49" s="44">
        <f>SUM('Class Allocation'!BD323:BD327)</f>
        <v>2.219671300408137</v>
      </c>
      <c r="BE49" s="44">
        <f>SUM('Class Allocation'!BE323:BE327)</f>
        <v>61.72633874766327</v>
      </c>
      <c r="BF49" s="44">
        <f>SUM('Class Allocation'!BF323:BF327)</f>
        <v>0</v>
      </c>
    </row>
    <row r="50" spans="3:58" x14ac:dyDescent="0.25">
      <c r="C50" t="s">
        <v>282</v>
      </c>
      <c r="D50" t="s">
        <v>283</v>
      </c>
      <c r="E50">
        <f t="shared" si="4"/>
        <v>39</v>
      </c>
      <c r="G50" s="79">
        <f t="shared" ref="G50" si="53">SUM(L50:BF50)</f>
        <v>984474.99999999988</v>
      </c>
      <c r="H50" s="81">
        <f t="shared" ref="H50" si="54">+L50+P50+T50+X50+AB50+AF50+AJ50+AN50+AR50+AV50+AZ50+BD50</f>
        <v>161355.45249999993</v>
      </c>
      <c r="I50" s="81">
        <f t="shared" ref="I50" si="55">+M50+Q50+U50+Y50+AC50+AG50+AK50+AO50+AS50+AW50+BA50+BE50</f>
        <v>823119.54749999987</v>
      </c>
      <c r="J50" s="81">
        <f t="shared" ref="J50" si="56">+N50+R50+V50+Z50+AD50+AH50+AL50+AP50+AT50+AX50+BB50+BF50</f>
        <v>0</v>
      </c>
      <c r="L50" s="44">
        <f>SUM('Class Allocation'!L333:L337)</f>
        <v>72206.792156017997</v>
      </c>
      <c r="M50" s="44">
        <f>SUM('Class Allocation'!M333:M337)</f>
        <v>297786.56976489007</v>
      </c>
      <c r="N50" s="44">
        <f>SUM('Class Allocation'!N333:N337)</f>
        <v>0</v>
      </c>
      <c r="O50" s="44"/>
      <c r="P50" s="44">
        <f>SUM('Class Allocation'!P333:P337)</f>
        <v>22391.012926133255</v>
      </c>
      <c r="Q50" s="44">
        <f>SUM('Class Allocation'!Q333:Q337)</f>
        <v>96769.974266307865</v>
      </c>
      <c r="R50" s="44">
        <f>SUM('Class Allocation'!R333:R337)</f>
        <v>0</v>
      </c>
      <c r="S50" s="44"/>
      <c r="T50" s="44">
        <f>SUM('Class Allocation'!T333:T337)</f>
        <v>1965.7191584374971</v>
      </c>
      <c r="U50" s="44">
        <f>SUM('Class Allocation'!U333:U337)</f>
        <v>11525.466023665711</v>
      </c>
      <c r="V50" s="44">
        <f>SUM('Class Allocation'!V333:V337)</f>
        <v>0</v>
      </c>
      <c r="W50" s="44"/>
      <c r="X50" s="44">
        <f>SUM('Class Allocation'!X333:X337)</f>
        <v>24813.118891567065</v>
      </c>
      <c r="Y50" s="44">
        <f>SUM('Class Allocation'!Y333:Y337)</f>
        <v>133537.50281356554</v>
      </c>
      <c r="Z50" s="44">
        <f>SUM('Class Allocation'!Z333:Z337)</f>
        <v>0</v>
      </c>
      <c r="AA50" s="44"/>
      <c r="AB50" s="44">
        <f>SUM('Class Allocation'!AB333:AB337)</f>
        <v>17848.642468330429</v>
      </c>
      <c r="AC50" s="44">
        <f>SUM('Class Allocation'!AC333:AC337)</f>
        <v>128900.76172871148</v>
      </c>
      <c r="AD50" s="44">
        <f>SUM('Class Allocation'!AD333:AD337)</f>
        <v>0</v>
      </c>
      <c r="AE50" s="44"/>
      <c r="AF50" s="44">
        <f>SUM('Class Allocation'!AF333:AF337)</f>
        <v>11995.91755768648</v>
      </c>
      <c r="AG50" s="44">
        <f>SUM('Class Allocation'!AG333:AG337)</f>
        <v>56692.309605510993</v>
      </c>
      <c r="AH50" s="44">
        <f>SUM('Class Allocation'!AH333:AH337)</f>
        <v>0</v>
      </c>
      <c r="AI50" s="44"/>
      <c r="AJ50" s="44">
        <f>SUM('Class Allocation'!AJ333:AJ337)</f>
        <v>8386.1310134542364</v>
      </c>
      <c r="AK50" s="44">
        <f>SUM('Class Allocation'!AK333:AK337)</f>
        <v>78490.693900320344</v>
      </c>
      <c r="AL50" s="44">
        <f>SUM('Class Allocation'!AL333:AL337)</f>
        <v>0</v>
      </c>
      <c r="AM50" s="44"/>
      <c r="AN50" s="44">
        <f>SUM('Class Allocation'!AN333:AN337)</f>
        <v>1288.4193892705732</v>
      </c>
      <c r="AO50" s="44">
        <f>SUM('Class Allocation'!AO333:AO337)</f>
        <v>7661.0899896161027</v>
      </c>
      <c r="AP50" s="44">
        <f>SUM('Class Allocation'!AP333:AP337)</f>
        <v>0</v>
      </c>
      <c r="AQ50" s="44"/>
      <c r="AR50" s="44">
        <f>SUM('Class Allocation'!AR333:AR337)</f>
        <v>436.3890282425383</v>
      </c>
      <c r="AS50" s="44">
        <f>SUM('Class Allocation'!AS333:AS337)</f>
        <v>4047.3252510432158</v>
      </c>
      <c r="AT50" s="44">
        <f>SUM('Class Allocation'!AT333:AT337)</f>
        <v>0</v>
      </c>
      <c r="AU50" s="44"/>
      <c r="AV50" s="44">
        <f>SUM('Class Allocation'!AV333:AV337)</f>
        <v>0</v>
      </c>
      <c r="AW50" s="44">
        <f>SUM('Class Allocation'!AW333:AW337)</f>
        <v>7250.0642430517673</v>
      </c>
      <c r="AX50" s="44">
        <f>SUM('Class Allocation'!AX333:AX337)</f>
        <v>0</v>
      </c>
      <c r="AY50" s="44"/>
      <c r="AZ50" s="44">
        <f>SUM('Class Allocation'!AZ333:AZ337)</f>
        <v>0</v>
      </c>
      <c r="BA50" s="44">
        <f>SUM('Class Allocation'!BA333:BA337)</f>
        <v>236.32740882910156</v>
      </c>
      <c r="BB50" s="44">
        <f>SUM('Class Allocation'!BB333:BB337)</f>
        <v>0</v>
      </c>
      <c r="BC50" s="44"/>
      <c r="BD50" s="44">
        <f>SUM('Class Allocation'!BD333:BD337)</f>
        <v>23.309910859869227</v>
      </c>
      <c r="BE50" s="44">
        <f>SUM('Class Allocation'!BE333:BE337)</f>
        <v>221.46250448762612</v>
      </c>
      <c r="BF50" s="44">
        <f>SUM('Class Allocation'!BF333:BF337)</f>
        <v>0</v>
      </c>
    </row>
    <row r="51" spans="3:58" x14ac:dyDescent="0.25">
      <c r="C51" t="s">
        <v>201</v>
      </c>
      <c r="D51" t="s">
        <v>284</v>
      </c>
      <c r="E51">
        <f t="shared" si="4"/>
        <v>40</v>
      </c>
      <c r="G51" s="79">
        <f t="shared" ref="G51" si="57">SUM(L51:BF51)</f>
        <v>9509829</v>
      </c>
      <c r="H51" s="81">
        <f t="shared" ref="H51" si="58">+L51+P51+T51+X51+AB51+AF51+AJ51+AN51+AR51+AV51+AZ51+BD51</f>
        <v>4611956.5089849811</v>
      </c>
      <c r="I51" s="81">
        <f t="shared" ref="I51" si="59">+M51+Q51+U51+Y51+AC51+AG51+AK51+AO51+AS51+AW51+BA51+BE51</f>
        <v>0</v>
      </c>
      <c r="J51" s="81">
        <f t="shared" ref="J51" si="60">+N51+R51+V51+Z51+AD51+AH51+AL51+AP51+AT51+AX51+BB51+BF51</f>
        <v>4897872.4910150189</v>
      </c>
      <c r="L51" s="44">
        <f>'Class Allocation'!L382</f>
        <v>2349986.7602684982</v>
      </c>
      <c r="M51" s="44">
        <f>'Class Allocation'!M382</f>
        <v>0</v>
      </c>
      <c r="N51" s="44">
        <f>'Class Allocation'!N382</f>
        <v>3426490.8741441481</v>
      </c>
      <c r="O51" s="44"/>
      <c r="P51" s="44">
        <f>'Class Allocation'!P382</f>
        <v>640333.19859558227</v>
      </c>
      <c r="Q51" s="44">
        <f>'Class Allocation'!Q382</f>
        <v>0</v>
      </c>
      <c r="R51" s="44">
        <f>'Class Allocation'!R382</f>
        <v>926116.02904861397</v>
      </c>
      <c r="S51" s="44"/>
      <c r="T51" s="44">
        <f>'Class Allocation'!T382</f>
        <v>51296.102079154691</v>
      </c>
      <c r="U51" s="44">
        <f>'Class Allocation'!U382</f>
        <v>0</v>
      </c>
      <c r="V51" s="44">
        <f>'Class Allocation'!V382</f>
        <v>33453.775050961674</v>
      </c>
      <c r="W51" s="44"/>
      <c r="X51" s="44">
        <f>'Class Allocation'!X382</f>
        <v>609208.78434413834</v>
      </c>
      <c r="Y51" s="44">
        <f>'Class Allocation'!Y382</f>
        <v>0</v>
      </c>
      <c r="Z51" s="44">
        <f>'Class Allocation'!Z382</f>
        <v>233199.56083918453</v>
      </c>
      <c r="AA51" s="44"/>
      <c r="AB51" s="44">
        <f>'Class Allocation'!AB382</f>
        <v>541602.20195996563</v>
      </c>
      <c r="AC51" s="44">
        <f>'Class Allocation'!AC382</f>
        <v>0</v>
      </c>
      <c r="AD51" s="44">
        <f>'Class Allocation'!AD382</f>
        <v>52383.491978437545</v>
      </c>
      <c r="AE51" s="44"/>
      <c r="AF51" s="44">
        <f>'Class Allocation'!AF382</f>
        <v>329182.06962390948</v>
      </c>
      <c r="AG51" s="44">
        <f>'Class Allocation'!AG382</f>
        <v>0</v>
      </c>
      <c r="AH51" s="44">
        <f>'Class Allocation'!AH382</f>
        <v>24591.514148818376</v>
      </c>
      <c r="AI51" s="44"/>
      <c r="AJ51" s="44">
        <f>'Class Allocation'!AJ382</f>
        <v>0</v>
      </c>
      <c r="AK51" s="44">
        <f>'Class Allocation'!AK382</f>
        <v>0</v>
      </c>
      <c r="AL51" s="44">
        <f>'Class Allocation'!AL382</f>
        <v>42849.729846201182</v>
      </c>
      <c r="AM51" s="44"/>
      <c r="AN51" s="44">
        <f>'Class Allocation'!AN382</f>
        <v>33577.852175936139</v>
      </c>
      <c r="AO51" s="44">
        <f>'Class Allocation'!AO382</f>
        <v>0</v>
      </c>
      <c r="AP51" s="44">
        <f>'Class Allocation'!AP382</f>
        <v>496.94160917044553</v>
      </c>
      <c r="AQ51" s="44"/>
      <c r="AR51" s="44">
        <f>'Class Allocation'!AR382</f>
        <v>17574.188633588026</v>
      </c>
      <c r="AS51" s="44">
        <f>'Class Allocation'!AS382</f>
        <v>0</v>
      </c>
      <c r="AT51" s="44">
        <f>'Class Allocation'!AT382</f>
        <v>496.94160917044553</v>
      </c>
      <c r="AU51" s="44"/>
      <c r="AV51" s="44">
        <f>'Class Allocation'!AV382</f>
        <v>37451.882413435</v>
      </c>
      <c r="AW51" s="44">
        <f>'Class Allocation'!AW382</f>
        <v>0</v>
      </c>
      <c r="AX51" s="44">
        <f>'Class Allocation'!AX382</f>
        <v>149049.83956768463</v>
      </c>
      <c r="AY51" s="44"/>
      <c r="AZ51" s="44">
        <f>'Class Allocation'!AZ382</f>
        <v>1198.0261093018105</v>
      </c>
      <c r="BA51" s="44">
        <f>'Class Allocation'!BA382</f>
        <v>0</v>
      </c>
      <c r="BB51" s="44">
        <f>'Class Allocation'!BB382</f>
        <v>1347.0498748226062</v>
      </c>
      <c r="BC51" s="44"/>
      <c r="BD51" s="44">
        <f>'Class Allocation'!BD382</f>
        <v>545.44278147074306</v>
      </c>
      <c r="BE51" s="44">
        <f>'Class Allocation'!BE382</f>
        <v>0</v>
      </c>
      <c r="BF51" s="44">
        <f>'Class Allocation'!BF382</f>
        <v>7396.7432978063034</v>
      </c>
    </row>
    <row r="52" spans="3:58" x14ac:dyDescent="0.25">
      <c r="C52" t="s">
        <v>204</v>
      </c>
      <c r="D52" t="s">
        <v>285</v>
      </c>
      <c r="E52">
        <f t="shared" si="4"/>
        <v>41</v>
      </c>
      <c r="G52" s="79">
        <f t="shared" ref="G52" si="61">SUM(L52:BF52)</f>
        <v>3271139.9999999991</v>
      </c>
      <c r="H52" s="81">
        <f t="shared" ref="H52" si="62">+L52+P52+T52+X52+AB52+AF52+AJ52+AN52+AR52+AV52+AZ52+BD52</f>
        <v>2791233.0290643424</v>
      </c>
      <c r="I52" s="81">
        <f t="shared" ref="I52" si="63">+M52+Q52+U52+Y52+AC52+AG52+AK52+AO52+AS52+AW52+BA52+BE52</f>
        <v>0</v>
      </c>
      <c r="J52" s="81">
        <f t="shared" ref="J52" si="64">+N52+R52+V52+Z52+AD52+AH52+AL52+AP52+AT52+AX52+BB52+BF52</f>
        <v>479906.97093565768</v>
      </c>
      <c r="L52" s="44">
        <f>'Class Allocation'!L394</f>
        <v>1456817.0802243061</v>
      </c>
      <c r="M52" s="44">
        <f>'Class Allocation'!M394</f>
        <v>0</v>
      </c>
      <c r="N52" s="44">
        <f>'Class Allocation'!N394</f>
        <v>410859.87050557556</v>
      </c>
      <c r="O52" s="44"/>
      <c r="P52" s="44">
        <f>'Class Allocation'!P394</f>
        <v>389621.38302542752</v>
      </c>
      <c r="Q52" s="44">
        <f>'Class Allocation'!Q394</f>
        <v>0</v>
      </c>
      <c r="R52" s="44">
        <f>'Class Allocation'!R394</f>
        <v>51045.340714073856</v>
      </c>
      <c r="S52" s="44"/>
      <c r="T52" s="44">
        <f>'Class Allocation'!T394</f>
        <v>30009.959790089335</v>
      </c>
      <c r="U52" s="44">
        <f>'Class Allocation'!U394</f>
        <v>0</v>
      </c>
      <c r="V52" s="44">
        <f>'Class Allocation'!V394</f>
        <v>0</v>
      </c>
      <c r="W52" s="44"/>
      <c r="X52" s="44">
        <f>'Class Allocation'!X394</f>
        <v>353424.18342119612</v>
      </c>
      <c r="Y52" s="44">
        <f>'Class Allocation'!Y394</f>
        <v>0</v>
      </c>
      <c r="Z52" s="44">
        <f>'Class Allocation'!Z394</f>
        <v>213.94940163377822</v>
      </c>
      <c r="AA52" s="44"/>
      <c r="AB52" s="44">
        <f>'Class Allocation'!AB394</f>
        <v>316855.66045470268</v>
      </c>
      <c r="AC52" s="44">
        <f>'Class Allocation'!AC394</f>
        <v>0</v>
      </c>
      <c r="AD52" s="44">
        <f>'Class Allocation'!AD394</f>
        <v>0</v>
      </c>
      <c r="AE52" s="44"/>
      <c r="AF52" s="44">
        <f>'Class Allocation'!AF394</f>
        <v>190942.98483723111</v>
      </c>
      <c r="AG52" s="44">
        <f>'Class Allocation'!AG394</f>
        <v>0</v>
      </c>
      <c r="AH52" s="44">
        <f>'Class Allocation'!AH394</f>
        <v>20.910068998202121</v>
      </c>
      <c r="AI52" s="44"/>
      <c r="AJ52" s="44">
        <f>'Class Allocation'!AJ394</f>
        <v>0</v>
      </c>
      <c r="AK52" s="44">
        <f>'Class Allocation'!AK394</f>
        <v>0</v>
      </c>
      <c r="AL52" s="44">
        <f>'Class Allocation'!AL394</f>
        <v>0</v>
      </c>
      <c r="AM52" s="44"/>
      <c r="AN52" s="44">
        <f>'Class Allocation'!AN394</f>
        <v>19644.182555674073</v>
      </c>
      <c r="AO52" s="44">
        <f>'Class Allocation'!AO394</f>
        <v>0</v>
      </c>
      <c r="AP52" s="44">
        <f>'Class Allocation'!AP394</f>
        <v>0</v>
      </c>
      <c r="AQ52" s="44"/>
      <c r="AR52" s="44">
        <f>'Class Allocation'!AR394</f>
        <v>10281.496504814206</v>
      </c>
      <c r="AS52" s="44">
        <f>'Class Allocation'!AS394</f>
        <v>0</v>
      </c>
      <c r="AT52" s="44">
        <f>'Class Allocation'!AT394</f>
        <v>0</v>
      </c>
      <c r="AU52" s="44"/>
      <c r="AV52" s="44">
        <f>'Class Allocation'!AV394</f>
        <v>22584.728620868609</v>
      </c>
      <c r="AW52" s="44">
        <f>'Class Allocation'!AW394</f>
        <v>0</v>
      </c>
      <c r="AX52" s="44">
        <f>'Class Allocation'!AX394</f>
        <v>17632.620882355353</v>
      </c>
      <c r="AY52" s="44"/>
      <c r="AZ52" s="44">
        <f>'Class Allocation'!AZ394</f>
        <v>722.44952231267155</v>
      </c>
      <c r="BA52" s="44">
        <f>'Class Allocation'!BA394</f>
        <v>0</v>
      </c>
      <c r="BB52" s="44">
        <f>'Class Allocation'!BB394</f>
        <v>20.311164154416282</v>
      </c>
      <c r="BC52" s="44"/>
      <c r="BD52" s="44">
        <f>'Class Allocation'!BD394</f>
        <v>328.92010771959036</v>
      </c>
      <c r="BE52" s="44">
        <f>'Class Allocation'!BE394</f>
        <v>0</v>
      </c>
      <c r="BF52" s="44">
        <f>'Class Allocation'!BF394</f>
        <v>113.96819886644694</v>
      </c>
    </row>
    <row r="53" spans="3:58" x14ac:dyDescent="0.25">
      <c r="C53" t="s">
        <v>287</v>
      </c>
      <c r="D53" t="s">
        <v>288</v>
      </c>
      <c r="E53">
        <f t="shared" si="4"/>
        <v>42</v>
      </c>
      <c r="G53" s="79">
        <f t="shared" ref="G53" si="65">SUM(L53:BF53)</f>
        <v>14184335.999999998</v>
      </c>
      <c r="H53" s="81">
        <f t="shared" ref="H53" si="66">+L53+P53+T53+X53+AB53+AF53+AJ53+AN53+AR53+AV53+AZ53+BD53</f>
        <v>1966244.7067999993</v>
      </c>
      <c r="I53" s="81">
        <f t="shared" ref="I53" si="67">+M53+Q53+U53+Y53+AC53+AG53+AK53+AO53+AS53+AW53+BA53+BE53</f>
        <v>12218091.293199999</v>
      </c>
      <c r="J53" s="81">
        <f t="shared" ref="J53" si="68">+N53+R53+V53+Z53+AD53+AH53+AL53+AP53+AT53+AX53+BB53+BF53</f>
        <v>0</v>
      </c>
      <c r="L53" s="44">
        <f>SUM('Class Allocation'!L296:L300)</f>
        <v>879897.27444616822</v>
      </c>
      <c r="M53" s="44">
        <f>SUM('Class Allocation'!M296:M300)</f>
        <v>4420237.019430398</v>
      </c>
      <c r="N53" s="44">
        <f>SUM('Class Allocation'!N296:N300)</f>
        <v>0</v>
      </c>
      <c r="O53" s="44"/>
      <c r="P53" s="44">
        <f>SUM('Class Allocation'!P296:P300)</f>
        <v>272852.32673435623</v>
      </c>
      <c r="Q53" s="44">
        <f>SUM('Class Allocation'!Q296:Q300)</f>
        <v>1436418.7846314807</v>
      </c>
      <c r="R53" s="44">
        <f>SUM('Class Allocation'!R296:R300)</f>
        <v>0</v>
      </c>
      <c r="S53" s="44"/>
      <c r="T53" s="44">
        <f>SUM('Class Allocation'!T296:T300)</f>
        <v>23953.853622226241</v>
      </c>
      <c r="U53" s="44">
        <f>SUM('Class Allocation'!U296:U300)</f>
        <v>171079.88323387795</v>
      </c>
      <c r="V53" s="44">
        <f>SUM('Class Allocation'!V296:V300)</f>
        <v>0</v>
      </c>
      <c r="W53" s="44"/>
      <c r="X53" s="44">
        <f>SUM('Class Allocation'!X296:X300)</f>
        <v>302367.61710759555</v>
      </c>
      <c r="Y53" s="44">
        <f>SUM('Class Allocation'!Y296:Y300)</f>
        <v>1982182.7891192143</v>
      </c>
      <c r="Z53" s="44">
        <f>SUM('Class Allocation'!Z296:Z300)</f>
        <v>0</v>
      </c>
      <c r="AA53" s="44"/>
      <c r="AB53" s="44">
        <f>SUM('Class Allocation'!AB296:AB300)</f>
        <v>217499.92475104239</v>
      </c>
      <c r="AC53" s="44">
        <f>SUM('Class Allocation'!AC296:AC300)</f>
        <v>1913356.6677499148</v>
      </c>
      <c r="AD53" s="44">
        <f>SUM('Class Allocation'!AD296:AD300)</f>
        <v>0</v>
      </c>
      <c r="AE53" s="44"/>
      <c r="AF53" s="44">
        <f>SUM('Class Allocation'!AF296:AF300)</f>
        <v>146179.81007496617</v>
      </c>
      <c r="AG53" s="44">
        <f>SUM('Class Allocation'!AG296:AG300)</f>
        <v>841520.30708819069</v>
      </c>
      <c r="AH53" s="44">
        <f>SUM('Class Allocation'!AH296:AH300)</f>
        <v>0</v>
      </c>
      <c r="AI53" s="44"/>
      <c r="AJ53" s="44">
        <f>SUM('Class Allocation'!AJ296:AJ300)</f>
        <v>102191.68587275175</v>
      </c>
      <c r="AK53" s="44">
        <f>SUM('Class Allocation'!AK296:AK300)</f>
        <v>1165087.7040321175</v>
      </c>
      <c r="AL53" s="44">
        <f>SUM('Class Allocation'!AL296:AL300)</f>
        <v>0</v>
      </c>
      <c r="AM53" s="44"/>
      <c r="AN53" s="44">
        <f>SUM('Class Allocation'!AN296:AN300)</f>
        <v>15700.416472085153</v>
      </c>
      <c r="AO53" s="44">
        <f>SUM('Class Allocation'!AO296:AO300)</f>
        <v>113718.47161551</v>
      </c>
      <c r="AP53" s="44">
        <f>SUM('Class Allocation'!AP296:AP300)</f>
        <v>0</v>
      </c>
      <c r="AQ53" s="44"/>
      <c r="AR53" s="44">
        <f>SUM('Class Allocation'!AR296:AR300)</f>
        <v>5317.7478888572841</v>
      </c>
      <c r="AS53" s="44">
        <f>SUM('Class Allocation'!AS296:AS300)</f>
        <v>60077.044167778826</v>
      </c>
      <c r="AT53" s="44">
        <f>SUM('Class Allocation'!AT296:AT300)</f>
        <v>0</v>
      </c>
      <c r="AU53" s="44"/>
      <c r="AV53" s="44">
        <f>SUM('Class Allocation'!AV296:AV300)</f>
        <v>0</v>
      </c>
      <c r="AW53" s="44">
        <f>SUM('Class Allocation'!AW296:AW300)</f>
        <v>107617.35287688748</v>
      </c>
      <c r="AX53" s="44">
        <f>SUM('Class Allocation'!AX296:AX300)</f>
        <v>0</v>
      </c>
      <c r="AY53" s="44"/>
      <c r="AZ53" s="44">
        <f>SUM('Class Allocation'!AZ296:AZ300)</f>
        <v>0</v>
      </c>
      <c r="BA53" s="44">
        <f>SUM('Class Allocation'!BA296:BA300)</f>
        <v>3507.95928116306</v>
      </c>
      <c r="BB53" s="44">
        <f>SUM('Class Allocation'!BB296:BB300)</f>
        <v>0</v>
      </c>
      <c r="BC53" s="44"/>
      <c r="BD53" s="44">
        <f>SUM('Class Allocation'!BD296:BD300)</f>
        <v>284.04982995041775</v>
      </c>
      <c r="BE53" s="44">
        <f>SUM('Class Allocation'!BE296:BE300)</f>
        <v>3287.3099734647358</v>
      </c>
      <c r="BF53" s="44">
        <f>SUM('Class Allocation'!BF296:BF300)</f>
        <v>0</v>
      </c>
    </row>
    <row r="54" spans="3:58" x14ac:dyDescent="0.25">
      <c r="C54" t="s">
        <v>290</v>
      </c>
      <c r="D54" t="s">
        <v>289</v>
      </c>
      <c r="E54">
        <f t="shared" si="4"/>
        <v>43</v>
      </c>
      <c r="G54" s="79">
        <f t="shared" ref="G54" si="69">SUM(L54:BF54)</f>
        <v>7005989.9999999991</v>
      </c>
      <c r="H54" s="81">
        <f t="shared" ref="H54" si="70">+L54+P54+T54+X54+AB54+AF54+AJ54+AN54+AR54+AV54+AZ54+BD54</f>
        <v>0</v>
      </c>
      <c r="I54" s="81">
        <f t="shared" ref="I54" si="71">+M54+Q54+U54+Y54+AC54+AG54+AK54+AO54+AS54+AW54+BA54+BE54</f>
        <v>7005989.9999999991</v>
      </c>
      <c r="J54" s="81">
        <f t="shared" ref="J54" si="72">+N54+R54+V54+Z54+AD54+AH54+AL54+AP54+AT54+AX54+BB54+BF54</f>
        <v>0</v>
      </c>
      <c r="L54" s="44">
        <f>SUM('Class Allocation'!L305:L308)</f>
        <v>0</v>
      </c>
      <c r="M54" s="44">
        <f>SUM('Class Allocation'!M305:M308)</f>
        <v>2534613.2724507097</v>
      </c>
      <c r="N54" s="44">
        <f>SUM('Class Allocation'!N305:N308)</f>
        <v>0</v>
      </c>
      <c r="O54" s="44"/>
      <c r="P54" s="44">
        <f>SUM('Class Allocation'!P305:P308)</f>
        <v>0</v>
      </c>
      <c r="Q54" s="44">
        <f>SUM('Class Allocation'!Q305:Q308)</f>
        <v>823658.57313091017</v>
      </c>
      <c r="R54" s="44">
        <f>SUM('Class Allocation'!R305:R308)</f>
        <v>0</v>
      </c>
      <c r="S54" s="44"/>
      <c r="T54" s="44">
        <f>SUM('Class Allocation'!T305:T308)</f>
        <v>0</v>
      </c>
      <c r="U54" s="44">
        <f>SUM('Class Allocation'!U305:U308)</f>
        <v>98099.115678141199</v>
      </c>
      <c r="V54" s="44">
        <f>SUM('Class Allocation'!V305:V308)</f>
        <v>0</v>
      </c>
      <c r="W54" s="44"/>
      <c r="X54" s="44">
        <f>SUM('Class Allocation'!X305:X308)</f>
        <v>0</v>
      </c>
      <c r="Y54" s="44">
        <f>SUM('Class Allocation'!Y305:Y308)</f>
        <v>1136605.7484339017</v>
      </c>
      <c r="Z54" s="44">
        <f>SUM('Class Allocation'!Z305:Z308)</f>
        <v>0</v>
      </c>
      <c r="AA54" s="44"/>
      <c r="AB54" s="44">
        <f>SUM('Class Allocation'!AB305:AB308)</f>
        <v>0</v>
      </c>
      <c r="AC54" s="44">
        <f>SUM('Class Allocation'!AC305:AC308)</f>
        <v>1097140.0817859154</v>
      </c>
      <c r="AD54" s="44">
        <f>SUM('Class Allocation'!AD305:AD308)</f>
        <v>0</v>
      </c>
      <c r="AE54" s="44"/>
      <c r="AF54" s="44">
        <f>SUM('Class Allocation'!AF305:AF308)</f>
        <v>0</v>
      </c>
      <c r="AG54" s="44">
        <f>SUM('Class Allocation'!AG305:AG308)</f>
        <v>482537.14224070718</v>
      </c>
      <c r="AH54" s="44">
        <f>SUM('Class Allocation'!AH305:AH308)</f>
        <v>0</v>
      </c>
      <c r="AI54" s="44"/>
      <c r="AJ54" s="44">
        <f>SUM('Class Allocation'!AJ305:AJ308)</f>
        <v>0</v>
      </c>
      <c r="AK54" s="44">
        <f>SUM('Class Allocation'!AK305:AK308)</f>
        <v>668074.30127117154</v>
      </c>
      <c r="AL54" s="44">
        <f>SUM('Class Allocation'!AL305:AL308)</f>
        <v>0</v>
      </c>
      <c r="AM54" s="44"/>
      <c r="AN54" s="44">
        <f>SUM('Class Allocation'!AN305:AN308)</f>
        <v>0</v>
      </c>
      <c r="AO54" s="44">
        <f>SUM('Class Allocation'!AO305:AO308)</f>
        <v>65207.4416400013</v>
      </c>
      <c r="AP54" s="44">
        <f>SUM('Class Allocation'!AP305:AP308)</f>
        <v>0</v>
      </c>
      <c r="AQ54" s="44"/>
      <c r="AR54" s="44">
        <f>SUM('Class Allocation'!AR305:AR308)</f>
        <v>0</v>
      </c>
      <c r="AS54" s="44">
        <f>SUM('Class Allocation'!AS305:AS308)</f>
        <v>34448.84807034213</v>
      </c>
      <c r="AT54" s="44">
        <f>SUM('Class Allocation'!AT305:AT308)</f>
        <v>0</v>
      </c>
      <c r="AU54" s="44"/>
      <c r="AV54" s="44">
        <f>SUM('Class Allocation'!AV305:AV308)</f>
        <v>0</v>
      </c>
      <c r="AW54" s="44">
        <f>SUM('Class Allocation'!AW305:AW308)</f>
        <v>61708.99201756384</v>
      </c>
      <c r="AX54" s="44">
        <f>SUM('Class Allocation'!AX305:AX308)</f>
        <v>0</v>
      </c>
      <c r="AY54" s="44"/>
      <c r="AZ54" s="44">
        <f>SUM('Class Allocation'!AZ305:AZ308)</f>
        <v>0</v>
      </c>
      <c r="BA54" s="44">
        <f>SUM('Class Allocation'!BA305:BA308)</f>
        <v>2011.5030289480492</v>
      </c>
      <c r="BB54" s="44">
        <f>SUM('Class Allocation'!BB305:BB308)</f>
        <v>0</v>
      </c>
      <c r="BC54" s="44"/>
      <c r="BD54" s="44">
        <f>SUM('Class Allocation'!BD305:BD308)</f>
        <v>0</v>
      </c>
      <c r="BE54" s="44">
        <f>SUM('Class Allocation'!BE305:BE308)</f>
        <v>1884.9802516872724</v>
      </c>
      <c r="BF54" s="44">
        <f>SUM('Class Allocation'!BF305:BF308)</f>
        <v>0</v>
      </c>
    </row>
    <row r="55" spans="3:58" x14ac:dyDescent="0.25">
      <c r="C55" t="s">
        <v>292</v>
      </c>
      <c r="D55" t="s">
        <v>291</v>
      </c>
      <c r="E55">
        <f t="shared" si="4"/>
        <v>44</v>
      </c>
      <c r="V55" s="44"/>
    </row>
    <row r="56" spans="3:58" x14ac:dyDescent="0.25">
      <c r="C56" t="s">
        <v>294</v>
      </c>
      <c r="D56" t="s">
        <v>293</v>
      </c>
      <c r="E56">
        <f t="shared" si="4"/>
        <v>45</v>
      </c>
      <c r="G56" s="79">
        <f t="shared" ref="G56" si="73">SUM(L56:BF56)</f>
        <v>8611788</v>
      </c>
      <c r="H56" s="81">
        <f t="shared" ref="H56" si="74">+L56+P56+T56+X56+AB56+AF56+AJ56+AN56+AR56+AV56+AZ56+BD56</f>
        <v>4176435.9506988763</v>
      </c>
      <c r="I56" s="81">
        <f t="shared" ref="I56" si="75">+M56+Q56+U56+Y56+AC56+AG56+AK56+AO56+AS56+AW56+BA56+BE56</f>
        <v>0</v>
      </c>
      <c r="J56" s="81">
        <f t="shared" ref="J56" si="76">+N56+R56+V56+Z56+AD56+AH56+AL56+AP56+AT56+AX56+BB56+BF56</f>
        <v>4435352.0493011242</v>
      </c>
      <c r="L56" s="44">
        <f>SUM('Class Allocation'!L372:L381)</f>
        <v>2128070.6290553836</v>
      </c>
      <c r="M56" s="44">
        <f>SUM('Class Allocation'!M372:M381)</f>
        <v>0</v>
      </c>
      <c r="N56" s="44">
        <f>SUM('Class Allocation'!N372:N381)</f>
        <v>3102917.307142335</v>
      </c>
      <c r="O56" s="44"/>
      <c r="P56" s="44">
        <f>SUM('Class Allocation'!P372:P381)</f>
        <v>579864.65957138152</v>
      </c>
      <c r="Q56" s="44">
        <f>SUM('Class Allocation'!Q372:Q381)</f>
        <v>0</v>
      </c>
      <c r="R56" s="44">
        <f>SUM('Class Allocation'!R372:R381)</f>
        <v>838660.18048994406</v>
      </c>
      <c r="S56" s="44"/>
      <c r="T56" s="44">
        <f>SUM('Class Allocation'!T372:T381)</f>
        <v>46452.06094999599</v>
      </c>
      <c r="U56" s="44">
        <f>SUM('Class Allocation'!U372:U381)</f>
        <v>0</v>
      </c>
      <c r="V56" s="44">
        <f>SUM('Class Allocation'!V372:V381)</f>
        <v>30294.637110569613</v>
      </c>
      <c r="W56" s="44"/>
      <c r="X56" s="44">
        <f>SUM('Class Allocation'!X372:X381)</f>
        <v>551679.41489898914</v>
      </c>
      <c r="Y56" s="44">
        <f>SUM('Class Allocation'!Y372:Y381)</f>
        <v>0</v>
      </c>
      <c r="Z56" s="44">
        <f>SUM('Class Allocation'!Z372:Z381)</f>
        <v>211177.84343337396</v>
      </c>
      <c r="AA56" s="44"/>
      <c r="AB56" s="44">
        <f>SUM('Class Allocation'!AB372:AB381)</f>
        <v>490457.12006098201</v>
      </c>
      <c r="AC56" s="44">
        <f>SUM('Class Allocation'!AC372:AC381)</f>
        <v>0</v>
      </c>
      <c r="AD56" s="44">
        <f>SUM('Class Allocation'!AD372:AD381)</f>
        <v>47436.765436897418</v>
      </c>
      <c r="AE56" s="44"/>
      <c r="AF56" s="44">
        <f>SUM('Class Allocation'!AF372:AF381)</f>
        <v>298096.44284900895</v>
      </c>
      <c r="AG56" s="44">
        <f>SUM('Class Allocation'!AG372:AG381)</f>
        <v>0</v>
      </c>
      <c r="AH56" s="44">
        <f>SUM('Class Allocation'!AH372:AH381)</f>
        <v>22269.265456679012</v>
      </c>
      <c r="AI56" s="44"/>
      <c r="AJ56" s="44">
        <f>SUM('Class Allocation'!AJ372:AJ381)</f>
        <v>0</v>
      </c>
      <c r="AK56" s="44">
        <f>SUM('Class Allocation'!AK372:AK381)</f>
        <v>0</v>
      </c>
      <c r="AL56" s="44">
        <f>SUM('Class Allocation'!AL372:AL381)</f>
        <v>38803.304380421265</v>
      </c>
      <c r="AM56" s="44"/>
      <c r="AN56" s="44">
        <f>SUM('Class Allocation'!AN372:AN381)</f>
        <v>30406.997269299027</v>
      </c>
      <c r="AO56" s="44">
        <f>SUM('Class Allocation'!AO372:AO381)</f>
        <v>0</v>
      </c>
      <c r="AP56" s="44">
        <f>SUM('Class Allocation'!AP372:AP381)</f>
        <v>450.01395782770993</v>
      </c>
      <c r="AQ56" s="44"/>
      <c r="AR56" s="44">
        <f>SUM('Class Allocation'!AR372:AR381)</f>
        <v>15914.606538610709</v>
      </c>
      <c r="AS56" s="44">
        <f>SUM('Class Allocation'!AS372:AS381)</f>
        <v>0</v>
      </c>
      <c r="AT56" s="44">
        <f>SUM('Class Allocation'!AT372:AT381)</f>
        <v>450.01395782770993</v>
      </c>
      <c r="AU56" s="44"/>
      <c r="AV56" s="44">
        <f>SUM('Class Allocation'!AV372:AV381)</f>
        <v>33915.191487189782</v>
      </c>
      <c r="AW56" s="44">
        <f>SUM('Class Allocation'!AW372:AW381)</f>
        <v>0</v>
      </c>
      <c r="AX56" s="44">
        <f>SUM('Class Allocation'!AX372:AX381)</f>
        <v>134974.62675626573</v>
      </c>
      <c r="AY56" s="44"/>
      <c r="AZ56" s="44">
        <f>SUM('Class Allocation'!AZ372:AZ381)</f>
        <v>1084.8929956334673</v>
      </c>
      <c r="BA56" s="44">
        <f>SUM('Class Allocation'!BA372:BA381)</f>
        <v>0</v>
      </c>
      <c r="BB56" s="44">
        <f>SUM('Class Allocation'!BB372:BB381)</f>
        <v>1219.844010591444</v>
      </c>
      <c r="BC56" s="44"/>
      <c r="BD56" s="44">
        <f>SUM('Class Allocation'!BD372:BD381)</f>
        <v>493.93502240222904</v>
      </c>
      <c r="BE56" s="44">
        <f>SUM('Class Allocation'!BE372:BE381)</f>
        <v>0</v>
      </c>
      <c r="BF56" s="44">
        <f>SUM('Class Allocation'!BF372:BF381)</f>
        <v>6698.2471683905942</v>
      </c>
    </row>
    <row r="57" spans="3:58" s="135" customFormat="1" x14ac:dyDescent="0.25">
      <c r="C57" s="153" t="s">
        <v>364</v>
      </c>
      <c r="D57" s="153" t="s">
        <v>361</v>
      </c>
      <c r="E57" s="153">
        <f t="shared" si="4"/>
        <v>46</v>
      </c>
      <c r="F57" s="153"/>
      <c r="G57" s="155">
        <f t="shared" ref="G57" si="77">SUM(L57:BF57)</f>
        <v>53937678.000000007</v>
      </c>
      <c r="H57" s="156">
        <f t="shared" ref="H57" si="78">+L57+P57+T57+X57+AB57+AF57+AJ57+AN57+AR57+AV57+AZ57+BD57</f>
        <v>16216787.924744593</v>
      </c>
      <c r="I57" s="156">
        <f t="shared" ref="I57" si="79">+M57+Q57+U57+Y57+AC57+AG57+AK57+AO57+AS57+AW57+BA57+BE57</f>
        <v>37720890.075255416</v>
      </c>
      <c r="J57" s="156">
        <f t="shared" ref="J57" si="80">+N57+R57+V57+Z57+AD57+AH57+AL57+AP57+AT57+AX57+BB57+BF57</f>
        <v>0</v>
      </c>
      <c r="K57" s="157"/>
      <c r="L57" s="136">
        <f>L67</f>
        <v>7257035.4269264974</v>
      </c>
      <c r="M57" s="136">
        <f t="shared" ref="M57:BF57" si="81">M67</f>
        <v>13646589.366156191</v>
      </c>
      <c r="N57" s="136">
        <f t="shared" si="81"/>
        <v>0</v>
      </c>
      <c r="O57" s="136"/>
      <c r="P57" s="136">
        <f t="shared" si="81"/>
        <v>2250375.195987368</v>
      </c>
      <c r="Q57" s="136">
        <f t="shared" si="81"/>
        <v>4434652.9893152546</v>
      </c>
      <c r="R57" s="136">
        <f t="shared" si="81"/>
        <v>0</v>
      </c>
      <c r="S57" s="136"/>
      <c r="T57" s="136">
        <f t="shared" si="81"/>
        <v>197561.65793026617</v>
      </c>
      <c r="U57" s="136">
        <f t="shared" si="81"/>
        <v>528174.59901811578</v>
      </c>
      <c r="V57" s="136">
        <f t="shared" si="81"/>
        <v>0</v>
      </c>
      <c r="W57" s="136"/>
      <c r="X57" s="136">
        <f t="shared" si="81"/>
        <v>2493805.3259527548</v>
      </c>
      <c r="Y57" s="136">
        <f t="shared" si="81"/>
        <v>6119589.1652112864</v>
      </c>
      <c r="Z57" s="136">
        <f t="shared" si="81"/>
        <v>0</v>
      </c>
      <c r="AA57" s="136"/>
      <c r="AB57" s="136">
        <f t="shared" si="81"/>
        <v>1793851.0609271445</v>
      </c>
      <c r="AC57" s="136">
        <f t="shared" si="81"/>
        <v>5907102.4112514062</v>
      </c>
      <c r="AD57" s="136">
        <f t="shared" si="81"/>
        <v>0</v>
      </c>
      <c r="AE57" s="136"/>
      <c r="AF57" s="136">
        <f t="shared" si="81"/>
        <v>1205631.7154557996</v>
      </c>
      <c r="AG57" s="136">
        <f t="shared" si="81"/>
        <v>2598024.0479489123</v>
      </c>
      <c r="AH57" s="136">
        <f t="shared" si="81"/>
        <v>0</v>
      </c>
      <c r="AI57" s="136"/>
      <c r="AJ57" s="136">
        <f t="shared" si="81"/>
        <v>842835.52893454803</v>
      </c>
      <c r="AK57" s="136">
        <f t="shared" si="81"/>
        <v>3596973.0588186579</v>
      </c>
      <c r="AL57" s="136">
        <f t="shared" si="81"/>
        <v>0</v>
      </c>
      <c r="AM57" s="136"/>
      <c r="AN57" s="136">
        <f t="shared" si="81"/>
        <v>129490.65972177072</v>
      </c>
      <c r="AO57" s="136">
        <f t="shared" si="81"/>
        <v>351082.82172699663</v>
      </c>
      <c r="AP57" s="136">
        <f t="shared" si="81"/>
        <v>0</v>
      </c>
      <c r="AQ57" s="136"/>
      <c r="AR57" s="136">
        <f t="shared" si="81"/>
        <v>43858.625252807149</v>
      </c>
      <c r="AS57" s="136">
        <f t="shared" si="81"/>
        <v>185475.74451013346</v>
      </c>
      <c r="AT57" s="136">
        <f t="shared" si="81"/>
        <v>0</v>
      </c>
      <c r="AU57" s="136"/>
      <c r="AV57" s="136">
        <f t="shared" si="81"/>
        <v>0</v>
      </c>
      <c r="AW57" s="136">
        <f t="shared" si="81"/>
        <v>332246.84941733273</v>
      </c>
      <c r="AX57" s="136">
        <f t="shared" si="81"/>
        <v>0</v>
      </c>
      <c r="AY57" s="136"/>
      <c r="AZ57" s="136">
        <f t="shared" si="81"/>
        <v>0</v>
      </c>
      <c r="BA57" s="136">
        <f t="shared" si="81"/>
        <v>10830.116035134601</v>
      </c>
      <c r="BB57" s="136">
        <f t="shared" si="81"/>
        <v>0</v>
      </c>
      <c r="BC57" s="136"/>
      <c r="BD57" s="136">
        <f t="shared" si="81"/>
        <v>2342.7276556346937</v>
      </c>
      <c r="BE57" s="136">
        <f t="shared" si="81"/>
        <v>10148.905845986488</v>
      </c>
      <c r="BF57" s="136">
        <f t="shared" si="81"/>
        <v>0</v>
      </c>
    </row>
    <row r="58" spans="3:58" s="135" customFormat="1" x14ac:dyDescent="0.25">
      <c r="C58" s="153" t="s">
        <v>365</v>
      </c>
      <c r="D58" s="153" t="s">
        <v>276</v>
      </c>
      <c r="E58" s="153">
        <f t="shared" si="4"/>
        <v>47</v>
      </c>
      <c r="F58" s="153"/>
      <c r="G58" s="155">
        <f t="shared" ref="G58" si="82">SUM(L58:BF58)</f>
        <v>18526106</v>
      </c>
      <c r="H58" s="156">
        <f t="shared" ref="H58" si="83">+L58+P58+T58+X58+AB58+AF58+AJ58+AN58+AR58+AV58+AZ58+BD58</f>
        <v>3036428.7734000003</v>
      </c>
      <c r="I58" s="156">
        <f t="shared" ref="I58" si="84">+M58+Q58+U58+Y58+AC58+AG58+AK58+AO58+AS58+AW58+BA58+BE58</f>
        <v>15489677.226600001</v>
      </c>
      <c r="J58" s="156">
        <f t="shared" ref="J58" si="85">+N58+R58+V58+Z58+AD58+AH58+AL58+AP58+AT58+AX58+BB58+BF58</f>
        <v>0</v>
      </c>
      <c r="K58" s="157"/>
      <c r="L58" s="136">
        <f>L72</f>
        <v>1358806.1508950035</v>
      </c>
      <c r="M58" s="136">
        <f t="shared" ref="M58:BF58" si="86">M72</f>
        <v>5603824.9390190197</v>
      </c>
      <c r="N58" s="136">
        <f t="shared" si="86"/>
        <v>0</v>
      </c>
      <c r="O58" s="136"/>
      <c r="P58" s="136">
        <f t="shared" si="86"/>
        <v>421359.89122823329</v>
      </c>
      <c r="Q58" s="136">
        <f t="shared" si="86"/>
        <v>1821042.4854616849</v>
      </c>
      <c r="R58" s="136">
        <f t="shared" si="86"/>
        <v>0</v>
      </c>
      <c r="S58" s="136"/>
      <c r="T58" s="136">
        <f t="shared" si="86"/>
        <v>36991.413185143225</v>
      </c>
      <c r="U58" s="136">
        <f t="shared" si="86"/>
        <v>216889.21024284975</v>
      </c>
      <c r="V58" s="136">
        <f t="shared" si="86"/>
        <v>0</v>
      </c>
      <c r="W58" s="136"/>
      <c r="X58" s="136">
        <f t="shared" si="86"/>
        <v>466939.70976995258</v>
      </c>
      <c r="Y58" s="136">
        <f t="shared" si="86"/>
        <v>2512943.3780435398</v>
      </c>
      <c r="Z58" s="136">
        <f t="shared" si="86"/>
        <v>0</v>
      </c>
      <c r="AA58" s="136"/>
      <c r="AB58" s="136">
        <f t="shared" si="86"/>
        <v>335880.38530627108</v>
      </c>
      <c r="AC58" s="136">
        <f t="shared" si="86"/>
        <v>2425687.9811745882</v>
      </c>
      <c r="AD58" s="136">
        <f t="shared" si="86"/>
        <v>0</v>
      </c>
      <c r="AE58" s="136"/>
      <c r="AF58" s="136">
        <f t="shared" si="86"/>
        <v>225742.28928206494</v>
      </c>
      <c r="AG58" s="136">
        <f t="shared" si="86"/>
        <v>1066850.5925864193</v>
      </c>
      <c r="AH58" s="136">
        <f t="shared" si="86"/>
        <v>0</v>
      </c>
      <c r="AI58" s="136"/>
      <c r="AJ58" s="136">
        <f t="shared" si="86"/>
        <v>157812.38943105785</v>
      </c>
      <c r="AK58" s="136">
        <f t="shared" si="86"/>
        <v>1477058.2444560688</v>
      </c>
      <c r="AL58" s="136">
        <f t="shared" si="86"/>
        <v>0</v>
      </c>
      <c r="AM58" s="136"/>
      <c r="AN58" s="136">
        <f t="shared" si="86"/>
        <v>24245.810384298136</v>
      </c>
      <c r="AO58" s="136">
        <f t="shared" si="86"/>
        <v>144168.37931198539</v>
      </c>
      <c r="AP58" s="136">
        <f t="shared" si="86"/>
        <v>0</v>
      </c>
      <c r="AQ58" s="136"/>
      <c r="AR58" s="136">
        <f t="shared" si="86"/>
        <v>8212.0819669958728</v>
      </c>
      <c r="AS58" s="136">
        <f t="shared" si="86"/>
        <v>76163.616767620537</v>
      </c>
      <c r="AT58" s="136">
        <f t="shared" si="86"/>
        <v>0</v>
      </c>
      <c r="AU58" s="136"/>
      <c r="AV58" s="136">
        <f t="shared" si="86"/>
        <v>0</v>
      </c>
      <c r="AW58" s="136">
        <f t="shared" si="86"/>
        <v>136433.59016083376</v>
      </c>
      <c r="AX58" s="136">
        <f t="shared" si="86"/>
        <v>0</v>
      </c>
      <c r="AY58" s="136"/>
      <c r="AZ58" s="136">
        <f t="shared" si="86"/>
        <v>0</v>
      </c>
      <c r="BA58" s="136">
        <f t="shared" si="86"/>
        <v>4447.2705012044726</v>
      </c>
      <c r="BB58" s="136">
        <f t="shared" si="86"/>
        <v>0</v>
      </c>
      <c r="BC58" s="136"/>
      <c r="BD58" s="136">
        <f t="shared" si="86"/>
        <v>438.65195097944439</v>
      </c>
      <c r="BE58" s="136">
        <f t="shared" si="86"/>
        <v>4167.5388741849583</v>
      </c>
      <c r="BF58" s="136">
        <f t="shared" si="86"/>
        <v>0</v>
      </c>
    </row>
    <row r="59" spans="3:58" s="135" customFormat="1" x14ac:dyDescent="0.25">
      <c r="C59" s="153" t="s">
        <v>368</v>
      </c>
      <c r="D59" s="153" t="s">
        <v>277</v>
      </c>
      <c r="E59" s="153">
        <f t="shared" si="4"/>
        <v>48</v>
      </c>
      <c r="F59" s="153"/>
      <c r="G59" s="155">
        <f t="shared" ref="G59" si="87">SUM(L59:BF59)</f>
        <v>2617219</v>
      </c>
      <c r="H59" s="156">
        <f t="shared" ref="H59" si="88">+L59+P59+T59+X59+AB59+AF59+AJ59+AN59+AR59+AV59+AZ59+BD59</f>
        <v>428962.19409999996</v>
      </c>
      <c r="I59" s="156">
        <f t="shared" ref="I59" si="89">+M59+Q59+U59+Y59+AC59+AG59+AK59+AO59+AS59+AW59+BA59+BE59</f>
        <v>2188256.8059</v>
      </c>
      <c r="J59" s="156">
        <f t="shared" ref="J59" si="90">+N59+R59+V59+Z59+AD59+AH59+AL59+AP59+AT59+AX59+BB59+BF59</f>
        <v>0</v>
      </c>
      <c r="K59" s="157"/>
      <c r="L59" s="136">
        <f>L77</f>
        <v>191961.18576884264</v>
      </c>
      <c r="M59" s="136">
        <f t="shared" ref="M59:BF59" si="91">M77</f>
        <v>791663.24013661698</v>
      </c>
      <c r="N59" s="136">
        <f t="shared" si="91"/>
        <v>0</v>
      </c>
      <c r="O59" s="136"/>
      <c r="P59" s="136">
        <f t="shared" si="91"/>
        <v>59526.330744327242</v>
      </c>
      <c r="Q59" s="136">
        <f t="shared" si="91"/>
        <v>257262.21110672396</v>
      </c>
      <c r="R59" s="136">
        <f t="shared" si="91"/>
        <v>0</v>
      </c>
      <c r="S59" s="136"/>
      <c r="T59" s="136">
        <f t="shared" si="91"/>
        <v>5225.8488332630377</v>
      </c>
      <c r="U59" s="136">
        <f t="shared" si="91"/>
        <v>30640.36025393469</v>
      </c>
      <c r="V59" s="136">
        <f t="shared" si="91"/>
        <v>0</v>
      </c>
      <c r="W59" s="136"/>
      <c r="X59" s="136">
        <f t="shared" si="91"/>
        <v>65965.480293829984</v>
      </c>
      <c r="Y59" s="136">
        <f t="shared" si="91"/>
        <v>355008.39490715077</v>
      </c>
      <c r="Z59" s="136">
        <f t="shared" si="91"/>
        <v>0</v>
      </c>
      <c r="AA59" s="136"/>
      <c r="AB59" s="136">
        <f t="shared" si="91"/>
        <v>47450.474813805638</v>
      </c>
      <c r="AC59" s="136">
        <f t="shared" si="91"/>
        <v>342681.65541111416</v>
      </c>
      <c r="AD59" s="136">
        <f t="shared" si="91"/>
        <v>0</v>
      </c>
      <c r="AE59" s="136"/>
      <c r="AF59" s="136">
        <f t="shared" si="91"/>
        <v>31891.051935712596</v>
      </c>
      <c r="AG59" s="136">
        <f t="shared" si="91"/>
        <v>150716.05663264776</v>
      </c>
      <c r="AH59" s="136">
        <f t="shared" si="91"/>
        <v>0</v>
      </c>
      <c r="AI59" s="136"/>
      <c r="AJ59" s="136">
        <f t="shared" si="91"/>
        <v>22294.462962392841</v>
      </c>
      <c r="AK59" s="136">
        <f t="shared" si="91"/>
        <v>208666.88884847512</v>
      </c>
      <c r="AL59" s="136">
        <f t="shared" si="91"/>
        <v>0</v>
      </c>
      <c r="AM59" s="136"/>
      <c r="AN59" s="136">
        <f t="shared" si="91"/>
        <v>3425.25275458223</v>
      </c>
      <c r="AO59" s="136">
        <f t="shared" si="91"/>
        <v>20366.947135816619</v>
      </c>
      <c r="AP59" s="136">
        <f t="shared" si="91"/>
        <v>0</v>
      </c>
      <c r="AQ59" s="136"/>
      <c r="AR59" s="136">
        <f t="shared" si="91"/>
        <v>1160.1367796113748</v>
      </c>
      <c r="AS59" s="136">
        <f t="shared" si="91"/>
        <v>10759.782164311004</v>
      </c>
      <c r="AT59" s="136">
        <f t="shared" si="91"/>
        <v>0</v>
      </c>
      <c r="AU59" s="136"/>
      <c r="AV59" s="136">
        <f t="shared" si="91"/>
        <v>0</v>
      </c>
      <c r="AW59" s="136">
        <f t="shared" si="91"/>
        <v>19274.238439915393</v>
      </c>
      <c r="AX59" s="136">
        <f t="shared" si="91"/>
        <v>0</v>
      </c>
      <c r="AY59" s="136"/>
      <c r="AZ59" s="136">
        <f t="shared" si="91"/>
        <v>0</v>
      </c>
      <c r="BA59" s="136">
        <f t="shared" si="91"/>
        <v>628.2745469496864</v>
      </c>
      <c r="BB59" s="136">
        <f t="shared" si="91"/>
        <v>0</v>
      </c>
      <c r="BC59" s="136"/>
      <c r="BD59" s="136">
        <f t="shared" si="91"/>
        <v>61.969213632399082</v>
      </c>
      <c r="BE59" s="136">
        <f t="shared" si="91"/>
        <v>588.75631634383842</v>
      </c>
      <c r="BF59" s="136">
        <f t="shared" si="91"/>
        <v>0</v>
      </c>
    </row>
    <row r="60" spans="3:58" s="135" customFormat="1" x14ac:dyDescent="0.25">
      <c r="C60" s="153" t="s">
        <v>272</v>
      </c>
      <c r="D60" s="153" t="s">
        <v>273</v>
      </c>
      <c r="E60" s="153">
        <f t="shared" si="4"/>
        <v>49</v>
      </c>
      <c r="F60" s="153"/>
      <c r="G60" s="155">
        <f t="shared" ref="G60" si="92">SUM(L60:BF60)</f>
        <v>631684224</v>
      </c>
      <c r="H60" s="156">
        <f t="shared" ref="H60" si="93">+L60+P60+T60+X60+AB60+AF60+AJ60+AN60+AR60+AV60+AZ60+BD60</f>
        <v>84957941.153372377</v>
      </c>
      <c r="I60" s="156">
        <f t="shared" ref="I60" si="94">+M60+Q60+U60+Y60+AC60+AG60+AK60+AO60+AS60+AW60+BA60+BE60</f>
        <v>495058155.84320515</v>
      </c>
      <c r="J60" s="156">
        <f t="shared" ref="J60" si="95">+N60+R60+V60+Z60+AD60+AH60+AL60+AP60+AT60+AX60+BB60+BF60</f>
        <v>51668127.003422372</v>
      </c>
      <c r="K60" s="157"/>
      <c r="L60" s="136">
        <f>+'Class Allocation'!L290</f>
        <v>41512211.179958172</v>
      </c>
      <c r="M60" s="136">
        <f>+'Class Allocation'!M290</f>
        <v>179101165.20793778</v>
      </c>
      <c r="N60" s="136">
        <f>+'Class Allocation'!N290</f>
        <v>37759531.583750762</v>
      </c>
      <c r="O60" s="136"/>
      <c r="P60" s="136">
        <f>+'Class Allocation'!P290</f>
        <v>11577841.505650548</v>
      </c>
      <c r="Q60" s="136">
        <f>+'Class Allocation'!Q290</f>
        <v>58201466.781801589</v>
      </c>
      <c r="R60" s="136">
        <f>+'Class Allocation'!R290</f>
        <v>9087551.0488618277</v>
      </c>
      <c r="S60" s="136"/>
      <c r="T60" s="136">
        <f>+'Class Allocation'!T290</f>
        <v>948838.50228603929</v>
      </c>
      <c r="U60" s="136">
        <f>+'Class Allocation'!U290</f>
        <v>6931892.1804726887</v>
      </c>
      <c r="V60" s="136">
        <f>+'Class Allocation'!V290</f>
        <v>156077.11179348163</v>
      </c>
      <c r="W60" s="136"/>
      <c r="X60" s="136">
        <f>+'Class Allocation'!X290</f>
        <v>11301134.410903011</v>
      </c>
      <c r="Y60" s="136">
        <f>+'Class Allocation'!Y290</f>
        <v>80314979.858731389</v>
      </c>
      <c r="Z60" s="136">
        <f>+'Class Allocation'!Z290</f>
        <v>1692159.0035193267</v>
      </c>
      <c r="AA60" s="136"/>
      <c r="AB60" s="136">
        <f>+'Class Allocation'!AB290</f>
        <v>9780778.1464079507</v>
      </c>
      <c r="AC60" s="136">
        <f>+'Class Allocation'!AC290</f>
        <v>77526251.905954555</v>
      </c>
      <c r="AD60" s="136">
        <f>+'Class Allocation'!AD290</f>
        <v>351095.52805458457</v>
      </c>
      <c r="AE60" s="136"/>
      <c r="AF60" s="136">
        <f>+'Class Allocation'!AF290</f>
        <v>5990372.50457869</v>
      </c>
      <c r="AG60" s="136">
        <f>+'Class Allocation'!AG290</f>
        <v>34097100.875612855</v>
      </c>
      <c r="AH60" s="136">
        <f>+'Class Allocation'!AH290</f>
        <v>456836.31427806779</v>
      </c>
      <c r="AI60" s="136"/>
      <c r="AJ60" s="136">
        <f>+'Class Allocation'!AJ290</f>
        <v>2319889.2359238365</v>
      </c>
      <c r="AK60" s="136">
        <f>+'Class Allocation'!AK290</f>
        <v>47207551.188846126</v>
      </c>
      <c r="AL60" s="136">
        <f>+'Class Allocation'!AL290</f>
        <v>192911.91580498236</v>
      </c>
      <c r="AM60" s="136"/>
      <c r="AN60" s="136">
        <f>+'Class Allocation'!AN290</f>
        <v>621236.39828846592</v>
      </c>
      <c r="AO60" s="136">
        <f>+'Class Allocation'!AO290</f>
        <v>4607696.5290490668</v>
      </c>
      <c r="AP60" s="136">
        <f>+'Class Allocation'!AP290</f>
        <v>2300.5760419196417</v>
      </c>
      <c r="AQ60" s="136"/>
      <c r="AR60" s="136">
        <f>+'Class Allocation'!AR290</f>
        <v>305709.07659872487</v>
      </c>
      <c r="AS60" s="136">
        <f>+'Class Allocation'!AS290</f>
        <v>2434228.880804331</v>
      </c>
      <c r="AT60" s="136">
        <f>+'Class Allocation'!AT290</f>
        <v>2300.5760419196417</v>
      </c>
      <c r="AU60" s="136"/>
      <c r="AV60" s="136">
        <f>+'Class Allocation'!AV290</f>
        <v>571424.96882597462</v>
      </c>
      <c r="AW60" s="136">
        <f>+'Class Allocation'!AW290</f>
        <v>4360488.6371745076</v>
      </c>
      <c r="AX60" s="136">
        <f>+'Class Allocation'!AX290</f>
        <v>1917464.6555439073</v>
      </c>
      <c r="AY60" s="136"/>
      <c r="AZ60" s="136">
        <f>+'Class Allocation'!AZ290</f>
        <v>18278.97526226646</v>
      </c>
      <c r="BA60" s="136">
        <f>+'Class Allocation'!BA290</f>
        <v>142137.08269410074</v>
      </c>
      <c r="BB60" s="136">
        <f>+'Class Allocation'!BB290</f>
        <v>7714.5628960141366</v>
      </c>
      <c r="BC60" s="136"/>
      <c r="BD60" s="136">
        <f>+'Class Allocation'!BD290</f>
        <v>10226.248688691652</v>
      </c>
      <c r="BE60" s="136">
        <f>+'Class Allocation'!BE290</f>
        <v>133196.71412622085</v>
      </c>
      <c r="BF60" s="136">
        <f>+'Class Allocation'!BF290</f>
        <v>42184.126835575393</v>
      </c>
    </row>
    <row r="61" spans="3:58" x14ac:dyDescent="0.25">
      <c r="C61" s="153" t="s">
        <v>491</v>
      </c>
      <c r="D61" s="153" t="s">
        <v>492</v>
      </c>
      <c r="E61" s="153">
        <f t="shared" si="4"/>
        <v>50</v>
      </c>
      <c r="F61" s="153"/>
      <c r="G61" s="153">
        <f>SUM(L61:BF61)</f>
        <v>480032</v>
      </c>
      <c r="H61" s="163"/>
      <c r="I61" s="153"/>
      <c r="J61" s="153"/>
      <c r="K61" s="157"/>
      <c r="L61" s="153"/>
      <c r="M61" s="153"/>
      <c r="N61" s="154">
        <f>N44</f>
        <v>364109</v>
      </c>
      <c r="O61" s="153"/>
      <c r="P61" s="153"/>
      <c r="Q61" s="153"/>
      <c r="R61" s="154">
        <f>R44</f>
        <v>90474</v>
      </c>
      <c r="S61" s="153"/>
      <c r="T61" s="153"/>
      <c r="U61" s="153"/>
      <c r="V61" s="136">
        <f>V44</f>
        <v>360</v>
      </c>
      <c r="W61" s="153"/>
      <c r="X61" s="153"/>
      <c r="Y61" s="153"/>
      <c r="Z61" s="136">
        <f>Z44</f>
        <v>14121</v>
      </c>
      <c r="AA61" s="153"/>
      <c r="AB61" s="153"/>
      <c r="AC61" s="153"/>
      <c r="AD61" s="136">
        <f>AD44</f>
        <v>2638</v>
      </c>
      <c r="AE61" s="153"/>
      <c r="AF61" s="153"/>
      <c r="AG61" s="153"/>
      <c r="AH61" s="136">
        <f>AH44</f>
        <v>6900</v>
      </c>
      <c r="AI61" s="153"/>
      <c r="AJ61" s="153"/>
      <c r="AK61" s="153"/>
      <c r="AL61" s="136">
        <f>AL44</f>
        <v>325</v>
      </c>
      <c r="AM61" s="153"/>
      <c r="AN61" s="153"/>
      <c r="AO61" s="153"/>
      <c r="AP61" s="136">
        <f>AP44</f>
        <v>5</v>
      </c>
      <c r="AQ61" s="153"/>
      <c r="AR61" s="153"/>
      <c r="AS61" s="153"/>
      <c r="AT61" s="136">
        <f>AT44</f>
        <v>5</v>
      </c>
      <c r="AU61" s="153"/>
      <c r="AV61" s="153"/>
      <c r="AW61" s="153"/>
      <c r="AX61" s="153">
        <v>0</v>
      </c>
      <c r="AY61" s="153"/>
      <c r="AZ61" s="153"/>
      <c r="BA61" s="153"/>
      <c r="BB61" s="153">
        <v>176</v>
      </c>
      <c r="BC61" s="153"/>
      <c r="BD61" s="153"/>
      <c r="BE61" s="153"/>
      <c r="BF61" s="153">
        <v>919</v>
      </c>
    </row>
    <row r="62" spans="3:58" x14ac:dyDescent="0.25">
      <c r="C62" s="153"/>
      <c r="D62" s="153"/>
      <c r="E62" s="153"/>
      <c r="F62" s="153"/>
      <c r="G62" s="153"/>
      <c r="H62" s="163"/>
      <c r="I62" s="153"/>
      <c r="J62" s="153"/>
      <c r="K62" s="157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36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</row>
    <row r="63" spans="3:58" x14ac:dyDescent="0.25">
      <c r="C63" s="153"/>
      <c r="D63" s="153"/>
      <c r="E63" s="153"/>
      <c r="F63" s="153"/>
      <c r="G63" s="153"/>
      <c r="H63" s="163"/>
      <c r="I63" s="153"/>
      <c r="J63" s="153"/>
      <c r="K63" s="157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36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</row>
    <row r="64" spans="3:58" s="135" customFormat="1" x14ac:dyDescent="0.25">
      <c r="C64" s="153" t="s">
        <v>363</v>
      </c>
      <c r="D64" s="153"/>
      <c r="E64" s="153"/>
      <c r="F64" s="153"/>
      <c r="G64" s="153"/>
      <c r="H64" s="163"/>
      <c r="I64" s="153"/>
      <c r="J64" s="153"/>
      <c r="K64" s="157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36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</row>
    <row r="65" spans="3:69" s="135" customFormat="1" x14ac:dyDescent="0.25">
      <c r="C65" s="153" t="s">
        <v>1</v>
      </c>
      <c r="D65" s="153" t="s">
        <v>245</v>
      </c>
      <c r="E65" s="153"/>
      <c r="F65" s="153"/>
      <c r="G65" s="136">
        <f>'Class Allocation'!H196</f>
        <v>16216787.924744591</v>
      </c>
      <c r="H65" s="57">
        <f>G65</f>
        <v>16216787.924744591</v>
      </c>
      <c r="I65" s="153"/>
      <c r="J65" s="153"/>
      <c r="K65" s="157"/>
      <c r="L65" s="136">
        <f>'Alloc Pct'!L28*'Alloc amt'!$G65</f>
        <v>7257035.4269264974</v>
      </c>
      <c r="M65" s="136">
        <f>'Alloc Pct'!M28*'Alloc amt'!$G65</f>
        <v>0</v>
      </c>
      <c r="N65" s="136">
        <f>'Alloc Pct'!N28*'Alloc amt'!$G65</f>
        <v>0</v>
      </c>
      <c r="O65" s="136">
        <f>'Alloc Pct'!O28*'Alloc amt'!$G65</f>
        <v>0</v>
      </c>
      <c r="P65" s="136">
        <f>'Alloc Pct'!P28*'Alloc amt'!$G65</f>
        <v>2250375.195987368</v>
      </c>
      <c r="Q65" s="136">
        <f>'Alloc Pct'!Q28*'Alloc amt'!$G65</f>
        <v>0</v>
      </c>
      <c r="R65" s="136">
        <f>'Alloc Pct'!R28*'Alloc amt'!$G65</f>
        <v>0</v>
      </c>
      <c r="S65" s="136">
        <f>'Alloc Pct'!S28*'Alloc amt'!$G65</f>
        <v>0</v>
      </c>
      <c r="T65" s="136">
        <f>'Alloc Pct'!T28*'Alloc amt'!$G65</f>
        <v>197561.65793026617</v>
      </c>
      <c r="U65" s="136">
        <f>'Alloc Pct'!U28*'Alloc amt'!$G65</f>
        <v>0</v>
      </c>
      <c r="V65" s="136">
        <f>'Alloc Pct'!V28*'Alloc amt'!$G65</f>
        <v>0</v>
      </c>
      <c r="W65" s="136">
        <f>'Alloc Pct'!W28*'Alloc amt'!$G65</f>
        <v>0</v>
      </c>
      <c r="X65" s="136">
        <f>'Alloc Pct'!X28*'Alloc amt'!$G65</f>
        <v>2493805.3259527548</v>
      </c>
      <c r="Y65" s="136">
        <f>'Alloc Pct'!Y28*'Alloc amt'!$G65</f>
        <v>0</v>
      </c>
      <c r="Z65" s="136">
        <f>'Alloc Pct'!Z28*'Alloc amt'!$G65</f>
        <v>0</v>
      </c>
      <c r="AA65" s="136">
        <f>'Alloc Pct'!AA28*'Alloc amt'!$G65</f>
        <v>0</v>
      </c>
      <c r="AB65" s="136">
        <f>'Alloc Pct'!AB28*'Alloc amt'!$G65</f>
        <v>1793851.0609271445</v>
      </c>
      <c r="AC65" s="136">
        <f>'Alloc Pct'!AC28*'Alloc amt'!$G65</f>
        <v>0</v>
      </c>
      <c r="AD65" s="136">
        <f>'Alloc Pct'!AD28*'Alloc amt'!$G65</f>
        <v>0</v>
      </c>
      <c r="AE65" s="136">
        <f>'Alloc Pct'!AE28*'Alloc amt'!$G65</f>
        <v>0</v>
      </c>
      <c r="AF65" s="136">
        <f>'Alloc Pct'!AF28*'Alloc amt'!$G65</f>
        <v>1205631.7154557996</v>
      </c>
      <c r="AG65" s="136">
        <f>'Alloc Pct'!AG28*'Alloc amt'!$G65</f>
        <v>0</v>
      </c>
      <c r="AH65" s="136">
        <f>'Alloc Pct'!AH28*'Alloc amt'!$G65</f>
        <v>0</v>
      </c>
      <c r="AI65" s="136">
        <f>'Alloc Pct'!AI28*'Alloc amt'!$G65</f>
        <v>0</v>
      </c>
      <c r="AJ65" s="136">
        <f>'Alloc Pct'!AJ28*'Alloc amt'!$G65</f>
        <v>842835.52893454803</v>
      </c>
      <c r="AK65" s="136">
        <f>'Alloc Pct'!AK28*'Alloc amt'!$G65</f>
        <v>0</v>
      </c>
      <c r="AL65" s="136">
        <f>'Alloc Pct'!AL28*'Alloc amt'!$G65</f>
        <v>0</v>
      </c>
      <c r="AM65" s="136">
        <f>'Alloc Pct'!AM28*'Alloc amt'!$G65</f>
        <v>0</v>
      </c>
      <c r="AN65" s="136">
        <f>'Alloc Pct'!AN28*'Alloc amt'!$G65</f>
        <v>129490.65972177072</v>
      </c>
      <c r="AO65" s="136">
        <f>'Alloc Pct'!AO28*'Alloc amt'!$G65</f>
        <v>0</v>
      </c>
      <c r="AP65" s="136">
        <f>'Alloc Pct'!AP28*'Alloc amt'!$G65</f>
        <v>0</v>
      </c>
      <c r="AQ65" s="136">
        <f>'Alloc Pct'!AQ28*'Alloc amt'!$G65</f>
        <v>0</v>
      </c>
      <c r="AR65" s="136">
        <f>'Alloc Pct'!AR28*'Alloc amt'!$G65</f>
        <v>43858.625252807149</v>
      </c>
      <c r="AS65" s="136">
        <f>'Alloc Pct'!AS28*'Alloc amt'!$G65</f>
        <v>0</v>
      </c>
      <c r="AT65" s="136">
        <f>'Alloc Pct'!AT28*'Alloc amt'!$G65</f>
        <v>0</v>
      </c>
      <c r="AU65" s="136">
        <f>'Alloc Pct'!AU28*'Alloc amt'!$G65</f>
        <v>0</v>
      </c>
      <c r="AV65" s="136">
        <f>'Alloc Pct'!AV28*'Alloc amt'!$G65</f>
        <v>0</v>
      </c>
      <c r="AW65" s="136">
        <f>'Alloc Pct'!AW28*'Alloc amt'!$G65</f>
        <v>0</v>
      </c>
      <c r="AX65" s="136">
        <f>'Alloc Pct'!AX28*'Alloc amt'!$G65</f>
        <v>0</v>
      </c>
      <c r="AY65" s="136">
        <f>'Alloc Pct'!AY28*'Alloc amt'!$G65</f>
        <v>0</v>
      </c>
      <c r="AZ65" s="136">
        <f>'Alloc Pct'!AZ28*'Alloc amt'!$G65</f>
        <v>0</v>
      </c>
      <c r="BA65" s="136">
        <f>'Alloc Pct'!BA28*'Alloc amt'!$G65</f>
        <v>0</v>
      </c>
      <c r="BB65" s="136">
        <f>'Alloc Pct'!BB28*'Alloc amt'!$G65</f>
        <v>0</v>
      </c>
      <c r="BC65" s="136">
        <f>'Alloc Pct'!BC28*'Alloc amt'!$G65</f>
        <v>0</v>
      </c>
      <c r="BD65" s="136">
        <f>'Alloc Pct'!BD28*'Alloc amt'!$G65</f>
        <v>2342.7276556346937</v>
      </c>
      <c r="BE65" s="136">
        <f>'Alloc Pct'!BE28*'Alloc amt'!$G65</f>
        <v>0</v>
      </c>
      <c r="BF65" s="136">
        <f>'Alloc Pct'!BF28*'Alloc amt'!$G65</f>
        <v>0</v>
      </c>
    </row>
    <row r="66" spans="3:69" s="135" customFormat="1" x14ac:dyDescent="0.25">
      <c r="C66" s="164" t="s">
        <v>2</v>
      </c>
      <c r="D66" s="164" t="s">
        <v>362</v>
      </c>
      <c r="E66" s="164"/>
      <c r="F66" s="164"/>
      <c r="G66" s="165">
        <f>'Class Allocation'!I196</f>
        <v>37720890.075255409</v>
      </c>
      <c r="H66" s="166"/>
      <c r="I66" s="165">
        <f>G66</f>
        <v>37720890.075255409</v>
      </c>
      <c r="J66" s="164"/>
      <c r="K66" s="167"/>
      <c r="L66" s="165">
        <f>'Alloc Pct'!L13*'Alloc amt'!$G66</f>
        <v>0</v>
      </c>
      <c r="M66" s="165">
        <f>'Alloc Pct'!M13*'Alloc amt'!$G66</f>
        <v>13646589.366156191</v>
      </c>
      <c r="N66" s="165">
        <f>'Alloc Pct'!N13*'Alloc amt'!$G66</f>
        <v>0</v>
      </c>
      <c r="O66" s="165"/>
      <c r="P66" s="165">
        <f>'Alloc Pct'!P13*'Alloc amt'!$G66</f>
        <v>0</v>
      </c>
      <c r="Q66" s="165">
        <f>'Alloc Pct'!Q13*'Alloc amt'!$G66</f>
        <v>4434652.9893152546</v>
      </c>
      <c r="R66" s="165">
        <f>'Alloc Pct'!R13*'Alloc amt'!$G66</f>
        <v>0</v>
      </c>
      <c r="S66" s="165"/>
      <c r="T66" s="165">
        <f>'Alloc Pct'!T13*'Alloc amt'!$G66</f>
        <v>0</v>
      </c>
      <c r="U66" s="165">
        <f>'Alloc Pct'!U13*'Alloc amt'!$G66</f>
        <v>528174.59901811578</v>
      </c>
      <c r="V66" s="165">
        <f>'Alloc Pct'!V13*'Alloc amt'!$G66</f>
        <v>0</v>
      </c>
      <c r="W66" s="165"/>
      <c r="X66" s="165">
        <f>'Alloc Pct'!X13*'Alloc amt'!$G66</f>
        <v>0</v>
      </c>
      <c r="Y66" s="165">
        <f>'Alloc Pct'!Y13*'Alloc amt'!$G66</f>
        <v>6119589.1652112864</v>
      </c>
      <c r="Z66" s="165">
        <f>'Alloc Pct'!Z13*'Alloc amt'!$G66</f>
        <v>0</v>
      </c>
      <c r="AA66" s="165"/>
      <c r="AB66" s="165">
        <f>'Alloc Pct'!AB13*'Alloc amt'!$G66</f>
        <v>0</v>
      </c>
      <c r="AC66" s="165">
        <f>'Alloc Pct'!AC13*'Alloc amt'!$G66</f>
        <v>5907102.4112514062</v>
      </c>
      <c r="AD66" s="165">
        <f>'Alloc Pct'!AD13*'Alloc amt'!$G66</f>
        <v>0</v>
      </c>
      <c r="AE66" s="165"/>
      <c r="AF66" s="165">
        <f>'Alloc Pct'!AF13*'Alloc amt'!$G66</f>
        <v>0</v>
      </c>
      <c r="AG66" s="165">
        <f>'Alloc Pct'!AG13*'Alloc amt'!$G66</f>
        <v>2598024.0479489123</v>
      </c>
      <c r="AH66" s="165">
        <f>'Alloc Pct'!AH13*'Alloc amt'!$G66</f>
        <v>0</v>
      </c>
      <c r="AI66" s="165"/>
      <c r="AJ66" s="165">
        <f>'Alloc Pct'!AJ13*'Alloc amt'!$G66</f>
        <v>0</v>
      </c>
      <c r="AK66" s="165">
        <f>'Alloc Pct'!AK13*'Alloc amt'!$G66</f>
        <v>3596973.0588186579</v>
      </c>
      <c r="AL66" s="165">
        <f>'Alloc Pct'!AL13*'Alloc amt'!$G66</f>
        <v>0</v>
      </c>
      <c r="AM66" s="165"/>
      <c r="AN66" s="165">
        <f>'Alloc Pct'!AN13*'Alloc amt'!$G66</f>
        <v>0</v>
      </c>
      <c r="AO66" s="165">
        <f>'Alloc Pct'!AO13*'Alloc amt'!$G66</f>
        <v>351082.82172699663</v>
      </c>
      <c r="AP66" s="165">
        <f>'Alloc Pct'!AP13*'Alloc amt'!$G66</f>
        <v>0</v>
      </c>
      <c r="AQ66" s="165"/>
      <c r="AR66" s="165">
        <f>'Alloc Pct'!AR13*'Alloc amt'!$G66</f>
        <v>0</v>
      </c>
      <c r="AS66" s="165">
        <f>'Alloc Pct'!AS13*'Alloc amt'!$G66</f>
        <v>185475.74451013346</v>
      </c>
      <c r="AT66" s="165">
        <f>'Alloc Pct'!AT13*'Alloc amt'!$G66</f>
        <v>0</v>
      </c>
      <c r="AU66" s="165"/>
      <c r="AV66" s="165">
        <f>'Alloc Pct'!AV13*'Alloc amt'!$G66</f>
        <v>0</v>
      </c>
      <c r="AW66" s="165">
        <f>'Alloc Pct'!AW13*'Alloc amt'!$G66</f>
        <v>332246.84941733273</v>
      </c>
      <c r="AX66" s="165">
        <f>'Alloc Pct'!AX13*'Alloc amt'!$G66</f>
        <v>0</v>
      </c>
      <c r="AY66" s="165"/>
      <c r="AZ66" s="165">
        <f>'Alloc Pct'!AZ13*'Alloc amt'!$G66</f>
        <v>0</v>
      </c>
      <c r="BA66" s="165">
        <f>'Alloc Pct'!BA13*'Alloc amt'!$G66</f>
        <v>10830.116035134601</v>
      </c>
      <c r="BB66" s="165">
        <f>'Alloc Pct'!BB13*'Alloc amt'!$G66</f>
        <v>0</v>
      </c>
      <c r="BC66" s="165"/>
      <c r="BD66" s="165">
        <f>'Alloc Pct'!BD13*'Alloc amt'!$G66</f>
        <v>0</v>
      </c>
      <c r="BE66" s="165">
        <f>'Alloc Pct'!BE13*'Alloc amt'!$G66</f>
        <v>10148.905845986488</v>
      </c>
      <c r="BF66" s="165">
        <f>'Alloc Pct'!BF13*'Alloc amt'!$G66</f>
        <v>0</v>
      </c>
    </row>
    <row r="67" spans="3:69" s="135" customFormat="1" x14ac:dyDescent="0.25">
      <c r="C67" s="153" t="s">
        <v>8</v>
      </c>
      <c r="D67" s="153"/>
      <c r="E67" s="153"/>
      <c r="F67" s="153"/>
      <c r="G67" s="136">
        <f>SUM(G65:G66)</f>
        <v>53937678</v>
      </c>
      <c r="H67" s="163"/>
      <c r="I67" s="153"/>
      <c r="J67" s="153"/>
      <c r="K67" s="157"/>
      <c r="L67" s="136">
        <f>L66+L65</f>
        <v>7257035.4269264974</v>
      </c>
      <c r="M67" s="136">
        <f t="shared" ref="M67:BF67" si="96">M66+M65</f>
        <v>13646589.366156191</v>
      </c>
      <c r="N67" s="136">
        <f t="shared" si="96"/>
        <v>0</v>
      </c>
      <c r="O67" s="136"/>
      <c r="P67" s="136">
        <f t="shared" si="96"/>
        <v>2250375.195987368</v>
      </c>
      <c r="Q67" s="136">
        <f t="shared" si="96"/>
        <v>4434652.9893152546</v>
      </c>
      <c r="R67" s="136">
        <f t="shared" si="96"/>
        <v>0</v>
      </c>
      <c r="S67" s="136"/>
      <c r="T67" s="136">
        <f t="shared" si="96"/>
        <v>197561.65793026617</v>
      </c>
      <c r="U67" s="136">
        <f t="shared" si="96"/>
        <v>528174.59901811578</v>
      </c>
      <c r="V67" s="136">
        <f t="shared" si="96"/>
        <v>0</v>
      </c>
      <c r="W67" s="136"/>
      <c r="X67" s="136">
        <f t="shared" si="96"/>
        <v>2493805.3259527548</v>
      </c>
      <c r="Y67" s="136">
        <f t="shared" si="96"/>
        <v>6119589.1652112864</v>
      </c>
      <c r="Z67" s="136">
        <f t="shared" si="96"/>
        <v>0</v>
      </c>
      <c r="AA67" s="136"/>
      <c r="AB67" s="136">
        <f t="shared" si="96"/>
        <v>1793851.0609271445</v>
      </c>
      <c r="AC67" s="136">
        <f t="shared" si="96"/>
        <v>5907102.4112514062</v>
      </c>
      <c r="AD67" s="136">
        <f t="shared" si="96"/>
        <v>0</v>
      </c>
      <c r="AE67" s="136"/>
      <c r="AF67" s="136">
        <f t="shared" si="96"/>
        <v>1205631.7154557996</v>
      </c>
      <c r="AG67" s="136">
        <f t="shared" si="96"/>
        <v>2598024.0479489123</v>
      </c>
      <c r="AH67" s="136">
        <f t="shared" si="96"/>
        <v>0</v>
      </c>
      <c r="AI67" s="136"/>
      <c r="AJ67" s="136">
        <f t="shared" si="96"/>
        <v>842835.52893454803</v>
      </c>
      <c r="AK67" s="136">
        <f t="shared" si="96"/>
        <v>3596973.0588186579</v>
      </c>
      <c r="AL67" s="136">
        <f t="shared" si="96"/>
        <v>0</v>
      </c>
      <c r="AM67" s="136"/>
      <c r="AN67" s="136">
        <f t="shared" si="96"/>
        <v>129490.65972177072</v>
      </c>
      <c r="AO67" s="136">
        <f t="shared" si="96"/>
        <v>351082.82172699663</v>
      </c>
      <c r="AP67" s="136">
        <f t="shared" si="96"/>
        <v>0</v>
      </c>
      <c r="AQ67" s="136"/>
      <c r="AR67" s="136">
        <f t="shared" si="96"/>
        <v>43858.625252807149</v>
      </c>
      <c r="AS67" s="136">
        <f t="shared" si="96"/>
        <v>185475.74451013346</v>
      </c>
      <c r="AT67" s="136">
        <f t="shared" si="96"/>
        <v>0</v>
      </c>
      <c r="AU67" s="136"/>
      <c r="AV67" s="136">
        <f t="shared" si="96"/>
        <v>0</v>
      </c>
      <c r="AW67" s="136">
        <f t="shared" si="96"/>
        <v>332246.84941733273</v>
      </c>
      <c r="AX67" s="136">
        <f t="shared" si="96"/>
        <v>0</v>
      </c>
      <c r="AY67" s="136"/>
      <c r="AZ67" s="136">
        <f t="shared" si="96"/>
        <v>0</v>
      </c>
      <c r="BA67" s="136">
        <f t="shared" si="96"/>
        <v>10830.116035134601</v>
      </c>
      <c r="BB67" s="136">
        <f t="shared" si="96"/>
        <v>0</v>
      </c>
      <c r="BC67" s="136"/>
      <c r="BD67" s="136">
        <f t="shared" si="96"/>
        <v>2342.7276556346937</v>
      </c>
      <c r="BE67" s="136">
        <f t="shared" si="96"/>
        <v>10148.905845986488</v>
      </c>
      <c r="BF67" s="136">
        <f t="shared" si="96"/>
        <v>0</v>
      </c>
    </row>
    <row r="68" spans="3:69" s="135" customFormat="1" x14ac:dyDescent="0.25">
      <c r="C68" s="153"/>
      <c r="D68" s="153"/>
      <c r="E68" s="153"/>
      <c r="F68" s="153"/>
      <c r="G68" s="153"/>
      <c r="H68" s="163"/>
      <c r="I68" s="153"/>
      <c r="J68" s="136"/>
      <c r="K68" s="157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36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</row>
    <row r="69" spans="3:69" s="135" customFormat="1" x14ac:dyDescent="0.25">
      <c r="C69" s="153" t="s">
        <v>366</v>
      </c>
      <c r="D69" s="153"/>
      <c r="E69" s="153"/>
      <c r="F69" s="153"/>
      <c r="G69" s="153"/>
      <c r="H69" s="163"/>
      <c r="I69" s="153"/>
      <c r="J69" s="153"/>
      <c r="K69" s="157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36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</row>
    <row r="70" spans="3:69" s="135" customFormat="1" x14ac:dyDescent="0.25">
      <c r="C70" s="153" t="s">
        <v>1</v>
      </c>
      <c r="D70" s="153" t="s">
        <v>245</v>
      </c>
      <c r="E70" s="153"/>
      <c r="F70" s="153"/>
      <c r="G70" s="136">
        <f>'Class Allocation'!H140</f>
        <v>3036428.7733999998</v>
      </c>
      <c r="H70" s="57">
        <f>G70</f>
        <v>3036428.7733999998</v>
      </c>
      <c r="I70" s="153"/>
      <c r="J70" s="153"/>
      <c r="K70" s="157"/>
      <c r="L70" s="136">
        <f>'Alloc Pct'!L28*'Alloc amt'!$G70</f>
        <v>1358806.1508950035</v>
      </c>
      <c r="M70" s="136">
        <f>'Alloc Pct'!M28*'Alloc amt'!$G70</f>
        <v>0</v>
      </c>
      <c r="N70" s="136">
        <f>'Alloc Pct'!N28*'Alloc amt'!$G70</f>
        <v>0</v>
      </c>
      <c r="O70" s="136">
        <f>'Alloc Pct'!O28*'Alloc amt'!$G70</f>
        <v>0</v>
      </c>
      <c r="P70" s="136">
        <f>'Alloc Pct'!P28*'Alloc amt'!$G70</f>
        <v>421359.89122823329</v>
      </c>
      <c r="Q70" s="136">
        <f>'Alloc Pct'!Q28*'Alloc amt'!$G70</f>
        <v>0</v>
      </c>
      <c r="R70" s="136">
        <f>'Alloc Pct'!R28*'Alloc amt'!$G70</f>
        <v>0</v>
      </c>
      <c r="S70" s="136">
        <f>'Alloc Pct'!S28*'Alloc amt'!$G70</f>
        <v>0</v>
      </c>
      <c r="T70" s="136">
        <f>'Alloc Pct'!T28*'Alloc amt'!$G70</f>
        <v>36991.413185143225</v>
      </c>
      <c r="U70" s="136">
        <f>'Alloc Pct'!U28*'Alloc amt'!$G70</f>
        <v>0</v>
      </c>
      <c r="V70" s="136">
        <f>'Alloc Pct'!V28*'Alloc amt'!$G70</f>
        <v>0</v>
      </c>
      <c r="W70" s="136">
        <f>'Alloc Pct'!W28*'Alloc amt'!$G70</f>
        <v>0</v>
      </c>
      <c r="X70" s="136">
        <f>'Alloc Pct'!X28*'Alloc amt'!$G70</f>
        <v>466939.70976995258</v>
      </c>
      <c r="Y70" s="136">
        <f>'Alloc Pct'!Y28*'Alloc amt'!$G70</f>
        <v>0</v>
      </c>
      <c r="Z70" s="136">
        <f>'Alloc Pct'!Z28*'Alloc amt'!$G70</f>
        <v>0</v>
      </c>
      <c r="AA70" s="136">
        <f>'Alloc Pct'!AA28*'Alloc amt'!$G70</f>
        <v>0</v>
      </c>
      <c r="AB70" s="136">
        <f>'Alloc Pct'!AB28*'Alloc amt'!$G70</f>
        <v>335880.38530627108</v>
      </c>
      <c r="AC70" s="136">
        <f>'Alloc Pct'!AC28*'Alloc amt'!$G70</f>
        <v>0</v>
      </c>
      <c r="AD70" s="136">
        <f>'Alloc Pct'!AD28*'Alloc amt'!$G70</f>
        <v>0</v>
      </c>
      <c r="AE70" s="136">
        <f>'Alloc Pct'!AE28*'Alloc amt'!$G70</f>
        <v>0</v>
      </c>
      <c r="AF70" s="136">
        <f>'Alloc Pct'!AF28*'Alloc amt'!$G70</f>
        <v>225742.28928206494</v>
      </c>
      <c r="AG70" s="136">
        <f>'Alloc Pct'!AG28*'Alloc amt'!$G70</f>
        <v>0</v>
      </c>
      <c r="AH70" s="136">
        <f>'Alloc Pct'!AH28*'Alloc amt'!$G70</f>
        <v>0</v>
      </c>
      <c r="AI70" s="136">
        <f>'Alloc Pct'!AI28*'Alloc amt'!$G70</f>
        <v>0</v>
      </c>
      <c r="AJ70" s="136">
        <f>'Alloc Pct'!AJ28*'Alloc amt'!$G70</f>
        <v>157812.38943105785</v>
      </c>
      <c r="AK70" s="136">
        <f>'Alloc Pct'!AK28*'Alloc amt'!$G70</f>
        <v>0</v>
      </c>
      <c r="AL70" s="136">
        <f>'Alloc Pct'!AL28*'Alloc amt'!$G70</f>
        <v>0</v>
      </c>
      <c r="AM70" s="136">
        <f>'Alloc Pct'!AM28*'Alloc amt'!$G70</f>
        <v>0</v>
      </c>
      <c r="AN70" s="136">
        <f>'Alloc Pct'!AN28*'Alloc amt'!$G70</f>
        <v>24245.810384298136</v>
      </c>
      <c r="AO70" s="136">
        <f>'Alloc Pct'!AO28*'Alloc amt'!$G70</f>
        <v>0</v>
      </c>
      <c r="AP70" s="136">
        <f>'Alloc Pct'!AP28*'Alloc amt'!$G70</f>
        <v>0</v>
      </c>
      <c r="AQ70" s="136">
        <f>'Alloc Pct'!AQ28*'Alloc amt'!$G70</f>
        <v>0</v>
      </c>
      <c r="AR70" s="136">
        <f>'Alloc Pct'!AR28*'Alloc amt'!$G70</f>
        <v>8212.0819669958728</v>
      </c>
      <c r="AS70" s="136">
        <f>'Alloc Pct'!AS28*'Alloc amt'!$G70</f>
        <v>0</v>
      </c>
      <c r="AT70" s="136">
        <f>'Alloc Pct'!AT28*'Alloc amt'!$G70</f>
        <v>0</v>
      </c>
      <c r="AU70" s="136">
        <f>'Alloc Pct'!AU28*'Alloc amt'!$G70</f>
        <v>0</v>
      </c>
      <c r="AV70" s="136">
        <f>'Alloc Pct'!AV28*'Alloc amt'!$G70</f>
        <v>0</v>
      </c>
      <c r="AW70" s="136">
        <f>'Alloc Pct'!AW28*'Alloc amt'!$G70</f>
        <v>0</v>
      </c>
      <c r="AX70" s="136">
        <f>'Alloc Pct'!AX28*'Alloc amt'!$G70</f>
        <v>0</v>
      </c>
      <c r="AY70" s="136">
        <f>'Alloc Pct'!AY28*'Alloc amt'!$G70</f>
        <v>0</v>
      </c>
      <c r="AZ70" s="136">
        <f>'Alloc Pct'!AZ28*'Alloc amt'!$G70</f>
        <v>0</v>
      </c>
      <c r="BA70" s="136">
        <f>'Alloc Pct'!BA28*'Alloc amt'!$G70</f>
        <v>0</v>
      </c>
      <c r="BB70" s="136">
        <f>'Alloc Pct'!BB28*'Alloc amt'!$G70</f>
        <v>0</v>
      </c>
      <c r="BC70" s="136">
        <f>'Alloc Pct'!BC28*'Alloc amt'!$G70</f>
        <v>0</v>
      </c>
      <c r="BD70" s="136">
        <f>'Alloc Pct'!BD28*'Alloc amt'!$G70</f>
        <v>438.65195097944439</v>
      </c>
      <c r="BE70" s="136">
        <f>'Alloc Pct'!BE28*'Alloc amt'!$G70</f>
        <v>0</v>
      </c>
      <c r="BF70" s="136">
        <f>'Alloc Pct'!BF28*'Alloc amt'!$G70</f>
        <v>0</v>
      </c>
    </row>
    <row r="71" spans="3:69" s="135" customFormat="1" x14ac:dyDescent="0.25">
      <c r="C71" s="164" t="s">
        <v>2</v>
      </c>
      <c r="D71" s="164" t="s">
        <v>362</v>
      </c>
      <c r="E71" s="153"/>
      <c r="F71" s="153"/>
      <c r="G71" s="165">
        <f>'Class Allocation'!I140</f>
        <v>15489677.226600001</v>
      </c>
      <c r="H71" s="166"/>
      <c r="I71" s="165">
        <f>G71</f>
        <v>15489677.226600001</v>
      </c>
      <c r="J71" s="164"/>
      <c r="K71" s="167"/>
      <c r="L71" s="165">
        <f>'Alloc Pct'!L13*'Alloc amt'!$G71</f>
        <v>0</v>
      </c>
      <c r="M71" s="165">
        <f>'Alloc Pct'!M13*'Alloc amt'!$G71</f>
        <v>5603824.9390190197</v>
      </c>
      <c r="N71" s="165">
        <f>'Alloc Pct'!N13*'Alloc amt'!$G71</f>
        <v>0</v>
      </c>
      <c r="O71" s="165"/>
      <c r="P71" s="165">
        <f>'Alloc Pct'!P13*'Alloc amt'!$G71</f>
        <v>0</v>
      </c>
      <c r="Q71" s="165">
        <f>'Alloc Pct'!Q13*'Alloc amt'!$G71</f>
        <v>1821042.4854616849</v>
      </c>
      <c r="R71" s="165">
        <f>'Alloc Pct'!R13*'Alloc amt'!$G71</f>
        <v>0</v>
      </c>
      <c r="S71" s="165"/>
      <c r="T71" s="165">
        <f>'Alloc Pct'!T13*'Alloc amt'!$G71</f>
        <v>0</v>
      </c>
      <c r="U71" s="165">
        <f>'Alloc Pct'!U13*'Alloc amt'!$G71</f>
        <v>216889.21024284975</v>
      </c>
      <c r="V71" s="165">
        <f>'Alloc Pct'!V13*'Alloc amt'!$G71</f>
        <v>0</v>
      </c>
      <c r="W71" s="165"/>
      <c r="X71" s="165">
        <f>'Alloc Pct'!X13*'Alloc amt'!$G71</f>
        <v>0</v>
      </c>
      <c r="Y71" s="165">
        <f>'Alloc Pct'!Y13*'Alloc amt'!$G71</f>
        <v>2512943.3780435398</v>
      </c>
      <c r="Z71" s="165">
        <f>'Alloc Pct'!Z13*'Alloc amt'!$G71</f>
        <v>0</v>
      </c>
      <c r="AA71" s="165"/>
      <c r="AB71" s="165">
        <f>'Alloc Pct'!AB13*'Alloc amt'!$G71</f>
        <v>0</v>
      </c>
      <c r="AC71" s="165">
        <f>'Alloc Pct'!AC13*'Alloc amt'!$G71</f>
        <v>2425687.9811745882</v>
      </c>
      <c r="AD71" s="165">
        <f>'Alloc Pct'!AD13*'Alloc amt'!$G71</f>
        <v>0</v>
      </c>
      <c r="AE71" s="165"/>
      <c r="AF71" s="165">
        <f>'Alloc Pct'!AF13*'Alloc amt'!$G71</f>
        <v>0</v>
      </c>
      <c r="AG71" s="165">
        <f>'Alloc Pct'!AG13*'Alloc amt'!$G71</f>
        <v>1066850.5925864193</v>
      </c>
      <c r="AH71" s="165">
        <f>'Alloc Pct'!AH13*'Alloc amt'!$G71</f>
        <v>0</v>
      </c>
      <c r="AI71" s="165"/>
      <c r="AJ71" s="165">
        <f>'Alloc Pct'!AJ13*'Alloc amt'!$G71</f>
        <v>0</v>
      </c>
      <c r="AK71" s="165">
        <f>'Alloc Pct'!AK13*'Alloc amt'!$G71</f>
        <v>1477058.2444560688</v>
      </c>
      <c r="AL71" s="165">
        <f>'Alloc Pct'!AL13*'Alloc amt'!$G71</f>
        <v>0</v>
      </c>
      <c r="AM71" s="165"/>
      <c r="AN71" s="165">
        <f>'Alloc Pct'!AN13*'Alloc amt'!$G71</f>
        <v>0</v>
      </c>
      <c r="AO71" s="165">
        <f>'Alloc Pct'!AO13*'Alloc amt'!$G71</f>
        <v>144168.37931198539</v>
      </c>
      <c r="AP71" s="165">
        <f>'Alloc Pct'!AP13*'Alloc amt'!$G71</f>
        <v>0</v>
      </c>
      <c r="AQ71" s="165"/>
      <c r="AR71" s="165">
        <f>'Alloc Pct'!AR13*'Alloc amt'!$G71</f>
        <v>0</v>
      </c>
      <c r="AS71" s="165">
        <f>'Alloc Pct'!AS13*'Alloc amt'!$G71</f>
        <v>76163.616767620537</v>
      </c>
      <c r="AT71" s="165">
        <f>'Alloc Pct'!AT13*'Alloc amt'!$G71</f>
        <v>0</v>
      </c>
      <c r="AU71" s="165"/>
      <c r="AV71" s="165">
        <f>'Alloc Pct'!AV13*'Alloc amt'!$G71</f>
        <v>0</v>
      </c>
      <c r="AW71" s="165">
        <f>'Alloc Pct'!AW13*'Alloc amt'!$G71</f>
        <v>136433.59016083376</v>
      </c>
      <c r="AX71" s="165">
        <f>'Alloc Pct'!AX13*'Alloc amt'!$G71</f>
        <v>0</v>
      </c>
      <c r="AY71" s="165"/>
      <c r="AZ71" s="165">
        <f>'Alloc Pct'!AZ13*'Alloc amt'!$G71</f>
        <v>0</v>
      </c>
      <c r="BA71" s="165">
        <f>'Alloc Pct'!BA13*'Alloc amt'!$G71</f>
        <v>4447.2705012044726</v>
      </c>
      <c r="BB71" s="165">
        <f>'Alloc Pct'!BB13*'Alloc amt'!$G71</f>
        <v>0</v>
      </c>
      <c r="BC71" s="165"/>
      <c r="BD71" s="165">
        <f>'Alloc Pct'!BD13*'Alloc amt'!$G71</f>
        <v>0</v>
      </c>
      <c r="BE71" s="165">
        <f>'Alloc Pct'!BE13*'Alloc amt'!$G71</f>
        <v>4167.5388741849583</v>
      </c>
      <c r="BF71" s="165">
        <f>'Alloc Pct'!BF13*'Alloc amt'!$G71</f>
        <v>0</v>
      </c>
    </row>
    <row r="72" spans="3:69" s="135" customFormat="1" x14ac:dyDescent="0.25">
      <c r="C72" s="153" t="s">
        <v>8</v>
      </c>
      <c r="D72" s="153"/>
      <c r="E72" s="153"/>
      <c r="F72" s="153"/>
      <c r="G72" s="136">
        <f>+G71+G70</f>
        <v>18526106</v>
      </c>
      <c r="H72" s="163"/>
      <c r="I72" s="153"/>
      <c r="J72" s="153"/>
      <c r="K72" s="157"/>
      <c r="L72" s="136">
        <f>+L71+L70</f>
        <v>1358806.1508950035</v>
      </c>
      <c r="M72" s="136">
        <f t="shared" ref="M72:BF72" si="97">+M71+M70</f>
        <v>5603824.9390190197</v>
      </c>
      <c r="N72" s="136">
        <f t="shared" si="97"/>
        <v>0</v>
      </c>
      <c r="O72" s="136"/>
      <c r="P72" s="136">
        <f t="shared" si="97"/>
        <v>421359.89122823329</v>
      </c>
      <c r="Q72" s="136">
        <f t="shared" si="97"/>
        <v>1821042.4854616849</v>
      </c>
      <c r="R72" s="136">
        <f t="shared" si="97"/>
        <v>0</v>
      </c>
      <c r="S72" s="136"/>
      <c r="T72" s="136">
        <f t="shared" si="97"/>
        <v>36991.413185143225</v>
      </c>
      <c r="U72" s="136">
        <f t="shared" si="97"/>
        <v>216889.21024284975</v>
      </c>
      <c r="V72" s="136">
        <f t="shared" si="97"/>
        <v>0</v>
      </c>
      <c r="W72" s="136"/>
      <c r="X72" s="136">
        <f t="shared" si="97"/>
        <v>466939.70976995258</v>
      </c>
      <c r="Y72" s="136">
        <f t="shared" si="97"/>
        <v>2512943.3780435398</v>
      </c>
      <c r="Z72" s="136">
        <f t="shared" si="97"/>
        <v>0</v>
      </c>
      <c r="AA72" s="136"/>
      <c r="AB72" s="136">
        <f t="shared" si="97"/>
        <v>335880.38530627108</v>
      </c>
      <c r="AC72" s="136">
        <f t="shared" si="97"/>
        <v>2425687.9811745882</v>
      </c>
      <c r="AD72" s="136">
        <f t="shared" si="97"/>
        <v>0</v>
      </c>
      <c r="AE72" s="136"/>
      <c r="AF72" s="136">
        <f t="shared" si="97"/>
        <v>225742.28928206494</v>
      </c>
      <c r="AG72" s="136">
        <f t="shared" si="97"/>
        <v>1066850.5925864193</v>
      </c>
      <c r="AH72" s="136">
        <f t="shared" si="97"/>
        <v>0</v>
      </c>
      <c r="AI72" s="136"/>
      <c r="AJ72" s="136">
        <f t="shared" si="97"/>
        <v>157812.38943105785</v>
      </c>
      <c r="AK72" s="136">
        <f t="shared" si="97"/>
        <v>1477058.2444560688</v>
      </c>
      <c r="AL72" s="136">
        <f t="shared" si="97"/>
        <v>0</v>
      </c>
      <c r="AM72" s="136"/>
      <c r="AN72" s="136">
        <f t="shared" si="97"/>
        <v>24245.810384298136</v>
      </c>
      <c r="AO72" s="136">
        <f t="shared" si="97"/>
        <v>144168.37931198539</v>
      </c>
      <c r="AP72" s="136">
        <f t="shared" si="97"/>
        <v>0</v>
      </c>
      <c r="AQ72" s="136"/>
      <c r="AR72" s="136">
        <f t="shared" si="97"/>
        <v>8212.0819669958728</v>
      </c>
      <c r="AS72" s="136">
        <f t="shared" si="97"/>
        <v>76163.616767620537</v>
      </c>
      <c r="AT72" s="136">
        <f t="shared" si="97"/>
        <v>0</v>
      </c>
      <c r="AU72" s="136"/>
      <c r="AV72" s="136">
        <f t="shared" si="97"/>
        <v>0</v>
      </c>
      <c r="AW72" s="136">
        <f t="shared" si="97"/>
        <v>136433.59016083376</v>
      </c>
      <c r="AX72" s="136">
        <f t="shared" si="97"/>
        <v>0</v>
      </c>
      <c r="AY72" s="136"/>
      <c r="AZ72" s="136">
        <f t="shared" si="97"/>
        <v>0</v>
      </c>
      <c r="BA72" s="136">
        <f t="shared" si="97"/>
        <v>4447.2705012044726</v>
      </c>
      <c r="BB72" s="136">
        <f t="shared" si="97"/>
        <v>0</v>
      </c>
      <c r="BC72" s="136"/>
      <c r="BD72" s="136">
        <f t="shared" si="97"/>
        <v>438.65195097944439</v>
      </c>
      <c r="BE72" s="136">
        <f t="shared" si="97"/>
        <v>4167.5388741849583</v>
      </c>
      <c r="BF72" s="136">
        <f t="shared" si="97"/>
        <v>0</v>
      </c>
    </row>
    <row r="73" spans="3:69" s="135" customFormat="1" x14ac:dyDescent="0.25">
      <c r="C73" s="153"/>
      <c r="D73" s="153"/>
      <c r="E73" s="153"/>
      <c r="F73" s="153"/>
      <c r="G73" s="153"/>
      <c r="H73" s="163"/>
      <c r="I73" s="153"/>
      <c r="J73" s="136"/>
      <c r="K73" s="157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36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</row>
    <row r="74" spans="3:69" s="135" customFormat="1" x14ac:dyDescent="0.25">
      <c r="C74" s="153" t="s">
        <v>367</v>
      </c>
      <c r="D74" s="153"/>
      <c r="E74" s="153"/>
      <c r="F74" s="153"/>
      <c r="G74" s="153"/>
      <c r="H74" s="163"/>
      <c r="I74" s="153"/>
      <c r="J74" s="153"/>
      <c r="K74" s="157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36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</row>
    <row r="75" spans="3:69" s="135" customFormat="1" x14ac:dyDescent="0.25">
      <c r="C75" s="153" t="s">
        <v>1</v>
      </c>
      <c r="D75" s="153" t="s">
        <v>245</v>
      </c>
      <c r="E75" s="153"/>
      <c r="F75" s="153"/>
      <c r="G75" s="136">
        <f>'Class Allocation'!H141</f>
        <v>428962.19409999996</v>
      </c>
      <c r="H75" s="57">
        <f>G75</f>
        <v>428962.19409999996</v>
      </c>
      <c r="I75" s="136"/>
      <c r="J75" s="136"/>
      <c r="K75" s="168"/>
      <c r="L75" s="136">
        <f>'Alloc Pct'!L28*'Alloc amt'!$G75</f>
        <v>191961.18576884264</v>
      </c>
      <c r="M75" s="136">
        <f>'Alloc Pct'!M28*'Alloc amt'!$G75</f>
        <v>0</v>
      </c>
      <c r="N75" s="136">
        <f>'Alloc Pct'!N28*'Alloc amt'!$G75</f>
        <v>0</v>
      </c>
      <c r="O75" s="136">
        <f>'Alloc Pct'!O28*'Alloc amt'!$G75</f>
        <v>0</v>
      </c>
      <c r="P75" s="136">
        <f>'Alloc Pct'!P28*'Alloc amt'!$G75</f>
        <v>59526.330744327242</v>
      </c>
      <c r="Q75" s="136">
        <f>'Alloc Pct'!Q28*'Alloc amt'!$G75</f>
        <v>0</v>
      </c>
      <c r="R75" s="136">
        <f>'Alloc Pct'!R28*'Alloc amt'!$G75</f>
        <v>0</v>
      </c>
      <c r="S75" s="136">
        <f>'Alloc Pct'!S28*'Alloc amt'!$G75</f>
        <v>0</v>
      </c>
      <c r="T75" s="136">
        <f>'Alloc Pct'!T28*'Alloc amt'!$G75</f>
        <v>5225.8488332630377</v>
      </c>
      <c r="U75" s="136">
        <f>'Alloc Pct'!U28*'Alloc amt'!$G75</f>
        <v>0</v>
      </c>
      <c r="V75" s="136">
        <f>'Alloc Pct'!V28*'Alloc amt'!$G75</f>
        <v>0</v>
      </c>
      <c r="W75" s="136">
        <f>'Alloc Pct'!W28*'Alloc amt'!$G75</f>
        <v>0</v>
      </c>
      <c r="X75" s="136">
        <f>'Alloc Pct'!X28*'Alloc amt'!$G75</f>
        <v>65965.480293829984</v>
      </c>
      <c r="Y75" s="136">
        <f>'Alloc Pct'!Y28*'Alloc amt'!$G75</f>
        <v>0</v>
      </c>
      <c r="Z75" s="136">
        <f>'Alloc Pct'!Z28*'Alloc amt'!$G75</f>
        <v>0</v>
      </c>
      <c r="AA75" s="136">
        <f>'Alloc Pct'!AA28*'Alloc amt'!$G75</f>
        <v>0</v>
      </c>
      <c r="AB75" s="136">
        <f>'Alloc Pct'!AB28*'Alloc amt'!$G75</f>
        <v>47450.474813805638</v>
      </c>
      <c r="AC75" s="136">
        <f>'Alloc Pct'!AC28*'Alloc amt'!$G75</f>
        <v>0</v>
      </c>
      <c r="AD75" s="136">
        <f>'Alloc Pct'!AD28*'Alloc amt'!$G75</f>
        <v>0</v>
      </c>
      <c r="AE75" s="136">
        <f>'Alloc Pct'!AE28*'Alloc amt'!$G75</f>
        <v>0</v>
      </c>
      <c r="AF75" s="136">
        <f>'Alloc Pct'!AF28*'Alloc amt'!$G75</f>
        <v>31891.051935712596</v>
      </c>
      <c r="AG75" s="136">
        <f>'Alloc Pct'!AG28*'Alloc amt'!$G75</f>
        <v>0</v>
      </c>
      <c r="AH75" s="136">
        <f>'Alloc Pct'!AH28*'Alloc amt'!$G75</f>
        <v>0</v>
      </c>
      <c r="AI75" s="136">
        <f>'Alloc Pct'!AI28*'Alloc amt'!$G75</f>
        <v>0</v>
      </c>
      <c r="AJ75" s="136">
        <f>'Alloc Pct'!AJ28*'Alloc amt'!$G75</f>
        <v>22294.462962392841</v>
      </c>
      <c r="AK75" s="136">
        <f>'Alloc Pct'!AK28*'Alloc amt'!$G75</f>
        <v>0</v>
      </c>
      <c r="AL75" s="136">
        <f>'Alloc Pct'!AL28*'Alloc amt'!$G75</f>
        <v>0</v>
      </c>
      <c r="AM75" s="136">
        <f>'Alloc Pct'!AM28*'Alloc amt'!$G75</f>
        <v>0</v>
      </c>
      <c r="AN75" s="136">
        <f>'Alloc Pct'!AN28*'Alloc amt'!$G75</f>
        <v>3425.25275458223</v>
      </c>
      <c r="AO75" s="136">
        <f>'Alloc Pct'!AO28*'Alloc amt'!$G75</f>
        <v>0</v>
      </c>
      <c r="AP75" s="136">
        <f>'Alloc Pct'!AP28*'Alloc amt'!$G75</f>
        <v>0</v>
      </c>
      <c r="AQ75" s="136">
        <f>'Alloc Pct'!AQ28*'Alloc amt'!$G75</f>
        <v>0</v>
      </c>
      <c r="AR75" s="136">
        <f>'Alloc Pct'!AR28*'Alloc amt'!$G75</f>
        <v>1160.1367796113748</v>
      </c>
      <c r="AS75" s="136">
        <f>'Alloc Pct'!AS28*'Alloc amt'!$G75</f>
        <v>0</v>
      </c>
      <c r="AT75" s="136">
        <f>'Alloc Pct'!AT28*'Alloc amt'!$G75</f>
        <v>0</v>
      </c>
      <c r="AU75" s="136">
        <f>'Alloc Pct'!AU28*'Alloc amt'!$G75</f>
        <v>0</v>
      </c>
      <c r="AV75" s="136">
        <f>'Alloc Pct'!AV28*'Alloc amt'!$G75</f>
        <v>0</v>
      </c>
      <c r="AW75" s="136">
        <f>'Alloc Pct'!AW28*'Alloc amt'!$G75</f>
        <v>0</v>
      </c>
      <c r="AX75" s="136">
        <f>'Alloc Pct'!AX28*'Alloc amt'!$G75</f>
        <v>0</v>
      </c>
      <c r="AY75" s="136">
        <f>'Alloc Pct'!AY28*'Alloc amt'!$G75</f>
        <v>0</v>
      </c>
      <c r="AZ75" s="136">
        <f>'Alloc Pct'!AZ28*'Alloc amt'!$G75</f>
        <v>0</v>
      </c>
      <c r="BA75" s="136">
        <f>'Alloc Pct'!BA28*'Alloc amt'!$G75</f>
        <v>0</v>
      </c>
      <c r="BB75" s="136">
        <f>'Alloc Pct'!BB28*'Alloc amt'!$G75</f>
        <v>0</v>
      </c>
      <c r="BC75" s="136">
        <f>'Alloc Pct'!BC28*'Alloc amt'!$G75</f>
        <v>0</v>
      </c>
      <c r="BD75" s="136">
        <f>'Alloc Pct'!BD28*'Alloc amt'!$G75</f>
        <v>61.969213632399082</v>
      </c>
      <c r="BE75" s="136">
        <f>'Alloc Pct'!BE28*'Alloc amt'!$G75</f>
        <v>0</v>
      </c>
      <c r="BF75" s="136">
        <f>'Alloc Pct'!BF28*'Alloc amt'!$G75</f>
        <v>0</v>
      </c>
      <c r="BG75" s="161"/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</row>
    <row r="76" spans="3:69" s="135" customFormat="1" x14ac:dyDescent="0.25">
      <c r="C76" s="164" t="s">
        <v>2</v>
      </c>
      <c r="D76" s="164" t="s">
        <v>362</v>
      </c>
      <c r="E76" s="153"/>
      <c r="F76" s="153"/>
      <c r="G76" s="136">
        <f>'Class Allocation'!I141</f>
        <v>2188256.8059</v>
      </c>
      <c r="H76" s="57"/>
      <c r="I76" s="136">
        <f>G76</f>
        <v>2188256.8059</v>
      </c>
      <c r="J76" s="136"/>
      <c r="K76" s="168"/>
      <c r="L76" s="136">
        <f>'Alloc Pct'!L13*'Alloc amt'!$G76</f>
        <v>0</v>
      </c>
      <c r="M76" s="136">
        <f>'Alloc Pct'!M13*'Alloc amt'!$G76</f>
        <v>791663.24013661698</v>
      </c>
      <c r="N76" s="136">
        <f>'Alloc Pct'!N13*'Alloc amt'!$G76</f>
        <v>0</v>
      </c>
      <c r="O76" s="136"/>
      <c r="P76" s="136">
        <f>'Alloc Pct'!P13*'Alloc amt'!$G76</f>
        <v>0</v>
      </c>
      <c r="Q76" s="136">
        <f>'Alloc Pct'!Q13*'Alloc amt'!$G76</f>
        <v>257262.21110672396</v>
      </c>
      <c r="R76" s="136">
        <f>'Alloc Pct'!R13*'Alloc amt'!$G76</f>
        <v>0</v>
      </c>
      <c r="S76" s="136"/>
      <c r="T76" s="136">
        <f>'Alloc Pct'!T13*'Alloc amt'!$G76</f>
        <v>0</v>
      </c>
      <c r="U76" s="136">
        <f>'Alloc Pct'!U13*'Alloc amt'!$G76</f>
        <v>30640.36025393469</v>
      </c>
      <c r="V76" s="136">
        <f>'Alloc Pct'!V13*'Alloc amt'!$G76</f>
        <v>0</v>
      </c>
      <c r="W76" s="136"/>
      <c r="X76" s="136">
        <f>'Alloc Pct'!X13*'Alloc amt'!$G76</f>
        <v>0</v>
      </c>
      <c r="Y76" s="136">
        <f>'Alloc Pct'!Y13*'Alloc amt'!$G76</f>
        <v>355008.39490715077</v>
      </c>
      <c r="Z76" s="136">
        <f>'Alloc Pct'!Z13*'Alloc amt'!$G76</f>
        <v>0</v>
      </c>
      <c r="AA76" s="136"/>
      <c r="AB76" s="136">
        <f>'Alloc Pct'!AB13*'Alloc amt'!$G76</f>
        <v>0</v>
      </c>
      <c r="AC76" s="136">
        <f>'Alloc Pct'!AC13*'Alloc amt'!$G76</f>
        <v>342681.65541111416</v>
      </c>
      <c r="AD76" s="136">
        <f>'Alloc Pct'!AD13*'Alloc amt'!$G76</f>
        <v>0</v>
      </c>
      <c r="AE76" s="136"/>
      <c r="AF76" s="136">
        <f>'Alloc Pct'!AF13*'Alloc amt'!$G76</f>
        <v>0</v>
      </c>
      <c r="AG76" s="136">
        <f>'Alloc Pct'!AG13*'Alloc amt'!$G76</f>
        <v>150716.05663264776</v>
      </c>
      <c r="AH76" s="136">
        <f>'Alloc Pct'!AH13*'Alloc amt'!$G76</f>
        <v>0</v>
      </c>
      <c r="AI76" s="136"/>
      <c r="AJ76" s="136">
        <f>'Alloc Pct'!AJ13*'Alloc amt'!$G76</f>
        <v>0</v>
      </c>
      <c r="AK76" s="136">
        <f>'Alloc Pct'!AK13*'Alloc amt'!$G76</f>
        <v>208666.88884847512</v>
      </c>
      <c r="AL76" s="136">
        <f>'Alloc Pct'!AL13*'Alloc amt'!$G76</f>
        <v>0</v>
      </c>
      <c r="AM76" s="136"/>
      <c r="AN76" s="136">
        <f>'Alloc Pct'!AN13*'Alloc amt'!$G76</f>
        <v>0</v>
      </c>
      <c r="AO76" s="136">
        <f>'Alloc Pct'!AO13*'Alloc amt'!$G76</f>
        <v>20366.947135816619</v>
      </c>
      <c r="AP76" s="136">
        <f>'Alloc Pct'!AP13*'Alloc amt'!$G76</f>
        <v>0</v>
      </c>
      <c r="AQ76" s="136"/>
      <c r="AR76" s="136">
        <f>'Alloc Pct'!AR13*'Alloc amt'!$G76</f>
        <v>0</v>
      </c>
      <c r="AS76" s="136">
        <f>'Alloc Pct'!AS13*'Alloc amt'!$G76</f>
        <v>10759.782164311004</v>
      </c>
      <c r="AT76" s="136">
        <f>'Alloc Pct'!AT13*'Alloc amt'!$G76</f>
        <v>0</v>
      </c>
      <c r="AU76" s="136"/>
      <c r="AV76" s="136">
        <f>'Alloc Pct'!AV13*'Alloc amt'!$G76</f>
        <v>0</v>
      </c>
      <c r="AW76" s="136">
        <f>'Alloc Pct'!AW13*'Alloc amt'!$G76</f>
        <v>19274.238439915393</v>
      </c>
      <c r="AX76" s="136">
        <f>'Alloc Pct'!AX13*'Alloc amt'!$G76</f>
        <v>0</v>
      </c>
      <c r="AY76" s="136"/>
      <c r="AZ76" s="136">
        <f>'Alloc Pct'!AZ13*'Alloc amt'!$G76</f>
        <v>0</v>
      </c>
      <c r="BA76" s="136">
        <f>'Alloc Pct'!BA13*'Alloc amt'!$G76</f>
        <v>628.2745469496864</v>
      </c>
      <c r="BB76" s="136">
        <f>'Alloc Pct'!BB13*'Alloc amt'!$G76</f>
        <v>0</v>
      </c>
      <c r="BC76" s="136"/>
      <c r="BD76" s="136">
        <f>'Alloc Pct'!BD13*'Alloc amt'!$G76</f>
        <v>0</v>
      </c>
      <c r="BE76" s="136">
        <f>'Alloc Pct'!BE13*'Alloc amt'!$G76</f>
        <v>588.75631634383842</v>
      </c>
      <c r="BF76" s="136">
        <f>'Alloc Pct'!BF13*'Alloc amt'!$G76</f>
        <v>0</v>
      </c>
      <c r="BG76" s="161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</row>
    <row r="77" spans="3:69" s="135" customFormat="1" x14ac:dyDescent="0.25">
      <c r="C77" s="153" t="s">
        <v>8</v>
      </c>
      <c r="D77" s="153"/>
      <c r="E77" s="153"/>
      <c r="F77" s="153"/>
      <c r="G77" s="136">
        <f>+G76+G75</f>
        <v>2617219</v>
      </c>
      <c r="H77" s="57"/>
      <c r="I77" s="136"/>
      <c r="J77" s="136"/>
      <c r="K77" s="168"/>
      <c r="L77" s="136">
        <f>+L76+L75</f>
        <v>191961.18576884264</v>
      </c>
      <c r="M77" s="136">
        <f t="shared" ref="M77:BF77" si="98">+M76+M75</f>
        <v>791663.24013661698</v>
      </c>
      <c r="N77" s="136">
        <f t="shared" si="98"/>
        <v>0</v>
      </c>
      <c r="O77" s="136"/>
      <c r="P77" s="136">
        <f t="shared" si="98"/>
        <v>59526.330744327242</v>
      </c>
      <c r="Q77" s="136">
        <f t="shared" si="98"/>
        <v>257262.21110672396</v>
      </c>
      <c r="R77" s="136">
        <f t="shared" si="98"/>
        <v>0</v>
      </c>
      <c r="S77" s="136"/>
      <c r="T77" s="136">
        <f t="shared" si="98"/>
        <v>5225.8488332630377</v>
      </c>
      <c r="U77" s="136">
        <f t="shared" si="98"/>
        <v>30640.36025393469</v>
      </c>
      <c r="V77" s="136">
        <f t="shared" si="98"/>
        <v>0</v>
      </c>
      <c r="W77" s="136"/>
      <c r="X77" s="136">
        <f t="shared" si="98"/>
        <v>65965.480293829984</v>
      </c>
      <c r="Y77" s="136">
        <f t="shared" si="98"/>
        <v>355008.39490715077</v>
      </c>
      <c r="Z77" s="136">
        <f t="shared" si="98"/>
        <v>0</v>
      </c>
      <c r="AA77" s="136"/>
      <c r="AB77" s="136">
        <f t="shared" si="98"/>
        <v>47450.474813805638</v>
      </c>
      <c r="AC77" s="136">
        <f t="shared" si="98"/>
        <v>342681.65541111416</v>
      </c>
      <c r="AD77" s="136">
        <f t="shared" si="98"/>
        <v>0</v>
      </c>
      <c r="AE77" s="136"/>
      <c r="AF77" s="136">
        <f t="shared" si="98"/>
        <v>31891.051935712596</v>
      </c>
      <c r="AG77" s="136">
        <f t="shared" si="98"/>
        <v>150716.05663264776</v>
      </c>
      <c r="AH77" s="136">
        <f t="shared" si="98"/>
        <v>0</v>
      </c>
      <c r="AI77" s="136"/>
      <c r="AJ77" s="136">
        <f t="shared" si="98"/>
        <v>22294.462962392841</v>
      </c>
      <c r="AK77" s="136">
        <f t="shared" si="98"/>
        <v>208666.88884847512</v>
      </c>
      <c r="AL77" s="136">
        <f t="shared" si="98"/>
        <v>0</v>
      </c>
      <c r="AM77" s="136"/>
      <c r="AN77" s="136">
        <f t="shared" si="98"/>
        <v>3425.25275458223</v>
      </c>
      <c r="AO77" s="136">
        <f t="shared" si="98"/>
        <v>20366.947135816619</v>
      </c>
      <c r="AP77" s="136">
        <f t="shared" si="98"/>
        <v>0</v>
      </c>
      <c r="AQ77" s="136"/>
      <c r="AR77" s="136">
        <f t="shared" si="98"/>
        <v>1160.1367796113748</v>
      </c>
      <c r="AS77" s="136">
        <f t="shared" si="98"/>
        <v>10759.782164311004</v>
      </c>
      <c r="AT77" s="136">
        <f t="shared" si="98"/>
        <v>0</v>
      </c>
      <c r="AU77" s="136"/>
      <c r="AV77" s="136">
        <f t="shared" si="98"/>
        <v>0</v>
      </c>
      <c r="AW77" s="136">
        <f t="shared" si="98"/>
        <v>19274.238439915393</v>
      </c>
      <c r="AX77" s="136">
        <f t="shared" si="98"/>
        <v>0</v>
      </c>
      <c r="AY77" s="136"/>
      <c r="AZ77" s="136">
        <f t="shared" si="98"/>
        <v>0</v>
      </c>
      <c r="BA77" s="136">
        <f t="shared" si="98"/>
        <v>628.2745469496864</v>
      </c>
      <c r="BB77" s="136">
        <f t="shared" si="98"/>
        <v>0</v>
      </c>
      <c r="BC77" s="136"/>
      <c r="BD77" s="136">
        <f t="shared" si="98"/>
        <v>61.969213632399082</v>
      </c>
      <c r="BE77" s="136">
        <f t="shared" si="98"/>
        <v>588.75631634383842</v>
      </c>
      <c r="BF77" s="136">
        <f t="shared" si="98"/>
        <v>0</v>
      </c>
      <c r="BG77" s="161"/>
      <c r="BH77" s="161"/>
      <c r="BI77" s="161"/>
      <c r="BJ77" s="161"/>
      <c r="BK77" s="161"/>
      <c r="BL77" s="161"/>
      <c r="BM77" s="161"/>
      <c r="BN77" s="161"/>
      <c r="BO77" s="161"/>
      <c r="BP77" s="161"/>
      <c r="BQ77" s="161"/>
    </row>
    <row r="78" spans="3:69" s="135" customFormat="1" x14ac:dyDescent="0.25">
      <c r="H78" s="160"/>
      <c r="J78" s="161"/>
      <c r="K78" s="152"/>
      <c r="V78" s="161"/>
    </row>
    <row r="79" spans="3:69" s="135" customFormat="1" x14ac:dyDescent="0.25">
      <c r="H79" s="160"/>
      <c r="K79" s="152"/>
      <c r="V79" s="161"/>
    </row>
    <row r="80" spans="3:69" s="135" customFormat="1" x14ac:dyDescent="0.25">
      <c r="H80" s="160"/>
      <c r="K80" s="152"/>
      <c r="V80" s="161"/>
    </row>
    <row r="81" spans="8:22" s="135" customFormat="1" x14ac:dyDescent="0.25">
      <c r="H81" s="160"/>
      <c r="K81" s="152"/>
      <c r="V81" s="161"/>
    </row>
    <row r="82" spans="8:22" s="135" customFormat="1" x14ac:dyDescent="0.25">
      <c r="H82" s="160"/>
      <c r="K82" s="152"/>
      <c r="V82" s="161"/>
    </row>
    <row r="83" spans="8:22" s="135" customFormat="1" x14ac:dyDescent="0.25">
      <c r="H83" s="160"/>
      <c r="K83" s="152"/>
      <c r="V83" s="161"/>
    </row>
    <row r="84" spans="8:22" s="135" customFormat="1" x14ac:dyDescent="0.25">
      <c r="H84" s="160"/>
      <c r="K84" s="152"/>
      <c r="V84" s="161"/>
    </row>
    <row r="85" spans="8:22" s="135" customFormat="1" x14ac:dyDescent="0.25">
      <c r="H85" s="160"/>
      <c r="K85" s="152"/>
      <c r="V85" s="161"/>
    </row>
    <row r="86" spans="8:22" s="135" customFormat="1" x14ac:dyDescent="0.25">
      <c r="H86" s="160"/>
      <c r="K86" s="152"/>
      <c r="V86" s="161"/>
    </row>
    <row r="87" spans="8:22" s="135" customFormat="1" x14ac:dyDescent="0.25">
      <c r="H87" s="160"/>
      <c r="K87" s="152"/>
      <c r="V87" s="161"/>
    </row>
    <row r="88" spans="8:22" s="135" customFormat="1" x14ac:dyDescent="0.25">
      <c r="H88" s="160"/>
      <c r="K88" s="152"/>
      <c r="V88" s="161"/>
    </row>
    <row r="89" spans="8:22" s="135" customFormat="1" x14ac:dyDescent="0.25">
      <c r="H89" s="160"/>
      <c r="K89" s="152"/>
      <c r="V89" s="161"/>
    </row>
    <row r="90" spans="8:22" s="135" customFormat="1" x14ac:dyDescent="0.25">
      <c r="H90" s="160"/>
      <c r="K90" s="152"/>
      <c r="V90" s="161"/>
    </row>
    <row r="91" spans="8:22" x14ac:dyDescent="0.25">
      <c r="V91" s="44"/>
    </row>
    <row r="92" spans="8:22" x14ac:dyDescent="0.25">
      <c r="V92" s="44"/>
    </row>
    <row r="93" spans="8:22" x14ac:dyDescent="0.25">
      <c r="V93" s="44"/>
    </row>
    <row r="94" spans="8:22" x14ac:dyDescent="0.25">
      <c r="V94" s="44"/>
    </row>
    <row r="95" spans="8:22" x14ac:dyDescent="0.25">
      <c r="V95" s="44"/>
    </row>
    <row r="96" spans="8:22" x14ac:dyDescent="0.25">
      <c r="V96" s="44"/>
    </row>
    <row r="97" spans="22:22" x14ac:dyDescent="0.25">
      <c r="V97" s="44"/>
    </row>
    <row r="98" spans="22:22" x14ac:dyDescent="0.25">
      <c r="V98" s="44"/>
    </row>
    <row r="99" spans="22:22" x14ac:dyDescent="0.25">
      <c r="V99" s="44"/>
    </row>
    <row r="100" spans="22:22" x14ac:dyDescent="0.25">
      <c r="V100" s="44"/>
    </row>
    <row r="101" spans="22:22" x14ac:dyDescent="0.25">
      <c r="V101" s="44"/>
    </row>
    <row r="102" spans="22:22" x14ac:dyDescent="0.25">
      <c r="V102" s="44"/>
    </row>
    <row r="103" spans="22:22" x14ac:dyDescent="0.25">
      <c r="V103" s="44"/>
    </row>
    <row r="104" spans="22:22" x14ac:dyDescent="0.25">
      <c r="V104" s="44"/>
    </row>
    <row r="105" spans="22:22" x14ac:dyDescent="0.25">
      <c r="V105" s="44"/>
    </row>
    <row r="106" spans="22:22" x14ac:dyDescent="0.25">
      <c r="V106" s="44"/>
    </row>
    <row r="107" spans="22:22" x14ac:dyDescent="0.25">
      <c r="V107" s="44"/>
    </row>
    <row r="108" spans="22:22" x14ac:dyDescent="0.25">
      <c r="V108" s="44"/>
    </row>
    <row r="109" spans="22:22" x14ac:dyDescent="0.25">
      <c r="V109" s="44"/>
    </row>
    <row r="110" spans="22:22" x14ac:dyDescent="0.25">
      <c r="V110" s="44"/>
    </row>
    <row r="111" spans="22:22" x14ac:dyDescent="0.25">
      <c r="V111" s="44"/>
    </row>
    <row r="112" spans="22:22" x14ac:dyDescent="0.25">
      <c r="V112" s="44"/>
    </row>
    <row r="113" spans="22:22" x14ac:dyDescent="0.25">
      <c r="V113" s="44"/>
    </row>
    <row r="114" spans="22:22" x14ac:dyDescent="0.25">
      <c r="V114" s="44"/>
    </row>
    <row r="115" spans="22:22" x14ac:dyDescent="0.25">
      <c r="V115" s="44"/>
    </row>
    <row r="116" spans="22:22" x14ac:dyDescent="0.25">
      <c r="V116" s="44"/>
    </row>
    <row r="117" spans="22:22" x14ac:dyDescent="0.25">
      <c r="V117" s="44"/>
    </row>
    <row r="118" spans="22:22" x14ac:dyDescent="0.25">
      <c r="V118" s="44"/>
    </row>
    <row r="119" spans="22:22" x14ac:dyDescent="0.25">
      <c r="V119" s="44"/>
    </row>
    <row r="120" spans="22:22" x14ac:dyDescent="0.25">
      <c r="V120" s="44"/>
    </row>
    <row r="121" spans="22:22" x14ac:dyDescent="0.25">
      <c r="V121" s="44"/>
    </row>
    <row r="122" spans="22:22" x14ac:dyDescent="0.25">
      <c r="V122" s="44"/>
    </row>
    <row r="123" spans="22:22" x14ac:dyDescent="0.25">
      <c r="V123" s="44"/>
    </row>
    <row r="124" spans="22:22" x14ac:dyDescent="0.25">
      <c r="V124" s="44"/>
    </row>
    <row r="125" spans="22:22" x14ac:dyDescent="0.25">
      <c r="V125" s="44"/>
    </row>
    <row r="126" spans="22:22" x14ac:dyDescent="0.25">
      <c r="V126" s="44"/>
    </row>
    <row r="127" spans="22:22" x14ac:dyDescent="0.25">
      <c r="V127" s="44"/>
    </row>
    <row r="128" spans="22:22" x14ac:dyDescent="0.25">
      <c r="V128" s="44"/>
    </row>
    <row r="129" spans="22:22" x14ac:dyDescent="0.25">
      <c r="V129" s="44"/>
    </row>
    <row r="130" spans="22:22" x14ac:dyDescent="0.25">
      <c r="V130" s="44"/>
    </row>
    <row r="131" spans="22:22" x14ac:dyDescent="0.25">
      <c r="V131" s="44"/>
    </row>
    <row r="132" spans="22:22" x14ac:dyDescent="0.25">
      <c r="V132" s="44"/>
    </row>
    <row r="133" spans="22:22" x14ac:dyDescent="0.25">
      <c r="V133" s="44"/>
    </row>
    <row r="134" spans="22:22" x14ac:dyDescent="0.25">
      <c r="V134" s="44"/>
    </row>
    <row r="135" spans="22:22" x14ac:dyDescent="0.25">
      <c r="V135" s="44"/>
    </row>
    <row r="136" spans="22:22" x14ac:dyDescent="0.25">
      <c r="V136" s="44"/>
    </row>
    <row r="137" spans="22:22" x14ac:dyDescent="0.25">
      <c r="V137" s="44"/>
    </row>
    <row r="138" spans="22:22" x14ac:dyDescent="0.25">
      <c r="V138" s="44"/>
    </row>
    <row r="139" spans="22:22" x14ac:dyDescent="0.25">
      <c r="V139" s="44"/>
    </row>
    <row r="140" spans="22:22" x14ac:dyDescent="0.25">
      <c r="V140" s="44"/>
    </row>
    <row r="141" spans="22:22" x14ac:dyDescent="0.25">
      <c r="V141" s="44"/>
    </row>
    <row r="142" spans="22:22" x14ac:dyDescent="0.25">
      <c r="V142" s="44"/>
    </row>
    <row r="143" spans="22:22" x14ac:dyDescent="0.25">
      <c r="V143" s="44"/>
    </row>
    <row r="144" spans="22:22" x14ac:dyDescent="0.25">
      <c r="V144" s="44"/>
    </row>
    <row r="145" spans="22:22" x14ac:dyDescent="0.25">
      <c r="V145" s="44"/>
    </row>
    <row r="146" spans="22:22" x14ac:dyDescent="0.25">
      <c r="V146" s="44"/>
    </row>
    <row r="147" spans="22:22" x14ac:dyDescent="0.25">
      <c r="V147" s="44"/>
    </row>
    <row r="148" spans="22:22" x14ac:dyDescent="0.25">
      <c r="V148" s="44"/>
    </row>
    <row r="149" spans="22:22" x14ac:dyDescent="0.25">
      <c r="V149" s="44"/>
    </row>
    <row r="150" spans="22:22" x14ac:dyDescent="0.25">
      <c r="V150" s="44"/>
    </row>
    <row r="151" spans="22:22" x14ac:dyDescent="0.25">
      <c r="V151" s="44"/>
    </row>
    <row r="152" spans="22:22" x14ac:dyDescent="0.25">
      <c r="V152" s="44"/>
    </row>
    <row r="153" spans="22:22" x14ac:dyDescent="0.25">
      <c r="V153" s="44"/>
    </row>
    <row r="154" spans="22:22" x14ac:dyDescent="0.25">
      <c r="V154" s="44"/>
    </row>
    <row r="155" spans="22:22" x14ac:dyDescent="0.25">
      <c r="V155" s="44"/>
    </row>
    <row r="156" spans="22:22" x14ac:dyDescent="0.25">
      <c r="V156" s="44"/>
    </row>
    <row r="157" spans="22:22" x14ac:dyDescent="0.25">
      <c r="V157" s="44"/>
    </row>
    <row r="158" spans="22:22" x14ac:dyDescent="0.25">
      <c r="V158" s="44"/>
    </row>
    <row r="159" spans="22:22" x14ac:dyDescent="0.25">
      <c r="V159" s="44"/>
    </row>
    <row r="160" spans="22:22" x14ac:dyDescent="0.25">
      <c r="V160" s="44"/>
    </row>
    <row r="161" spans="22:22" x14ac:dyDescent="0.25">
      <c r="V161" s="44"/>
    </row>
    <row r="162" spans="22:22" x14ac:dyDescent="0.25">
      <c r="V162" s="44"/>
    </row>
    <row r="163" spans="22:22" x14ac:dyDescent="0.25">
      <c r="V163" s="44"/>
    </row>
    <row r="164" spans="22:22" x14ac:dyDescent="0.25">
      <c r="V164" s="44"/>
    </row>
    <row r="165" spans="22:22" x14ac:dyDescent="0.25">
      <c r="V165" s="44"/>
    </row>
    <row r="166" spans="22:22" x14ac:dyDescent="0.25">
      <c r="V166" s="44"/>
    </row>
    <row r="167" spans="22:22" x14ac:dyDescent="0.25">
      <c r="V167" s="44"/>
    </row>
    <row r="168" spans="22:22" x14ac:dyDescent="0.25">
      <c r="V168" s="44"/>
    </row>
    <row r="169" spans="22:22" x14ac:dyDescent="0.25">
      <c r="V169" s="44"/>
    </row>
    <row r="170" spans="22:22" x14ac:dyDescent="0.25">
      <c r="V170" s="44"/>
    </row>
    <row r="171" spans="22:22" x14ac:dyDescent="0.25">
      <c r="V171" s="44"/>
    </row>
    <row r="172" spans="22:22" x14ac:dyDescent="0.25">
      <c r="V172" s="44"/>
    </row>
    <row r="173" spans="22:22" x14ac:dyDescent="0.25">
      <c r="V173" s="44"/>
    </row>
    <row r="174" spans="22:22" x14ac:dyDescent="0.25">
      <c r="V174" s="44"/>
    </row>
    <row r="175" spans="22:22" x14ac:dyDescent="0.25">
      <c r="V175" s="44"/>
    </row>
    <row r="176" spans="22:22" x14ac:dyDescent="0.25">
      <c r="V176" s="44"/>
    </row>
    <row r="177" spans="22:22" x14ac:dyDescent="0.25">
      <c r="V177" s="44"/>
    </row>
    <row r="178" spans="22:22" x14ac:dyDescent="0.25">
      <c r="V178" s="44"/>
    </row>
    <row r="179" spans="22:22" x14ac:dyDescent="0.25">
      <c r="V179" s="44"/>
    </row>
    <row r="180" spans="22:22" x14ac:dyDescent="0.25">
      <c r="V180" s="44"/>
    </row>
    <row r="181" spans="22:22" x14ac:dyDescent="0.25">
      <c r="V181" s="44"/>
    </row>
    <row r="182" spans="22:22" x14ac:dyDescent="0.25">
      <c r="V182" s="44"/>
    </row>
    <row r="183" spans="22:22" x14ac:dyDescent="0.25">
      <c r="V183" s="44"/>
    </row>
    <row r="184" spans="22:22" x14ac:dyDescent="0.25">
      <c r="V184" s="44"/>
    </row>
    <row r="185" spans="22:22" x14ac:dyDescent="0.25">
      <c r="V185" s="44"/>
    </row>
    <row r="186" spans="22:22" x14ac:dyDescent="0.25">
      <c r="V186" s="44"/>
    </row>
    <row r="187" spans="22:22" x14ac:dyDescent="0.25">
      <c r="V187" s="44"/>
    </row>
    <row r="188" spans="22:22" x14ac:dyDescent="0.25">
      <c r="V188" s="44"/>
    </row>
    <row r="189" spans="22:22" x14ac:dyDescent="0.25">
      <c r="V189" s="44"/>
    </row>
    <row r="190" spans="22:22" x14ac:dyDescent="0.25">
      <c r="V190" s="44"/>
    </row>
    <row r="191" spans="22:22" x14ac:dyDescent="0.25">
      <c r="V191" s="44"/>
    </row>
    <row r="192" spans="22:22" x14ac:dyDescent="0.25">
      <c r="V192" s="44"/>
    </row>
    <row r="193" spans="22:22" x14ac:dyDescent="0.25">
      <c r="V193" s="44"/>
    </row>
    <row r="194" spans="22:22" x14ac:dyDescent="0.25">
      <c r="V194" s="44"/>
    </row>
    <row r="195" spans="22:22" x14ac:dyDescent="0.25">
      <c r="V195" s="44"/>
    </row>
    <row r="196" spans="22:22" x14ac:dyDescent="0.25">
      <c r="V196" s="44"/>
    </row>
    <row r="197" spans="22:22" x14ac:dyDescent="0.25">
      <c r="V197" s="44"/>
    </row>
    <row r="198" spans="22:22" x14ac:dyDescent="0.25">
      <c r="V198" s="44"/>
    </row>
    <row r="199" spans="22:22" x14ac:dyDescent="0.25">
      <c r="V199" s="44"/>
    </row>
    <row r="200" spans="22:22" x14ac:dyDescent="0.25">
      <c r="V200" s="44"/>
    </row>
    <row r="201" spans="22:22" x14ac:dyDescent="0.25">
      <c r="V201" s="44"/>
    </row>
    <row r="202" spans="22:22" x14ac:dyDescent="0.25">
      <c r="V202" s="44"/>
    </row>
    <row r="203" spans="22:22" x14ac:dyDescent="0.25">
      <c r="V203" s="44"/>
    </row>
    <row r="204" spans="22:22" x14ac:dyDescent="0.25">
      <c r="V204" s="44"/>
    </row>
    <row r="205" spans="22:22" x14ac:dyDescent="0.25">
      <c r="V205" s="44"/>
    </row>
    <row r="206" spans="22:22" x14ac:dyDescent="0.25">
      <c r="V206" s="44"/>
    </row>
    <row r="207" spans="22:22" x14ac:dyDescent="0.25">
      <c r="V207" s="44"/>
    </row>
    <row r="208" spans="22:22" x14ac:dyDescent="0.25">
      <c r="V208" s="44"/>
    </row>
    <row r="209" spans="22:22" x14ac:dyDescent="0.25">
      <c r="V209" s="44"/>
    </row>
    <row r="210" spans="22:22" x14ac:dyDescent="0.25">
      <c r="V210" s="44"/>
    </row>
    <row r="211" spans="22:22" x14ac:dyDescent="0.25">
      <c r="V211" s="44"/>
    </row>
    <row r="212" spans="22:22" x14ac:dyDescent="0.25">
      <c r="V212" s="44"/>
    </row>
    <row r="213" spans="22:22" x14ac:dyDescent="0.25">
      <c r="V213" s="44"/>
    </row>
    <row r="214" spans="22:22" x14ac:dyDescent="0.25">
      <c r="V214" s="44"/>
    </row>
    <row r="215" spans="22:22" x14ac:dyDescent="0.25">
      <c r="V215" s="44"/>
    </row>
    <row r="216" spans="22:22" x14ac:dyDescent="0.25">
      <c r="V216" s="44"/>
    </row>
    <row r="217" spans="22:22" x14ac:dyDescent="0.25">
      <c r="V217" s="44"/>
    </row>
    <row r="218" spans="22:22" x14ac:dyDescent="0.25">
      <c r="V218" s="44"/>
    </row>
    <row r="219" spans="22:22" x14ac:dyDescent="0.25">
      <c r="V219" s="44"/>
    </row>
    <row r="220" spans="22:22" x14ac:dyDescent="0.25">
      <c r="V220" s="44"/>
    </row>
    <row r="221" spans="22:22" x14ac:dyDescent="0.25">
      <c r="V221" s="44"/>
    </row>
    <row r="222" spans="22:22" x14ac:dyDescent="0.25">
      <c r="V222" s="44"/>
    </row>
    <row r="223" spans="22:22" x14ac:dyDescent="0.25">
      <c r="V223" s="44"/>
    </row>
    <row r="224" spans="22:22" x14ac:dyDescent="0.25">
      <c r="V224" s="44"/>
    </row>
    <row r="225" spans="22:22" x14ac:dyDescent="0.25">
      <c r="V225" s="44"/>
    </row>
    <row r="226" spans="22:22" x14ac:dyDescent="0.25">
      <c r="V226" s="44"/>
    </row>
    <row r="227" spans="22:22" x14ac:dyDescent="0.25">
      <c r="V227" s="44"/>
    </row>
    <row r="228" spans="22:22" x14ac:dyDescent="0.25">
      <c r="V228" s="44"/>
    </row>
    <row r="229" spans="22:22" x14ac:dyDescent="0.25">
      <c r="V229" s="44"/>
    </row>
    <row r="230" spans="22:22" x14ac:dyDescent="0.25">
      <c r="V230" s="44"/>
    </row>
    <row r="231" spans="22:22" x14ac:dyDescent="0.25">
      <c r="V231" s="44"/>
    </row>
    <row r="232" spans="22:22" x14ac:dyDescent="0.25">
      <c r="V232" s="44"/>
    </row>
    <row r="233" spans="22:22" x14ac:dyDescent="0.25">
      <c r="V233" s="44"/>
    </row>
    <row r="234" spans="22:22" x14ac:dyDescent="0.25">
      <c r="V234" s="44"/>
    </row>
    <row r="235" spans="22:22" x14ac:dyDescent="0.25">
      <c r="V235" s="44"/>
    </row>
    <row r="236" spans="22:22" x14ac:dyDescent="0.25">
      <c r="V236" s="44"/>
    </row>
    <row r="237" spans="22:22" x14ac:dyDescent="0.25">
      <c r="V237" s="44"/>
    </row>
    <row r="238" spans="22:22" x14ac:dyDescent="0.25">
      <c r="V238" s="44"/>
    </row>
    <row r="239" spans="22:22" x14ac:dyDescent="0.25">
      <c r="V239" s="44"/>
    </row>
    <row r="240" spans="22:22" x14ac:dyDescent="0.25">
      <c r="V240" s="44"/>
    </row>
    <row r="241" spans="22:22" x14ac:dyDescent="0.25">
      <c r="V241" s="44"/>
    </row>
    <row r="242" spans="22:22" x14ac:dyDescent="0.25">
      <c r="V242" s="44"/>
    </row>
    <row r="243" spans="22:22" x14ac:dyDescent="0.25">
      <c r="V243" s="44"/>
    </row>
    <row r="244" spans="22:22" x14ac:dyDescent="0.25">
      <c r="V244" s="44"/>
    </row>
    <row r="245" spans="22:22" x14ac:dyDescent="0.25">
      <c r="V245" s="44"/>
    </row>
    <row r="246" spans="22:22" x14ac:dyDescent="0.25">
      <c r="V246" s="44"/>
    </row>
    <row r="247" spans="22:22" x14ac:dyDescent="0.25">
      <c r="V247" s="44"/>
    </row>
    <row r="248" spans="22:22" x14ac:dyDescent="0.25">
      <c r="V248" s="44"/>
    </row>
    <row r="249" spans="22:22" x14ac:dyDescent="0.25">
      <c r="V249" s="44"/>
    </row>
    <row r="250" spans="22:22" x14ac:dyDescent="0.25">
      <c r="V250" s="44"/>
    </row>
    <row r="251" spans="22:22" x14ac:dyDescent="0.25">
      <c r="V251" s="44"/>
    </row>
    <row r="252" spans="22:22" x14ac:dyDescent="0.25">
      <c r="V252" s="44"/>
    </row>
    <row r="253" spans="22:22" x14ac:dyDescent="0.25">
      <c r="V253" s="44"/>
    </row>
    <row r="254" spans="22:22" x14ac:dyDescent="0.25">
      <c r="V254" s="44"/>
    </row>
    <row r="255" spans="22:22" x14ac:dyDescent="0.25">
      <c r="V255" s="44"/>
    </row>
    <row r="256" spans="22:22" x14ac:dyDescent="0.25">
      <c r="V256" s="44"/>
    </row>
    <row r="257" spans="22:22" x14ac:dyDescent="0.25">
      <c r="V257" s="44"/>
    </row>
    <row r="258" spans="22:22" x14ac:dyDescent="0.25">
      <c r="V258" s="44"/>
    </row>
    <row r="259" spans="22:22" x14ac:dyDescent="0.25">
      <c r="V259" s="44"/>
    </row>
    <row r="260" spans="22:22" x14ac:dyDescent="0.25">
      <c r="V260" s="44"/>
    </row>
    <row r="261" spans="22:22" x14ac:dyDescent="0.25">
      <c r="V261" s="44"/>
    </row>
    <row r="262" spans="22:22" x14ac:dyDescent="0.25">
      <c r="V262" s="44"/>
    </row>
    <row r="263" spans="22:22" x14ac:dyDescent="0.25">
      <c r="V263" s="44"/>
    </row>
    <row r="264" spans="22:22" x14ac:dyDescent="0.25">
      <c r="V264" s="44"/>
    </row>
    <row r="265" spans="22:22" x14ac:dyDescent="0.25">
      <c r="V265" s="44"/>
    </row>
    <row r="266" spans="22:22" x14ac:dyDescent="0.25">
      <c r="V266" s="44"/>
    </row>
    <row r="267" spans="22:22" x14ac:dyDescent="0.25">
      <c r="V267" s="44"/>
    </row>
    <row r="268" spans="22:22" x14ac:dyDescent="0.25">
      <c r="V268" s="44"/>
    </row>
    <row r="269" spans="22:22" x14ac:dyDescent="0.25">
      <c r="V269" s="44"/>
    </row>
    <row r="270" spans="22:22" x14ac:dyDescent="0.25">
      <c r="V270" s="44"/>
    </row>
    <row r="271" spans="22:22" x14ac:dyDescent="0.25">
      <c r="V271" s="44"/>
    </row>
    <row r="272" spans="22:22" x14ac:dyDescent="0.25">
      <c r="V272" s="44"/>
    </row>
    <row r="273" spans="22:22" x14ac:dyDescent="0.25">
      <c r="V273" s="44"/>
    </row>
    <row r="274" spans="22:22" x14ac:dyDescent="0.25">
      <c r="V274" s="44"/>
    </row>
    <row r="275" spans="22:22" x14ac:dyDescent="0.25">
      <c r="V275" s="44"/>
    </row>
    <row r="276" spans="22:22" x14ac:dyDescent="0.25">
      <c r="V276" s="44"/>
    </row>
    <row r="277" spans="22:22" x14ac:dyDescent="0.25">
      <c r="V277" s="44"/>
    </row>
    <row r="278" spans="22:22" x14ac:dyDescent="0.25">
      <c r="V278" s="44"/>
    </row>
    <row r="279" spans="22:22" x14ac:dyDescent="0.25">
      <c r="V279" s="44"/>
    </row>
    <row r="280" spans="22:22" x14ac:dyDescent="0.25">
      <c r="V280" s="44"/>
    </row>
    <row r="281" spans="22:22" x14ac:dyDescent="0.25">
      <c r="V281" s="44"/>
    </row>
    <row r="282" spans="22:22" x14ac:dyDescent="0.25">
      <c r="V282" s="44"/>
    </row>
    <row r="283" spans="22:22" x14ac:dyDescent="0.25">
      <c r="V283" s="44"/>
    </row>
    <row r="284" spans="22:22" x14ac:dyDescent="0.25">
      <c r="V284" s="44"/>
    </row>
    <row r="285" spans="22:22" x14ac:dyDescent="0.25">
      <c r="V285" s="44"/>
    </row>
    <row r="286" spans="22:22" x14ac:dyDescent="0.25">
      <c r="V286" s="44"/>
    </row>
    <row r="287" spans="22:22" x14ac:dyDescent="0.25">
      <c r="V287" s="44"/>
    </row>
    <row r="288" spans="22:22" x14ac:dyDescent="0.25">
      <c r="V288" s="44"/>
    </row>
    <row r="289" spans="22:22" x14ac:dyDescent="0.25">
      <c r="V289" s="44"/>
    </row>
    <row r="290" spans="22:22" x14ac:dyDescent="0.25">
      <c r="V290" s="44"/>
    </row>
    <row r="291" spans="22:22" x14ac:dyDescent="0.25">
      <c r="V291" s="44"/>
    </row>
    <row r="292" spans="22:22" x14ac:dyDescent="0.25">
      <c r="V292" s="44"/>
    </row>
    <row r="293" spans="22:22" x14ac:dyDescent="0.25">
      <c r="V293" s="44"/>
    </row>
    <row r="294" spans="22:22" x14ac:dyDescent="0.25">
      <c r="V294" s="44"/>
    </row>
    <row r="295" spans="22:22" x14ac:dyDescent="0.25">
      <c r="V295" s="44"/>
    </row>
    <row r="296" spans="22:22" x14ac:dyDescent="0.25">
      <c r="V296" s="44"/>
    </row>
    <row r="297" spans="22:22" x14ac:dyDescent="0.25">
      <c r="V297" s="44"/>
    </row>
    <row r="298" spans="22:22" x14ac:dyDescent="0.25">
      <c r="V298" s="44"/>
    </row>
    <row r="299" spans="22:22" x14ac:dyDescent="0.25">
      <c r="V299" s="44"/>
    </row>
    <row r="300" spans="22:22" x14ac:dyDescent="0.25">
      <c r="V300" s="44"/>
    </row>
    <row r="301" spans="22:22" x14ac:dyDescent="0.25">
      <c r="V301" s="44"/>
    </row>
    <row r="302" spans="22:22" x14ac:dyDescent="0.25">
      <c r="V302" s="44"/>
    </row>
    <row r="303" spans="22:22" x14ac:dyDescent="0.25">
      <c r="V303" s="44"/>
    </row>
    <row r="304" spans="22:22" x14ac:dyDescent="0.25">
      <c r="V304" s="44"/>
    </row>
    <row r="305" spans="22:22" x14ac:dyDescent="0.25">
      <c r="V305" s="44"/>
    </row>
    <row r="306" spans="22:22" x14ac:dyDescent="0.25">
      <c r="V306" s="44"/>
    </row>
    <row r="307" spans="22:22" x14ac:dyDescent="0.25">
      <c r="V307" s="44"/>
    </row>
    <row r="308" spans="22:22" x14ac:dyDescent="0.25">
      <c r="V308" s="44"/>
    </row>
    <row r="309" spans="22:22" x14ac:dyDescent="0.25">
      <c r="V309" s="44"/>
    </row>
    <row r="310" spans="22:22" x14ac:dyDescent="0.25">
      <c r="V310" s="44"/>
    </row>
    <row r="311" spans="22:22" x14ac:dyDescent="0.25">
      <c r="V311" s="44"/>
    </row>
    <row r="312" spans="22:22" x14ac:dyDescent="0.25">
      <c r="V312" s="44"/>
    </row>
    <row r="313" spans="22:22" x14ac:dyDescent="0.25">
      <c r="V313" s="44"/>
    </row>
    <row r="314" spans="22:22" x14ac:dyDescent="0.25">
      <c r="V314" s="44"/>
    </row>
    <row r="315" spans="22:22" x14ac:dyDescent="0.25">
      <c r="V315" s="44"/>
    </row>
    <row r="316" spans="22:22" x14ac:dyDescent="0.25">
      <c r="V316" s="44"/>
    </row>
    <row r="317" spans="22:22" x14ac:dyDescent="0.25">
      <c r="V317" s="44"/>
    </row>
    <row r="318" spans="22:22" x14ac:dyDescent="0.25">
      <c r="V318" s="44"/>
    </row>
    <row r="319" spans="22:22" x14ac:dyDescent="0.25">
      <c r="V319" s="44"/>
    </row>
    <row r="320" spans="22:22" x14ac:dyDescent="0.25">
      <c r="V320" s="44"/>
    </row>
    <row r="321" spans="22:22" x14ac:dyDescent="0.25">
      <c r="V321" s="44"/>
    </row>
    <row r="322" spans="22:22" x14ac:dyDescent="0.25">
      <c r="V322" s="44"/>
    </row>
    <row r="323" spans="22:22" x14ac:dyDescent="0.25">
      <c r="V323" s="44"/>
    </row>
    <row r="324" spans="22:22" x14ac:dyDescent="0.25">
      <c r="V324" s="44"/>
    </row>
    <row r="325" spans="22:22" x14ac:dyDescent="0.25">
      <c r="V325" s="44"/>
    </row>
    <row r="326" spans="22:22" x14ac:dyDescent="0.25">
      <c r="V326" s="44"/>
    </row>
    <row r="327" spans="22:22" x14ac:dyDescent="0.25">
      <c r="V327" s="44"/>
    </row>
    <row r="328" spans="22:22" x14ac:dyDescent="0.25">
      <c r="V328" s="44"/>
    </row>
    <row r="329" spans="22:22" x14ac:dyDescent="0.25">
      <c r="V329" s="44"/>
    </row>
    <row r="330" spans="22:22" x14ac:dyDescent="0.25">
      <c r="V330" s="44"/>
    </row>
    <row r="331" spans="22:22" x14ac:dyDescent="0.25">
      <c r="V331" s="44"/>
    </row>
    <row r="332" spans="22:22" x14ac:dyDescent="0.25">
      <c r="V332" s="44"/>
    </row>
    <row r="333" spans="22:22" x14ac:dyDescent="0.25">
      <c r="V333" s="44"/>
    </row>
    <row r="334" spans="22:22" x14ac:dyDescent="0.25">
      <c r="V334" s="44"/>
    </row>
    <row r="335" spans="22:22" x14ac:dyDescent="0.25">
      <c r="V335" s="44"/>
    </row>
    <row r="336" spans="22:22" x14ac:dyDescent="0.25">
      <c r="V336" s="44"/>
    </row>
    <row r="337" spans="22:22" x14ac:dyDescent="0.25">
      <c r="V337" s="44"/>
    </row>
    <row r="338" spans="22:22" x14ac:dyDescent="0.25">
      <c r="V338" s="44"/>
    </row>
    <row r="339" spans="22:22" x14ac:dyDescent="0.25">
      <c r="V339" s="44"/>
    </row>
    <row r="340" spans="22:22" x14ac:dyDescent="0.25">
      <c r="V340" s="44"/>
    </row>
    <row r="341" spans="22:22" x14ac:dyDescent="0.25">
      <c r="V341" s="44"/>
    </row>
    <row r="342" spans="22:22" x14ac:dyDescent="0.25">
      <c r="V342" s="44"/>
    </row>
    <row r="343" spans="22:22" x14ac:dyDescent="0.25">
      <c r="V343" s="44"/>
    </row>
    <row r="344" spans="22:22" x14ac:dyDescent="0.25">
      <c r="V344" s="44"/>
    </row>
    <row r="345" spans="22:22" x14ac:dyDescent="0.25">
      <c r="V345" s="44"/>
    </row>
    <row r="346" spans="22:22" x14ac:dyDescent="0.25">
      <c r="V346" s="44"/>
    </row>
    <row r="347" spans="22:22" x14ac:dyDescent="0.25">
      <c r="V347" s="44"/>
    </row>
    <row r="348" spans="22:22" x14ac:dyDescent="0.25">
      <c r="V348" s="44"/>
    </row>
    <row r="349" spans="22:22" x14ac:dyDescent="0.25">
      <c r="V349" s="44"/>
    </row>
    <row r="350" spans="22:22" x14ac:dyDescent="0.25">
      <c r="V350" s="44"/>
    </row>
    <row r="351" spans="22:22" x14ac:dyDescent="0.25">
      <c r="V351" s="44"/>
    </row>
    <row r="352" spans="22:22" x14ac:dyDescent="0.25">
      <c r="V352" s="44"/>
    </row>
    <row r="353" spans="22:22" x14ac:dyDescent="0.25">
      <c r="V353" s="44"/>
    </row>
    <row r="354" spans="22:22" x14ac:dyDescent="0.25">
      <c r="V354" s="44"/>
    </row>
    <row r="355" spans="22:22" x14ac:dyDescent="0.25">
      <c r="V355" s="44"/>
    </row>
    <row r="356" spans="22:22" x14ac:dyDescent="0.25">
      <c r="V356" s="44"/>
    </row>
    <row r="357" spans="22:22" x14ac:dyDescent="0.25">
      <c r="V357" s="44"/>
    </row>
    <row r="358" spans="22:22" x14ac:dyDescent="0.25">
      <c r="V358" s="44"/>
    </row>
    <row r="359" spans="22:22" x14ac:dyDescent="0.25">
      <c r="V359" s="44"/>
    </row>
    <row r="360" spans="22:22" x14ac:dyDescent="0.25">
      <c r="V360" s="44"/>
    </row>
    <row r="361" spans="22:22" x14ac:dyDescent="0.25">
      <c r="V361" s="44"/>
    </row>
    <row r="362" spans="22:22" x14ac:dyDescent="0.25">
      <c r="V362" s="44"/>
    </row>
    <row r="363" spans="22:22" x14ac:dyDescent="0.25">
      <c r="V363" s="44"/>
    </row>
    <row r="364" spans="22:22" x14ac:dyDescent="0.25">
      <c r="V364" s="44"/>
    </row>
    <row r="365" spans="22:22" x14ac:dyDescent="0.25">
      <c r="V365" s="44"/>
    </row>
    <row r="366" spans="22:22" x14ac:dyDescent="0.25">
      <c r="V366" s="44"/>
    </row>
    <row r="367" spans="22:22" x14ac:dyDescent="0.25">
      <c r="V367" s="44"/>
    </row>
    <row r="368" spans="22:22" x14ac:dyDescent="0.25">
      <c r="V368" s="44"/>
    </row>
    <row r="369" spans="22:22" x14ac:dyDescent="0.25">
      <c r="V369" s="44"/>
    </row>
    <row r="370" spans="22:22" x14ac:dyDescent="0.25">
      <c r="V370" s="44"/>
    </row>
    <row r="371" spans="22:22" x14ac:dyDescent="0.25">
      <c r="V371" s="44"/>
    </row>
    <row r="372" spans="22:22" x14ac:dyDescent="0.25">
      <c r="V372" s="44"/>
    </row>
    <row r="373" spans="22:22" x14ac:dyDescent="0.25">
      <c r="V373" s="44"/>
    </row>
    <row r="374" spans="22:22" x14ac:dyDescent="0.25">
      <c r="V374" s="44"/>
    </row>
    <row r="375" spans="22:22" x14ac:dyDescent="0.25">
      <c r="V375" s="44"/>
    </row>
    <row r="376" spans="22:22" x14ac:dyDescent="0.25">
      <c r="V376" s="44"/>
    </row>
    <row r="377" spans="22:22" x14ac:dyDescent="0.25">
      <c r="V377" s="44"/>
    </row>
    <row r="378" spans="22:22" x14ac:dyDescent="0.25">
      <c r="V378" s="44"/>
    </row>
    <row r="379" spans="22:22" x14ac:dyDescent="0.25">
      <c r="V379" s="44"/>
    </row>
    <row r="380" spans="22:22" x14ac:dyDescent="0.25">
      <c r="V380" s="44"/>
    </row>
    <row r="381" spans="22:22" x14ac:dyDescent="0.25">
      <c r="V381" s="44"/>
    </row>
    <row r="382" spans="22:22" x14ac:dyDescent="0.25">
      <c r="V382" s="44"/>
    </row>
    <row r="383" spans="22:22" x14ac:dyDescent="0.25">
      <c r="V383" s="44"/>
    </row>
    <row r="384" spans="22:22" x14ac:dyDescent="0.25">
      <c r="V384" s="44"/>
    </row>
    <row r="385" spans="22:22" x14ac:dyDescent="0.25">
      <c r="V385" s="44"/>
    </row>
    <row r="386" spans="22:22" x14ac:dyDescent="0.25">
      <c r="V386" s="44"/>
    </row>
    <row r="387" spans="22:22" x14ac:dyDescent="0.25">
      <c r="V387" s="44"/>
    </row>
    <row r="388" spans="22:22" x14ac:dyDescent="0.25">
      <c r="V388" s="44"/>
    </row>
    <row r="389" spans="22:22" x14ac:dyDescent="0.25">
      <c r="V389" s="44"/>
    </row>
    <row r="390" spans="22:22" x14ac:dyDescent="0.25">
      <c r="V390" s="44"/>
    </row>
    <row r="391" spans="22:22" x14ac:dyDescent="0.25">
      <c r="V391" s="44"/>
    </row>
    <row r="392" spans="22:22" x14ac:dyDescent="0.25">
      <c r="V392" s="44"/>
    </row>
    <row r="393" spans="22:22" x14ac:dyDescent="0.25">
      <c r="V393" s="44"/>
    </row>
    <row r="394" spans="22:22" x14ac:dyDescent="0.25">
      <c r="V394" s="44"/>
    </row>
    <row r="395" spans="22:22" x14ac:dyDescent="0.25">
      <c r="V395" s="44"/>
    </row>
    <row r="396" spans="22:22" x14ac:dyDescent="0.25">
      <c r="V396" s="44"/>
    </row>
    <row r="397" spans="22:22" x14ac:dyDescent="0.25">
      <c r="V397" s="44"/>
    </row>
    <row r="398" spans="22:22" x14ac:dyDescent="0.25">
      <c r="V398" s="44"/>
    </row>
    <row r="399" spans="22:22" x14ac:dyDescent="0.25">
      <c r="V399" s="44"/>
    </row>
    <row r="400" spans="22:22" x14ac:dyDescent="0.25">
      <c r="V400" s="44"/>
    </row>
    <row r="401" spans="22:22" x14ac:dyDescent="0.25">
      <c r="V401" s="44"/>
    </row>
    <row r="402" spans="22:22" x14ac:dyDescent="0.25">
      <c r="V402" s="44"/>
    </row>
    <row r="403" spans="22:22" x14ac:dyDescent="0.25">
      <c r="V403" s="44"/>
    </row>
    <row r="404" spans="22:22" x14ac:dyDescent="0.25">
      <c r="V404" s="44"/>
    </row>
    <row r="405" spans="22:22" x14ac:dyDescent="0.25">
      <c r="V405" s="44"/>
    </row>
    <row r="406" spans="22:22" x14ac:dyDescent="0.25">
      <c r="V406" s="44"/>
    </row>
    <row r="407" spans="22:22" x14ac:dyDescent="0.25">
      <c r="V407" s="44"/>
    </row>
    <row r="408" spans="22:22" x14ac:dyDescent="0.25">
      <c r="V408" s="44"/>
    </row>
    <row r="409" spans="22:22" x14ac:dyDescent="0.25">
      <c r="V409" s="44"/>
    </row>
    <row r="410" spans="22:22" x14ac:dyDescent="0.25">
      <c r="V410" s="44"/>
    </row>
    <row r="411" spans="22:22" x14ac:dyDescent="0.25">
      <c r="V411" s="44"/>
    </row>
    <row r="412" spans="22:22" x14ac:dyDescent="0.25">
      <c r="V412" s="44"/>
    </row>
    <row r="413" spans="22:22" x14ac:dyDescent="0.25">
      <c r="V413" s="44"/>
    </row>
    <row r="414" spans="22:22" x14ac:dyDescent="0.25">
      <c r="V414" s="44"/>
    </row>
    <row r="415" spans="22:22" x14ac:dyDescent="0.25">
      <c r="V415" s="44"/>
    </row>
    <row r="416" spans="22:22" x14ac:dyDescent="0.25">
      <c r="V416" s="44"/>
    </row>
    <row r="417" spans="22:22" x14ac:dyDescent="0.25">
      <c r="V417" s="44"/>
    </row>
    <row r="418" spans="22:22" x14ac:dyDescent="0.25">
      <c r="V418" s="44"/>
    </row>
    <row r="419" spans="22:22" x14ac:dyDescent="0.25">
      <c r="V419" s="44"/>
    </row>
    <row r="420" spans="22:22" x14ac:dyDescent="0.25">
      <c r="V420" s="44"/>
    </row>
    <row r="421" spans="22:22" x14ac:dyDescent="0.25">
      <c r="V421" s="44"/>
    </row>
    <row r="422" spans="22:22" x14ac:dyDescent="0.25">
      <c r="V422" s="44"/>
    </row>
    <row r="423" spans="22:22" x14ac:dyDescent="0.25">
      <c r="V423" s="44"/>
    </row>
    <row r="424" spans="22:22" x14ac:dyDescent="0.25">
      <c r="V424" s="44"/>
    </row>
    <row r="425" spans="22:22" x14ac:dyDescent="0.25">
      <c r="V425" s="44"/>
    </row>
    <row r="426" spans="22:22" x14ac:dyDescent="0.25">
      <c r="V426" s="44"/>
    </row>
    <row r="427" spans="22:22" x14ac:dyDescent="0.25">
      <c r="V427" s="44"/>
    </row>
    <row r="428" spans="22:22" x14ac:dyDescent="0.25">
      <c r="V428" s="44"/>
    </row>
    <row r="429" spans="22:22" x14ac:dyDescent="0.25">
      <c r="V429" s="44"/>
    </row>
    <row r="430" spans="22:22" x14ac:dyDescent="0.25">
      <c r="V430" s="44"/>
    </row>
    <row r="431" spans="22:22" x14ac:dyDescent="0.25">
      <c r="V431" s="44"/>
    </row>
    <row r="432" spans="22:22" x14ac:dyDescent="0.25">
      <c r="V432" s="44"/>
    </row>
    <row r="433" spans="22:22" x14ac:dyDescent="0.25">
      <c r="V433" s="44"/>
    </row>
    <row r="434" spans="22:22" x14ac:dyDescent="0.25">
      <c r="V434" s="44"/>
    </row>
    <row r="435" spans="22:22" x14ac:dyDescent="0.25">
      <c r="V435" s="44"/>
    </row>
    <row r="436" spans="22:22" x14ac:dyDescent="0.25">
      <c r="V436" s="44"/>
    </row>
    <row r="437" spans="22:22" x14ac:dyDescent="0.25">
      <c r="V437" s="44"/>
    </row>
    <row r="438" spans="22:22" x14ac:dyDescent="0.25">
      <c r="V438" s="44"/>
    </row>
    <row r="439" spans="22:22" x14ac:dyDescent="0.25">
      <c r="V439" s="44"/>
    </row>
    <row r="440" spans="22:22" x14ac:dyDescent="0.25">
      <c r="V440" s="44"/>
    </row>
    <row r="441" spans="22:22" x14ac:dyDescent="0.25">
      <c r="V441" s="44"/>
    </row>
    <row r="442" spans="22:22" x14ac:dyDescent="0.25">
      <c r="V442" s="44"/>
    </row>
    <row r="443" spans="22:22" x14ac:dyDescent="0.25">
      <c r="V443" s="44"/>
    </row>
    <row r="444" spans="22:22" x14ac:dyDescent="0.25">
      <c r="V444" s="44"/>
    </row>
    <row r="445" spans="22:22" x14ac:dyDescent="0.25">
      <c r="V445" s="44"/>
    </row>
    <row r="446" spans="22:22" x14ac:dyDescent="0.25">
      <c r="V446" s="44"/>
    </row>
    <row r="447" spans="22:22" x14ac:dyDescent="0.25">
      <c r="V447" s="44"/>
    </row>
    <row r="448" spans="22:22" x14ac:dyDescent="0.25">
      <c r="V448" s="44"/>
    </row>
    <row r="449" spans="22:22" x14ac:dyDescent="0.25">
      <c r="V449" s="44"/>
    </row>
    <row r="450" spans="22:22" x14ac:dyDescent="0.25">
      <c r="V450" s="44"/>
    </row>
    <row r="451" spans="22:22" x14ac:dyDescent="0.25">
      <c r="V451" s="44"/>
    </row>
    <row r="452" spans="22:22" x14ac:dyDescent="0.25">
      <c r="V452" s="44"/>
    </row>
    <row r="453" spans="22:22" x14ac:dyDescent="0.25">
      <c r="V453" s="44"/>
    </row>
    <row r="454" spans="22:22" x14ac:dyDescent="0.25">
      <c r="V454" s="44"/>
    </row>
    <row r="455" spans="22:22" x14ac:dyDescent="0.25">
      <c r="V455" s="44"/>
    </row>
    <row r="456" spans="22:22" x14ac:dyDescent="0.25">
      <c r="V456" s="44"/>
    </row>
    <row r="457" spans="22:22" x14ac:dyDescent="0.25">
      <c r="V457" s="44"/>
    </row>
    <row r="458" spans="22:22" x14ac:dyDescent="0.25">
      <c r="V458" s="44"/>
    </row>
    <row r="459" spans="22:22" x14ac:dyDescent="0.25">
      <c r="V459" s="44"/>
    </row>
    <row r="460" spans="22:22" x14ac:dyDescent="0.25">
      <c r="V460" s="44"/>
    </row>
    <row r="461" spans="22:22" x14ac:dyDescent="0.25">
      <c r="V461" s="44"/>
    </row>
    <row r="462" spans="22:22" x14ac:dyDescent="0.25">
      <c r="V462" s="44"/>
    </row>
    <row r="463" spans="22:22" x14ac:dyDescent="0.25">
      <c r="V463" s="44"/>
    </row>
    <row r="464" spans="22:22" x14ac:dyDescent="0.25">
      <c r="V464" s="44"/>
    </row>
    <row r="465" spans="22:22" x14ac:dyDescent="0.25">
      <c r="V465" s="44"/>
    </row>
    <row r="466" spans="22:22" x14ac:dyDescent="0.25">
      <c r="V466" s="44"/>
    </row>
    <row r="467" spans="22:22" x14ac:dyDescent="0.25">
      <c r="V467" s="44"/>
    </row>
    <row r="468" spans="22:22" x14ac:dyDescent="0.25">
      <c r="V468" s="44"/>
    </row>
    <row r="469" spans="22:22" x14ac:dyDescent="0.25">
      <c r="V469" s="44"/>
    </row>
    <row r="470" spans="22:22" x14ac:dyDescent="0.25">
      <c r="V470" s="44"/>
    </row>
    <row r="471" spans="22:22" x14ac:dyDescent="0.25">
      <c r="V471" s="44"/>
    </row>
    <row r="472" spans="22:22" x14ac:dyDescent="0.25">
      <c r="V472" s="44"/>
    </row>
    <row r="473" spans="22:22" x14ac:dyDescent="0.25">
      <c r="V473" s="44"/>
    </row>
    <row r="474" spans="22:22" x14ac:dyDescent="0.25">
      <c r="V474" s="44"/>
    </row>
    <row r="475" spans="22:22" x14ac:dyDescent="0.25">
      <c r="V475" s="44"/>
    </row>
    <row r="476" spans="22:22" x14ac:dyDescent="0.25">
      <c r="V476" s="44"/>
    </row>
    <row r="477" spans="22:22" x14ac:dyDescent="0.25">
      <c r="V477" s="44"/>
    </row>
    <row r="478" spans="22:22" x14ac:dyDescent="0.25">
      <c r="V478" s="44"/>
    </row>
    <row r="479" spans="22:22" x14ac:dyDescent="0.25">
      <c r="V479" s="44"/>
    </row>
    <row r="480" spans="22:22" x14ac:dyDescent="0.25">
      <c r="V480" s="44"/>
    </row>
    <row r="481" spans="22:22" x14ac:dyDescent="0.25">
      <c r="V481" s="44"/>
    </row>
    <row r="482" spans="22:22" x14ac:dyDescent="0.25">
      <c r="V482" s="44"/>
    </row>
    <row r="483" spans="22:22" x14ac:dyDescent="0.25">
      <c r="V483" s="44"/>
    </row>
    <row r="484" spans="22:22" x14ac:dyDescent="0.25">
      <c r="V484" s="44"/>
    </row>
    <row r="485" spans="22:22" x14ac:dyDescent="0.25">
      <c r="V485" s="44"/>
    </row>
    <row r="486" spans="22:22" x14ac:dyDescent="0.25">
      <c r="V486" s="44"/>
    </row>
    <row r="487" spans="22:22" x14ac:dyDescent="0.25">
      <c r="V487" s="44"/>
    </row>
    <row r="488" spans="22:22" x14ac:dyDescent="0.25">
      <c r="V488" s="44"/>
    </row>
    <row r="489" spans="22:22" x14ac:dyDescent="0.25">
      <c r="V489" s="44"/>
    </row>
    <row r="490" spans="22:22" x14ac:dyDescent="0.25">
      <c r="V490" s="44"/>
    </row>
    <row r="491" spans="22:22" x14ac:dyDescent="0.25">
      <c r="V491" s="44"/>
    </row>
    <row r="492" spans="22:22" x14ac:dyDescent="0.25">
      <c r="V492" s="44"/>
    </row>
    <row r="493" spans="22:22" x14ac:dyDescent="0.25">
      <c r="V493" s="44"/>
    </row>
    <row r="494" spans="22:22" x14ac:dyDescent="0.25">
      <c r="V494" s="44"/>
    </row>
    <row r="495" spans="22:22" x14ac:dyDescent="0.25">
      <c r="V495" s="44"/>
    </row>
    <row r="496" spans="22:22" x14ac:dyDescent="0.25">
      <c r="V496" s="44"/>
    </row>
    <row r="497" spans="22:22" x14ac:dyDescent="0.25">
      <c r="V497" s="44"/>
    </row>
    <row r="498" spans="22:22" x14ac:dyDescent="0.25">
      <c r="V498" s="44"/>
    </row>
    <row r="499" spans="22:22" x14ac:dyDescent="0.25">
      <c r="V499" s="44"/>
    </row>
    <row r="500" spans="22:22" x14ac:dyDescent="0.25">
      <c r="V500" s="44"/>
    </row>
    <row r="501" spans="22:22" x14ac:dyDescent="0.25">
      <c r="V501" s="44"/>
    </row>
    <row r="502" spans="22:22" x14ac:dyDescent="0.25">
      <c r="V502" s="44"/>
    </row>
    <row r="503" spans="22:22" x14ac:dyDescent="0.25">
      <c r="V503" s="44"/>
    </row>
    <row r="504" spans="22:22" x14ac:dyDescent="0.25">
      <c r="V504" s="44"/>
    </row>
    <row r="505" spans="22:22" x14ac:dyDescent="0.25">
      <c r="V505" s="44"/>
    </row>
    <row r="506" spans="22:22" x14ac:dyDescent="0.25">
      <c r="V506" s="44"/>
    </row>
    <row r="507" spans="22:22" x14ac:dyDescent="0.25">
      <c r="V507" s="44"/>
    </row>
    <row r="508" spans="22:22" x14ac:dyDescent="0.25">
      <c r="V508" s="44"/>
    </row>
    <row r="509" spans="22:22" x14ac:dyDescent="0.25">
      <c r="V509" s="44"/>
    </row>
    <row r="510" spans="22:22" x14ac:dyDescent="0.25">
      <c r="V510" s="44"/>
    </row>
    <row r="511" spans="22:22" x14ac:dyDescent="0.25">
      <c r="V511" s="44"/>
    </row>
    <row r="512" spans="22:22" x14ac:dyDescent="0.25">
      <c r="V512" s="44"/>
    </row>
    <row r="513" spans="22:22" x14ac:dyDescent="0.25">
      <c r="V513" s="44"/>
    </row>
    <row r="514" spans="22:22" x14ac:dyDescent="0.25">
      <c r="V514" s="44"/>
    </row>
    <row r="515" spans="22:22" x14ac:dyDescent="0.25">
      <c r="V515" s="44"/>
    </row>
    <row r="516" spans="22:22" x14ac:dyDescent="0.25">
      <c r="V516" s="44"/>
    </row>
    <row r="517" spans="22:22" x14ac:dyDescent="0.25">
      <c r="V517" s="44"/>
    </row>
    <row r="518" spans="22:22" x14ac:dyDescent="0.25">
      <c r="V518" s="44"/>
    </row>
    <row r="519" spans="22:22" x14ac:dyDescent="0.25">
      <c r="V519" s="44"/>
    </row>
    <row r="520" spans="22:22" x14ac:dyDescent="0.25">
      <c r="V520" s="44"/>
    </row>
    <row r="521" spans="22:22" x14ac:dyDescent="0.25">
      <c r="V521" s="44"/>
    </row>
    <row r="522" spans="22:22" x14ac:dyDescent="0.25">
      <c r="V522" s="44"/>
    </row>
    <row r="523" spans="22:22" x14ac:dyDescent="0.25">
      <c r="V523" s="44"/>
    </row>
    <row r="524" spans="22:22" x14ac:dyDescent="0.25">
      <c r="V524" s="44"/>
    </row>
    <row r="525" spans="22:22" x14ac:dyDescent="0.25">
      <c r="V525" s="44"/>
    </row>
    <row r="526" spans="22:22" x14ac:dyDescent="0.25">
      <c r="V526" s="44"/>
    </row>
    <row r="527" spans="22:22" x14ac:dyDescent="0.25">
      <c r="V527" s="44"/>
    </row>
    <row r="528" spans="22:22" x14ac:dyDescent="0.25">
      <c r="V528" s="44"/>
    </row>
    <row r="529" spans="22:22" x14ac:dyDescent="0.25">
      <c r="V529" s="44"/>
    </row>
    <row r="530" spans="22:22" x14ac:dyDescent="0.25">
      <c r="V530" s="44"/>
    </row>
    <row r="531" spans="22:22" x14ac:dyDescent="0.25">
      <c r="V531" s="44"/>
    </row>
    <row r="532" spans="22:22" x14ac:dyDescent="0.25">
      <c r="V532" s="44"/>
    </row>
    <row r="533" spans="22:22" x14ac:dyDescent="0.25">
      <c r="V533" s="44"/>
    </row>
    <row r="534" spans="22:22" x14ac:dyDescent="0.25">
      <c r="V534" s="44"/>
    </row>
    <row r="535" spans="22:22" x14ac:dyDescent="0.25">
      <c r="V535" s="44"/>
    </row>
    <row r="536" spans="22:22" x14ac:dyDescent="0.25">
      <c r="V536" s="44"/>
    </row>
    <row r="537" spans="22:22" x14ac:dyDescent="0.25">
      <c r="V537" s="44"/>
    </row>
    <row r="538" spans="22:22" x14ac:dyDescent="0.25">
      <c r="V538" s="44"/>
    </row>
    <row r="539" spans="22:22" x14ac:dyDescent="0.25">
      <c r="V539" s="44"/>
    </row>
    <row r="540" spans="22:22" x14ac:dyDescent="0.25">
      <c r="V540" s="44"/>
    </row>
    <row r="541" spans="22:22" x14ac:dyDescent="0.25">
      <c r="V541" s="44"/>
    </row>
    <row r="542" spans="22:22" x14ac:dyDescent="0.25">
      <c r="V542" s="44"/>
    </row>
    <row r="543" spans="22:22" x14ac:dyDescent="0.25">
      <c r="V543" s="44"/>
    </row>
    <row r="544" spans="22:22" x14ac:dyDescent="0.25">
      <c r="V544" s="44"/>
    </row>
    <row r="545" spans="22:22" x14ac:dyDescent="0.25">
      <c r="V545" s="44"/>
    </row>
    <row r="546" spans="22:22" x14ac:dyDescent="0.25">
      <c r="V546" s="44"/>
    </row>
    <row r="547" spans="22:22" x14ac:dyDescent="0.25">
      <c r="V547" s="44"/>
    </row>
    <row r="548" spans="22:22" x14ac:dyDescent="0.25">
      <c r="V548" s="44"/>
    </row>
    <row r="549" spans="22:22" x14ac:dyDescent="0.25">
      <c r="V549" s="44"/>
    </row>
    <row r="550" spans="22:22" x14ac:dyDescent="0.25">
      <c r="V550" s="44"/>
    </row>
    <row r="551" spans="22:22" x14ac:dyDescent="0.25">
      <c r="V551" s="44"/>
    </row>
    <row r="552" spans="22:22" x14ac:dyDescent="0.25">
      <c r="V552" s="44"/>
    </row>
    <row r="553" spans="22:22" x14ac:dyDescent="0.25">
      <c r="V553" s="44"/>
    </row>
    <row r="554" spans="22:22" x14ac:dyDescent="0.25">
      <c r="V554" s="44"/>
    </row>
    <row r="555" spans="22:22" x14ac:dyDescent="0.25">
      <c r="V555" s="44"/>
    </row>
    <row r="556" spans="22:22" x14ac:dyDescent="0.25">
      <c r="V556" s="44"/>
    </row>
    <row r="557" spans="22:22" x14ac:dyDescent="0.25">
      <c r="V557" s="44"/>
    </row>
    <row r="558" spans="22:22" x14ac:dyDescent="0.25">
      <c r="V558" s="44"/>
    </row>
    <row r="559" spans="22:22" x14ac:dyDescent="0.25">
      <c r="V559" s="44"/>
    </row>
    <row r="560" spans="22:22" x14ac:dyDescent="0.25">
      <c r="V560" s="44"/>
    </row>
    <row r="561" spans="22:22" x14ac:dyDescent="0.25">
      <c r="V561" s="44"/>
    </row>
    <row r="562" spans="22:22" x14ac:dyDescent="0.25">
      <c r="V562" s="44"/>
    </row>
    <row r="563" spans="22:22" x14ac:dyDescent="0.25">
      <c r="V563" s="44"/>
    </row>
    <row r="564" spans="22:22" x14ac:dyDescent="0.25">
      <c r="V564" s="44"/>
    </row>
    <row r="565" spans="22:22" x14ac:dyDescent="0.25">
      <c r="V565" s="44"/>
    </row>
    <row r="566" spans="22:22" x14ac:dyDescent="0.25">
      <c r="V566" s="44"/>
    </row>
    <row r="567" spans="22:22" x14ac:dyDescent="0.25">
      <c r="V567" s="44"/>
    </row>
    <row r="568" spans="22:22" x14ac:dyDescent="0.25">
      <c r="V568" s="44"/>
    </row>
    <row r="569" spans="22:22" x14ac:dyDescent="0.25">
      <c r="V569" s="44"/>
    </row>
    <row r="570" spans="22:22" x14ac:dyDescent="0.25">
      <c r="V570" s="44"/>
    </row>
    <row r="571" spans="22:22" x14ac:dyDescent="0.25">
      <c r="V571" s="44"/>
    </row>
    <row r="572" spans="22:22" x14ac:dyDescent="0.25">
      <c r="V572" s="44"/>
    </row>
    <row r="573" spans="22:22" x14ac:dyDescent="0.25">
      <c r="V573" s="44"/>
    </row>
    <row r="574" spans="22:22" x14ac:dyDescent="0.25">
      <c r="V574" s="44"/>
    </row>
    <row r="575" spans="22:22" x14ac:dyDescent="0.25">
      <c r="V575" s="44"/>
    </row>
    <row r="576" spans="22:22" x14ac:dyDescent="0.25">
      <c r="V576" s="44"/>
    </row>
    <row r="577" spans="22:22" x14ac:dyDescent="0.25">
      <c r="V577" s="44"/>
    </row>
    <row r="578" spans="22:22" x14ac:dyDescent="0.25">
      <c r="V578" s="44"/>
    </row>
    <row r="579" spans="22:22" x14ac:dyDescent="0.25">
      <c r="V579" s="44"/>
    </row>
    <row r="580" spans="22:22" x14ac:dyDescent="0.25">
      <c r="V580" s="44"/>
    </row>
    <row r="581" spans="22:22" x14ac:dyDescent="0.25">
      <c r="V581" s="44"/>
    </row>
    <row r="582" spans="22:22" x14ac:dyDescent="0.25">
      <c r="V582" s="44"/>
    </row>
    <row r="583" spans="22:22" x14ac:dyDescent="0.25">
      <c r="V583" s="44"/>
    </row>
    <row r="584" spans="22:22" x14ac:dyDescent="0.25">
      <c r="V584" s="44"/>
    </row>
    <row r="585" spans="22:22" x14ac:dyDescent="0.25">
      <c r="V585" s="44"/>
    </row>
    <row r="586" spans="22:22" x14ac:dyDescent="0.25">
      <c r="V586" s="44"/>
    </row>
    <row r="587" spans="22:22" x14ac:dyDescent="0.25">
      <c r="V587" s="44"/>
    </row>
    <row r="588" spans="22:22" x14ac:dyDescent="0.25">
      <c r="V588" s="44"/>
    </row>
    <row r="589" spans="22:22" x14ac:dyDescent="0.25">
      <c r="V589" s="44"/>
    </row>
    <row r="590" spans="22:22" x14ac:dyDescent="0.25">
      <c r="V590" s="44"/>
    </row>
    <row r="591" spans="22:22" x14ac:dyDescent="0.25">
      <c r="V591" s="44"/>
    </row>
    <row r="592" spans="22:22" x14ac:dyDescent="0.25">
      <c r="V592" s="44"/>
    </row>
    <row r="593" spans="22:22" x14ac:dyDescent="0.25">
      <c r="V593" s="44"/>
    </row>
    <row r="594" spans="22:22" x14ac:dyDescent="0.25">
      <c r="V594" s="44"/>
    </row>
    <row r="595" spans="22:22" x14ac:dyDescent="0.25">
      <c r="V595" s="44"/>
    </row>
    <row r="596" spans="22:22" x14ac:dyDescent="0.25">
      <c r="V596" s="44"/>
    </row>
    <row r="597" spans="22:22" x14ac:dyDescent="0.25">
      <c r="V597" s="44"/>
    </row>
    <row r="598" spans="22:22" x14ac:dyDescent="0.25">
      <c r="V598" s="44"/>
    </row>
    <row r="599" spans="22:22" x14ac:dyDescent="0.25">
      <c r="V599" s="44"/>
    </row>
    <row r="600" spans="22:22" x14ac:dyDescent="0.25">
      <c r="V600" s="44"/>
    </row>
    <row r="601" spans="22:22" x14ac:dyDescent="0.25">
      <c r="V601" s="44"/>
    </row>
    <row r="602" spans="22:22" x14ac:dyDescent="0.25">
      <c r="V602" s="44"/>
    </row>
    <row r="603" spans="22:22" x14ac:dyDescent="0.25">
      <c r="V603" s="44"/>
    </row>
    <row r="604" spans="22:22" x14ac:dyDescent="0.25">
      <c r="V604" s="44"/>
    </row>
    <row r="605" spans="22:22" x14ac:dyDescent="0.25">
      <c r="V605" s="44"/>
    </row>
    <row r="606" spans="22:22" x14ac:dyDescent="0.25">
      <c r="V606" s="44"/>
    </row>
  </sheetData>
  <mergeCells count="14">
    <mergeCell ref="AR9:AT9"/>
    <mergeCell ref="AV9:AX9"/>
    <mergeCell ref="AZ9:BB9"/>
    <mergeCell ref="BD9:BF9"/>
    <mergeCell ref="X9:Z9"/>
    <mergeCell ref="AB9:AD9"/>
    <mergeCell ref="AF9:AH9"/>
    <mergeCell ref="AJ9:AL9"/>
    <mergeCell ref="AN9:AP9"/>
    <mergeCell ref="D9:E9"/>
    <mergeCell ref="L9:N9"/>
    <mergeCell ref="P9:R9"/>
    <mergeCell ref="T9:V9"/>
    <mergeCell ref="G9:J9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06"/>
  <sheetViews>
    <sheetView workbookViewId="0">
      <pane xSplit="3" ySplit="10" topLeftCell="D56" activePane="bottomRight" state="frozen"/>
      <selection pane="topRight" activeCell="D1" sqref="D1"/>
      <selection pane="bottomLeft" activeCell="A9" sqref="A9"/>
      <selection pane="bottomRight" activeCell="A57" sqref="A57"/>
    </sheetView>
  </sheetViews>
  <sheetFormatPr defaultRowHeight="15" x14ac:dyDescent="0.25"/>
  <cols>
    <col min="1" max="1" width="4.140625" customWidth="1"/>
    <col min="3" max="3" width="52.85546875" customWidth="1"/>
    <col min="4" max="4" width="9.42578125" customWidth="1"/>
    <col min="5" max="5" width="13.28515625" customWidth="1"/>
    <col min="6" max="6" width="2.42578125" customWidth="1"/>
    <col min="7" max="7" width="17.140625" customWidth="1"/>
    <col min="8" max="8" width="15.5703125" style="25" customWidth="1"/>
    <col min="9" max="10" width="18.140625" customWidth="1"/>
    <col min="11" max="11" width="2.42578125" style="28" customWidth="1"/>
    <col min="12" max="12" width="13.7109375" customWidth="1"/>
    <col min="13" max="14" width="13.5703125" customWidth="1"/>
    <col min="15" max="15" width="2.85546875" customWidth="1"/>
    <col min="16" max="16" width="12" customWidth="1"/>
    <col min="17" max="17" width="15.42578125" customWidth="1"/>
    <col min="18" max="18" width="10.5703125" customWidth="1"/>
    <col min="19" max="19" width="2.85546875" customWidth="1"/>
    <col min="20" max="20" width="15.42578125" customWidth="1"/>
    <col min="21" max="21" width="12" customWidth="1"/>
    <col min="22" max="22" width="13.85546875" customWidth="1"/>
    <col min="23" max="23" width="2.85546875" customWidth="1"/>
    <col min="25" max="25" width="13.5703125" customWidth="1"/>
    <col min="27" max="27" width="2.7109375" customWidth="1"/>
    <col min="29" max="29" width="12" customWidth="1"/>
    <col min="31" max="31" width="2.5703125" customWidth="1"/>
    <col min="33" max="33" width="13.5703125" customWidth="1"/>
    <col min="35" max="35" width="2.28515625" customWidth="1"/>
    <col min="37" max="37" width="13.5703125" customWidth="1"/>
    <col min="39" max="39" width="2.42578125" customWidth="1"/>
    <col min="41" max="41" width="13.5703125" customWidth="1"/>
    <col min="43" max="43" width="2.7109375" customWidth="1"/>
    <col min="45" max="45" width="12" customWidth="1"/>
    <col min="47" max="47" width="2.85546875" customWidth="1"/>
    <col min="49" max="50" width="12" customWidth="1"/>
    <col min="51" max="51" width="2.85546875" customWidth="1"/>
    <col min="55" max="55" width="2.42578125" customWidth="1"/>
    <col min="57" max="57" width="10" customWidth="1"/>
  </cols>
  <sheetData>
    <row r="1" spans="1:58" x14ac:dyDescent="0.25">
      <c r="H1"/>
      <c r="K1"/>
    </row>
    <row r="2" spans="1:58" x14ac:dyDescent="0.25">
      <c r="K2"/>
    </row>
    <row r="3" spans="1:58" x14ac:dyDescent="0.25">
      <c r="K3"/>
    </row>
    <row r="8" spans="1:58" ht="13.5" customHeight="1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5"/>
      <c r="L8" s="75"/>
      <c r="M8" s="75"/>
      <c r="N8" s="75"/>
      <c r="O8" s="76"/>
      <c r="P8" s="76"/>
      <c r="Q8" s="76"/>
      <c r="R8" s="76"/>
    </row>
    <row r="9" spans="1:58" s="2" customFormat="1" x14ac:dyDescent="0.25">
      <c r="D9" s="176" t="s">
        <v>300</v>
      </c>
      <c r="E9" s="176"/>
      <c r="F9" s="78"/>
      <c r="G9" s="176" t="s">
        <v>333</v>
      </c>
      <c r="H9" s="176"/>
      <c r="I9" s="176"/>
      <c r="J9" s="176"/>
      <c r="L9" s="176" t="s">
        <v>334</v>
      </c>
      <c r="M9" s="176"/>
      <c r="N9" s="176"/>
      <c r="P9" s="176" t="s">
        <v>335</v>
      </c>
      <c r="Q9" s="176"/>
      <c r="R9" s="176"/>
      <c r="T9" s="176" t="s">
        <v>337</v>
      </c>
      <c r="U9" s="176"/>
      <c r="V9" s="176"/>
      <c r="X9" s="176" t="s">
        <v>336</v>
      </c>
      <c r="Y9" s="176"/>
      <c r="Z9" s="176"/>
      <c r="AB9" s="176" t="s">
        <v>462</v>
      </c>
      <c r="AC9" s="176"/>
      <c r="AD9" s="176"/>
      <c r="AF9" s="176" t="s">
        <v>463</v>
      </c>
      <c r="AG9" s="176"/>
      <c r="AH9" s="176"/>
      <c r="AJ9" s="176" t="s">
        <v>338</v>
      </c>
      <c r="AK9" s="176"/>
      <c r="AL9" s="176"/>
      <c r="AN9" s="176" t="s">
        <v>464</v>
      </c>
      <c r="AO9" s="176"/>
      <c r="AP9" s="176"/>
      <c r="AR9" s="176" t="s">
        <v>465</v>
      </c>
      <c r="AS9" s="176"/>
      <c r="AT9" s="176"/>
      <c r="AV9" s="176" t="s">
        <v>466</v>
      </c>
      <c r="AW9" s="176"/>
      <c r="AX9" s="176"/>
      <c r="AZ9" s="176" t="s">
        <v>467</v>
      </c>
      <c r="BA9" s="176"/>
      <c r="BB9" s="176"/>
      <c r="BD9" s="176" t="s">
        <v>468</v>
      </c>
      <c r="BE9" s="176"/>
      <c r="BF9" s="176"/>
    </row>
    <row r="10" spans="1:58" s="2" customFormat="1" x14ac:dyDescent="0.25">
      <c r="A10" s="27"/>
      <c r="B10" s="27"/>
      <c r="C10" s="27"/>
      <c r="D10" s="27" t="s">
        <v>254</v>
      </c>
      <c r="E10" s="27" t="s">
        <v>251</v>
      </c>
      <c r="F10" s="27"/>
      <c r="G10" s="27" t="s">
        <v>8</v>
      </c>
      <c r="H10" s="102" t="s">
        <v>1</v>
      </c>
      <c r="I10" s="102" t="s">
        <v>2</v>
      </c>
      <c r="J10" s="102" t="s">
        <v>5</v>
      </c>
      <c r="K10" s="151"/>
      <c r="L10" s="102" t="s">
        <v>1</v>
      </c>
      <c r="M10" s="102" t="s">
        <v>2</v>
      </c>
      <c r="N10" s="102" t="s">
        <v>5</v>
      </c>
      <c r="P10" s="102" t="s">
        <v>1</v>
      </c>
      <c r="Q10" s="102" t="s">
        <v>2</v>
      </c>
      <c r="R10" s="102" t="s">
        <v>5</v>
      </c>
      <c r="T10" s="102" t="s">
        <v>1</v>
      </c>
      <c r="U10" s="102" t="s">
        <v>2</v>
      </c>
      <c r="V10" s="102" t="s">
        <v>5</v>
      </c>
      <c r="X10" s="102" t="s">
        <v>1</v>
      </c>
      <c r="Y10" s="102" t="s">
        <v>2</v>
      </c>
      <c r="Z10" s="102" t="s">
        <v>5</v>
      </c>
      <c r="AB10" s="102" t="s">
        <v>1</v>
      </c>
      <c r="AC10" s="102" t="s">
        <v>2</v>
      </c>
      <c r="AD10" s="102" t="s">
        <v>5</v>
      </c>
      <c r="AF10" s="102" t="s">
        <v>1</v>
      </c>
      <c r="AG10" s="102" t="s">
        <v>2</v>
      </c>
      <c r="AH10" s="102" t="s">
        <v>5</v>
      </c>
      <c r="AJ10" s="102" t="s">
        <v>1</v>
      </c>
      <c r="AK10" s="102" t="s">
        <v>2</v>
      </c>
      <c r="AL10" s="102" t="s">
        <v>5</v>
      </c>
      <c r="AN10" s="102" t="s">
        <v>1</v>
      </c>
      <c r="AO10" s="102" t="s">
        <v>2</v>
      </c>
      <c r="AP10" s="102" t="s">
        <v>5</v>
      </c>
      <c r="AR10" s="102" t="s">
        <v>1</v>
      </c>
      <c r="AS10" s="102" t="s">
        <v>2</v>
      </c>
      <c r="AT10" s="102" t="s">
        <v>5</v>
      </c>
      <c r="AV10" s="102" t="s">
        <v>1</v>
      </c>
      <c r="AW10" s="102" t="s">
        <v>2</v>
      </c>
      <c r="AX10" s="102" t="s">
        <v>5</v>
      </c>
      <c r="AZ10" s="102" t="s">
        <v>1</v>
      </c>
      <c r="BA10" s="102" t="s">
        <v>2</v>
      </c>
      <c r="BB10" s="102" t="s">
        <v>5</v>
      </c>
      <c r="BD10" s="102" t="s">
        <v>1</v>
      </c>
      <c r="BE10" s="102" t="s">
        <v>2</v>
      </c>
      <c r="BF10" s="102" t="s">
        <v>5</v>
      </c>
    </row>
    <row r="11" spans="1:58" x14ac:dyDescent="0.25">
      <c r="H11" s="24"/>
      <c r="I11" s="24"/>
      <c r="J11" s="24"/>
      <c r="K11" s="40"/>
      <c r="L11" s="24"/>
      <c r="M11" s="24"/>
      <c r="N11" s="24"/>
      <c r="O11" s="24"/>
      <c r="P11" s="24"/>
      <c r="Q11" s="24"/>
      <c r="R11" s="24"/>
      <c r="S11" s="24"/>
      <c r="T11" s="24"/>
    </row>
    <row r="12" spans="1:58" x14ac:dyDescent="0.25">
      <c r="C12" s="6" t="str">
        <f>'Alloc amt'!C12</f>
        <v>Energy (at the Meter)</v>
      </c>
      <c r="D12" s="6">
        <f>'Alloc amt'!D12</f>
        <v>0</v>
      </c>
      <c r="E12" s="6">
        <f>'Alloc amt'!E12</f>
        <v>1</v>
      </c>
      <c r="F12" s="103"/>
      <c r="G12" s="101">
        <f>SUM(L12:BF12)</f>
        <v>1.0000000000000002</v>
      </c>
      <c r="H12" s="98">
        <f>+'Alloc amt'!H12/'Alloc amt'!$G12</f>
        <v>0</v>
      </c>
      <c r="I12" s="98">
        <f>+'Alloc amt'!I12/'Alloc amt'!$G12</f>
        <v>1</v>
      </c>
      <c r="J12" s="98">
        <f>+'Alloc amt'!J12/'Alloc amt'!$G12</f>
        <v>0</v>
      </c>
      <c r="K12" s="104"/>
      <c r="L12" s="98">
        <f>+'Alloc amt'!L12/'Alloc amt'!$G12</f>
        <v>0</v>
      </c>
      <c r="M12" s="98">
        <f>+'Alloc amt'!M12/'Alloc amt'!$G12</f>
        <v>0.35891454070412554</v>
      </c>
      <c r="N12" s="98">
        <f>+'Alloc amt'!N12/'Alloc amt'!$G12</f>
        <v>0</v>
      </c>
      <c r="O12" s="98"/>
      <c r="P12" s="98">
        <f>+'Alloc amt'!P12/'Alloc amt'!$G12</f>
        <v>0</v>
      </c>
      <c r="Q12" s="98">
        <f>+'Alloc amt'!Q12/'Alloc amt'!$G12</f>
        <v>0.11663437642558626</v>
      </c>
      <c r="R12" s="98">
        <f>+'Alloc amt'!R12/'Alloc amt'!$G12</f>
        <v>0</v>
      </c>
      <c r="S12" s="98"/>
      <c r="T12" s="98">
        <f>+'Alloc amt'!T12/'Alloc amt'!$G12</f>
        <v>0</v>
      </c>
      <c r="U12" s="98">
        <f>+'Alloc amt'!U12/'Alloc amt'!$G12</f>
        <v>1.4192926924071592E-2</v>
      </c>
      <c r="V12" s="98">
        <f>+'Alloc amt'!V12/'Alloc amt'!$G12</f>
        <v>0</v>
      </c>
      <c r="W12" s="98"/>
      <c r="X12" s="98">
        <f>+'Alloc amt'!X12/'Alloc amt'!$G12</f>
        <v>0</v>
      </c>
      <c r="Y12" s="98">
        <f>+'Alloc amt'!Y12/'Alloc amt'!$G12</f>
        <v>0.16094933873840139</v>
      </c>
      <c r="Z12" s="98">
        <f>+'Alloc amt'!Z12/'Alloc amt'!$G12</f>
        <v>0</v>
      </c>
      <c r="AA12" s="98"/>
      <c r="AB12" s="98">
        <f>+'Alloc amt'!AB12/'Alloc amt'!$G12</f>
        <v>0</v>
      </c>
      <c r="AC12" s="98">
        <f>+'Alloc amt'!AC12/'Alloc amt'!$G12</f>
        <v>0.15873363266123547</v>
      </c>
      <c r="AD12" s="98">
        <f>+'Alloc amt'!AD12/'Alloc amt'!$G12</f>
        <v>0</v>
      </c>
      <c r="AE12" s="98"/>
      <c r="AF12" s="98">
        <f>+'Alloc amt'!AF12/'Alloc amt'!$G12</f>
        <v>0</v>
      </c>
      <c r="AG12" s="98">
        <f>+'Alloc amt'!AG12/'Alloc amt'!$G12</f>
        <v>6.8329791640341045E-2</v>
      </c>
      <c r="AH12" s="98">
        <f>+'Alloc amt'!AH12/'Alloc amt'!$G12</f>
        <v>0</v>
      </c>
      <c r="AI12" s="98"/>
      <c r="AJ12" s="98">
        <f>+'Alloc amt'!AJ12/'Alloc amt'!$G12</f>
        <v>0</v>
      </c>
      <c r="AK12" s="98">
        <f>+'Alloc amt'!AK12/'Alloc amt'!$G12</f>
        <v>9.8537095326462959E-2</v>
      </c>
      <c r="AL12" s="98">
        <f>+'Alloc amt'!AL12/'Alloc amt'!$G12</f>
        <v>0</v>
      </c>
      <c r="AM12" s="98"/>
      <c r="AN12" s="98">
        <f>+'Alloc amt'!AN12/'Alloc amt'!$G12</f>
        <v>0</v>
      </c>
      <c r="AO12" s="98">
        <f>+'Alloc amt'!AO12/'Alloc amt'!$G12</f>
        <v>9.4341773255994521E-3</v>
      </c>
      <c r="AP12" s="98">
        <f>+'Alloc amt'!AP12/'Alloc amt'!$G12</f>
        <v>0</v>
      </c>
      <c r="AQ12" s="98"/>
      <c r="AR12" s="98">
        <f>+'Alloc amt'!AR12/'Alloc amt'!$G12</f>
        <v>0</v>
      </c>
      <c r="AS12" s="98">
        <f>+'Alloc amt'!AS12/'Alloc amt'!$G12</f>
        <v>4.9840407056607888E-3</v>
      </c>
      <c r="AT12" s="98">
        <f>+'Alloc amt'!AT12/'Alloc amt'!$G12</f>
        <v>0</v>
      </c>
      <c r="AU12" s="98"/>
      <c r="AV12" s="98">
        <f>+'Alloc amt'!AV12/'Alloc amt'!$G12</f>
        <v>0</v>
      </c>
      <c r="AW12" s="98">
        <f>+'Alloc amt'!AW12/'Alloc amt'!$G12</f>
        <v>8.7383170962381743E-3</v>
      </c>
      <c r="AX12" s="98">
        <f>+'Alloc amt'!AX12/'Alloc amt'!$G12</f>
        <v>0</v>
      </c>
      <c r="AY12" s="98"/>
      <c r="AZ12" s="98">
        <f>+'Alloc amt'!AZ12/'Alloc amt'!$G12</f>
        <v>0</v>
      </c>
      <c r="BA12" s="98">
        <f>+'Alloc amt'!BA12/'Alloc amt'!$G12</f>
        <v>2.8483934521290264E-4</v>
      </c>
      <c r="BB12" s="98">
        <f>+'Alloc amt'!BB12/'Alloc amt'!$G12</f>
        <v>0</v>
      </c>
      <c r="BC12" s="98"/>
      <c r="BD12" s="98">
        <f>+'Alloc amt'!BD12/'Alloc amt'!$G12</f>
        <v>0</v>
      </c>
      <c r="BE12" s="98">
        <f>+'Alloc amt'!BE12/'Alloc amt'!$G12</f>
        <v>2.6692310706445465E-4</v>
      </c>
      <c r="BF12" s="98">
        <f>+'Alloc amt'!BF12/'Alloc amt'!$G12</f>
        <v>0</v>
      </c>
    </row>
    <row r="13" spans="1:58" x14ac:dyDescent="0.25">
      <c r="C13" s="6" t="str">
        <f>'Alloc amt'!C13</f>
        <v>Energy (Loss Adjusted)(at Source)</v>
      </c>
      <c r="D13" s="6" t="str">
        <f>'Alloc amt'!D13</f>
        <v>Energy</v>
      </c>
      <c r="E13" s="6">
        <f>'Alloc amt'!E13</f>
        <v>2</v>
      </c>
      <c r="F13" s="103"/>
      <c r="G13" s="101">
        <f t="shared" ref="G13:G76" si="0">SUM(L13:BF13)</f>
        <v>1.0000000000000002</v>
      </c>
      <c r="H13" s="98">
        <f>+'Alloc amt'!H13/'Alloc amt'!$G13</f>
        <v>0</v>
      </c>
      <c r="I13" s="98">
        <f>+'Alloc amt'!I13/'Alloc amt'!$G13</f>
        <v>1</v>
      </c>
      <c r="J13" s="98">
        <f>+'Alloc amt'!J13/'Alloc amt'!$G13</f>
        <v>0</v>
      </c>
      <c r="K13" s="104"/>
      <c r="L13" s="98">
        <f>+'Alloc amt'!L13/'Alloc amt'!$G13</f>
        <v>0</v>
      </c>
      <c r="M13" s="98">
        <f>+'Alloc amt'!M13/'Alloc amt'!$G13</f>
        <v>0.36177803172010092</v>
      </c>
      <c r="N13" s="98">
        <f>+'Alloc amt'!N13/'Alloc amt'!$G13</f>
        <v>0</v>
      </c>
      <c r="O13" s="98"/>
      <c r="P13" s="98">
        <f>+'Alloc amt'!P13/'Alloc amt'!$G13</f>
        <v>0</v>
      </c>
      <c r="Q13" s="98">
        <f>+'Alloc amt'!Q13/'Alloc amt'!$G13</f>
        <v>0.11756490847559162</v>
      </c>
      <c r="R13" s="98">
        <f>+'Alloc amt'!R13/'Alloc amt'!$G13</f>
        <v>0</v>
      </c>
      <c r="S13" s="98"/>
      <c r="T13" s="98">
        <f>+'Alloc amt'!T13/'Alloc amt'!$G13</f>
        <v>0</v>
      </c>
      <c r="U13" s="98">
        <f>+'Alloc amt'!U13/'Alloc amt'!$G13</f>
        <v>1.4002177519257265E-2</v>
      </c>
      <c r="V13" s="98">
        <f>+'Alloc amt'!V13/'Alloc amt'!$G13</f>
        <v>0</v>
      </c>
      <c r="W13" s="98"/>
      <c r="X13" s="98">
        <f>+'Alloc amt'!X13/'Alloc amt'!$G13</f>
        <v>0</v>
      </c>
      <c r="Y13" s="98">
        <f>+'Alloc amt'!Y13/'Alloc amt'!$G13</f>
        <v>0.1622334243174629</v>
      </c>
      <c r="Z13" s="98">
        <f>+'Alloc amt'!Z13/'Alloc amt'!$G13</f>
        <v>0</v>
      </c>
      <c r="AA13" s="98"/>
      <c r="AB13" s="98">
        <f>+'Alloc amt'!AB13/'Alloc amt'!$G13</f>
        <v>0</v>
      </c>
      <c r="AC13" s="98">
        <f>+'Alloc amt'!AC13/'Alloc amt'!$G13</f>
        <v>0.15660029229072769</v>
      </c>
      <c r="AD13" s="98">
        <f>+'Alloc amt'!AD13/'Alloc amt'!$G13</f>
        <v>0</v>
      </c>
      <c r="AE13" s="98"/>
      <c r="AF13" s="98">
        <f>+'Alloc amt'!AF13/'Alloc amt'!$G13</f>
        <v>0</v>
      </c>
      <c r="AG13" s="98">
        <f>+'Alloc amt'!AG13/'Alloc amt'!$G13</f>
        <v>6.8874940192707554E-2</v>
      </c>
      <c r="AH13" s="98">
        <f>+'Alloc amt'!AH13/'Alloc amt'!$G13</f>
        <v>0</v>
      </c>
      <c r="AI13" s="98"/>
      <c r="AJ13" s="98">
        <f>+'Alloc amt'!AJ13/'Alloc amt'!$G13</f>
        <v>0</v>
      </c>
      <c r="AK13" s="98">
        <f>+'Alloc amt'!AK13/'Alloc amt'!$G13</f>
        <v>9.5357587046394812E-2</v>
      </c>
      <c r="AL13" s="98">
        <f>+'Alloc amt'!AL13/'Alloc amt'!$G13</f>
        <v>0</v>
      </c>
      <c r="AM13" s="98"/>
      <c r="AN13" s="98">
        <f>+'Alloc amt'!AN13/'Alloc amt'!$G13</f>
        <v>0</v>
      </c>
      <c r="AO13" s="98">
        <f>+'Alloc amt'!AO13/'Alloc amt'!$G13</f>
        <v>9.3073843439687026E-3</v>
      </c>
      <c r="AP13" s="98">
        <f>+'Alloc amt'!AP13/'Alloc amt'!$G13</f>
        <v>0</v>
      </c>
      <c r="AQ13" s="98"/>
      <c r="AR13" s="98">
        <f>+'Alloc amt'!AR13/'Alloc amt'!$G13</f>
        <v>0</v>
      </c>
      <c r="AS13" s="98">
        <f>+'Alloc amt'!AS13/'Alloc amt'!$G13</f>
        <v>4.9170564146312126E-3</v>
      </c>
      <c r="AT13" s="98">
        <f>+'Alloc amt'!AT13/'Alloc amt'!$G13</f>
        <v>0</v>
      </c>
      <c r="AU13" s="98"/>
      <c r="AV13" s="98">
        <f>+'Alloc amt'!AV13/'Alloc amt'!$G13</f>
        <v>0</v>
      </c>
      <c r="AW13" s="98">
        <f>+'Alloc amt'!AW13/'Alloc amt'!$G13</f>
        <v>8.8080331284463489E-3</v>
      </c>
      <c r="AX13" s="98">
        <f>+'Alloc amt'!AX13/'Alloc amt'!$G13</f>
        <v>0</v>
      </c>
      <c r="AY13" s="98"/>
      <c r="AZ13" s="98">
        <f>+'Alloc amt'!AZ13/'Alloc amt'!$G13</f>
        <v>0</v>
      </c>
      <c r="BA13" s="98">
        <f>+'Alloc amt'!BA13/'Alloc amt'!$G13</f>
        <v>2.8711188981829109E-4</v>
      </c>
      <c r="BB13" s="98">
        <f>+'Alloc amt'!BB13/'Alloc amt'!$G13</f>
        <v>0</v>
      </c>
      <c r="BC13" s="98"/>
      <c r="BD13" s="98">
        <f>+'Alloc amt'!BD13/'Alloc amt'!$G13</f>
        <v>0</v>
      </c>
      <c r="BE13" s="98">
        <f>+'Alloc amt'!BE13/'Alloc amt'!$G13</f>
        <v>2.6905266089264647E-4</v>
      </c>
      <c r="BF13" s="98">
        <f>+'Alloc amt'!BF13/'Alloc amt'!$G13</f>
        <v>0</v>
      </c>
    </row>
    <row r="14" spans="1:58" x14ac:dyDescent="0.25">
      <c r="C14" s="6" t="str">
        <f>'Alloc amt'!C14</f>
        <v>Customers (Monthly Bills)</v>
      </c>
      <c r="D14" s="6" t="str">
        <f>'Alloc amt'!D14</f>
        <v>Bills</v>
      </c>
      <c r="E14" s="6">
        <f>'Alloc amt'!E14</f>
        <v>3</v>
      </c>
      <c r="F14" s="103"/>
      <c r="G14" s="101">
        <f t="shared" si="0"/>
        <v>1.0000000000000002</v>
      </c>
      <c r="H14" s="98">
        <f>+'Alloc amt'!H14/'Alloc amt'!$G14</f>
        <v>0</v>
      </c>
      <c r="I14" s="98">
        <f>+'Alloc amt'!I14/'Alloc amt'!$G14</f>
        <v>0</v>
      </c>
      <c r="J14" s="98">
        <f>+'Alloc amt'!J14/'Alloc amt'!$G14</f>
        <v>1</v>
      </c>
      <c r="K14" s="104"/>
      <c r="L14" s="98">
        <f>+'Alloc amt'!L14/'Alloc amt'!$G14</f>
        <v>0</v>
      </c>
      <c r="M14" s="98">
        <f>+'Alloc amt'!M14/'Alloc amt'!$G14</f>
        <v>0</v>
      </c>
      <c r="N14" s="98">
        <f>+'Alloc amt'!N14/'Alloc amt'!$G14</f>
        <v>0.72805694737666482</v>
      </c>
      <c r="O14" s="98"/>
      <c r="P14" s="98">
        <f>+'Alloc amt'!P14/'Alloc amt'!$G14</f>
        <v>0</v>
      </c>
      <c r="Q14" s="98">
        <f>+'Alloc amt'!Q14/'Alloc amt'!$G14</f>
        <v>0</v>
      </c>
      <c r="R14" s="98">
        <f>+'Alloc amt'!R14/'Alloc amt'!$G14</f>
        <v>9.0453949374555309E-2</v>
      </c>
      <c r="S14" s="98"/>
      <c r="T14" s="98">
        <f>+'Alloc amt'!T14/'Alloc amt'!$G14</f>
        <v>0</v>
      </c>
      <c r="U14" s="98">
        <f>+'Alloc amt'!U14/'Alloc amt'!$G14</f>
        <v>0</v>
      </c>
      <c r="V14" s="98">
        <f>+'Alloc amt'!V14/'Alloc amt'!$G14</f>
        <v>1.4396808707403192E-4</v>
      </c>
      <c r="W14" s="98"/>
      <c r="X14" s="98">
        <f>+'Alloc amt'!X14/'Alloc amt'!$G14</f>
        <v>0</v>
      </c>
      <c r="Y14" s="98">
        <f>+'Alloc amt'!Y14/'Alloc amt'!$G14</f>
        <v>0</v>
      </c>
      <c r="Z14" s="98">
        <f>+'Alloc amt'!Z14/'Alloc amt'!$G14</f>
        <v>5.647081563586738E-3</v>
      </c>
      <c r="AA14" s="98"/>
      <c r="AB14" s="98">
        <f>+'Alloc amt'!AB14/'Alloc amt'!$G14</f>
        <v>0</v>
      </c>
      <c r="AC14" s="98">
        <f>+'Alloc amt'!AC14/'Alloc amt'!$G14</f>
        <v>0</v>
      </c>
      <c r="AD14" s="98">
        <f>+'Alloc amt'!AD14/'Alloc amt'!$G14</f>
        <v>2.1095323869875512E-4</v>
      </c>
      <c r="AE14" s="98"/>
      <c r="AF14" s="98">
        <f>+'Alloc amt'!AF14/'Alloc amt'!$G14</f>
        <v>0</v>
      </c>
      <c r="AG14" s="98">
        <f>+'Alloc amt'!AG14/'Alloc amt'!$G14</f>
        <v>0</v>
      </c>
      <c r="AH14" s="98">
        <f>+'Alloc amt'!AH14/'Alloc amt'!$G14</f>
        <v>5.5187766711712238E-4</v>
      </c>
      <c r="AI14" s="98"/>
      <c r="AJ14" s="98">
        <f>+'Alloc amt'!AJ14/'Alloc amt'!$G14</f>
        <v>0</v>
      </c>
      <c r="AK14" s="98">
        <f>+'Alloc amt'!AK14/'Alloc amt'!$G14</f>
        <v>0</v>
      </c>
      <c r="AL14" s="98">
        <f>+'Alloc amt'!AL14/'Alloc amt'!$G14</f>
        <v>2.5994237943922431E-5</v>
      </c>
      <c r="AM14" s="98"/>
      <c r="AN14" s="98">
        <f>+'Alloc amt'!AN14/'Alloc amt'!$G14</f>
        <v>0</v>
      </c>
      <c r="AO14" s="98">
        <f>+'Alloc amt'!AO14/'Alloc amt'!$G14</f>
        <v>0</v>
      </c>
      <c r="AP14" s="98">
        <f>+'Alloc amt'!AP14/'Alloc amt'!$G14</f>
        <v>1.9995567649171098E-6</v>
      </c>
      <c r="AQ14" s="98"/>
      <c r="AR14" s="98">
        <f>+'Alloc amt'!AR14/'Alloc amt'!$G14</f>
        <v>0</v>
      </c>
      <c r="AS14" s="98">
        <f>+'Alloc amt'!AS14/'Alloc amt'!$G14</f>
        <v>0</v>
      </c>
      <c r="AT14" s="98">
        <f>+'Alloc amt'!AT14/'Alloc amt'!$G14</f>
        <v>1.9995567649171098E-6</v>
      </c>
      <c r="AU14" s="98"/>
      <c r="AV14" s="98">
        <f>+'Alloc amt'!AV14/'Alloc amt'!$G14</f>
        <v>0</v>
      </c>
      <c r="AW14" s="98">
        <f>+'Alloc amt'!AW14/'Alloc amt'!$G14</f>
        <v>0</v>
      </c>
      <c r="AX14" s="98">
        <f>+'Alloc amt'!AX14/'Alloc amt'!$G14</f>
        <v>0.17276570360236815</v>
      </c>
      <c r="AY14" s="98"/>
      <c r="AZ14" s="98">
        <f>+'Alloc amt'!AZ14/'Alloc amt'!$G14</f>
        <v>0</v>
      </c>
      <c r="BA14" s="98">
        <f>+'Alloc amt'!BA14/'Alloc amt'!$G14</f>
        <v>0</v>
      </c>
      <c r="BB14" s="98">
        <f>+'Alloc amt'!BB14/'Alloc amt'!$G14</f>
        <v>3.2992686621132318E-4</v>
      </c>
      <c r="BC14" s="98"/>
      <c r="BD14" s="98">
        <f>+'Alloc amt'!BD14/'Alloc amt'!$G14</f>
        <v>0</v>
      </c>
      <c r="BE14" s="98">
        <f>+'Alloc amt'!BE14/'Alloc amt'!$G14</f>
        <v>0</v>
      </c>
      <c r="BF14" s="98">
        <f>+'Alloc amt'!BF14/'Alloc amt'!$G14</f>
        <v>1.8095988722499846E-3</v>
      </c>
    </row>
    <row r="15" spans="1:58" x14ac:dyDescent="0.25">
      <c r="C15" s="6" t="str">
        <f>'Alloc amt'!C15</f>
        <v>Average Customers (Bills/12)</v>
      </c>
      <c r="D15" s="6" t="str">
        <f>'Alloc amt'!D15</f>
        <v>Cust</v>
      </c>
      <c r="E15" s="6">
        <f>'Alloc amt'!E15</f>
        <v>4</v>
      </c>
      <c r="F15" s="103"/>
      <c r="G15" s="101">
        <f t="shared" si="0"/>
        <v>1.0000000000000002</v>
      </c>
      <c r="H15" s="98">
        <f>+'Alloc amt'!H15/'Alloc amt'!$G15</f>
        <v>0</v>
      </c>
      <c r="I15" s="98">
        <f>+'Alloc amt'!I15/'Alloc amt'!$G15</f>
        <v>0</v>
      </c>
      <c r="J15" s="98">
        <f>+'Alloc amt'!J15/'Alloc amt'!$G15</f>
        <v>1</v>
      </c>
      <c r="K15" s="104"/>
      <c r="L15" s="98">
        <f>+'Alloc amt'!L15/'Alloc amt'!$G15</f>
        <v>0</v>
      </c>
      <c r="M15" s="98">
        <f>+'Alloc amt'!M15/'Alloc amt'!$G15</f>
        <v>0</v>
      </c>
      <c r="N15" s="98">
        <f>+'Alloc amt'!N15/'Alloc amt'!$G15</f>
        <v>0.72805694737666482</v>
      </c>
      <c r="O15" s="98"/>
      <c r="P15" s="98">
        <f>+'Alloc amt'!P15/'Alloc amt'!$G15</f>
        <v>0</v>
      </c>
      <c r="Q15" s="98">
        <f>+'Alloc amt'!Q15/'Alloc amt'!$G15</f>
        <v>0</v>
      </c>
      <c r="R15" s="98">
        <f>+'Alloc amt'!R15/'Alloc amt'!$G15</f>
        <v>9.0453949374555295E-2</v>
      </c>
      <c r="S15" s="98"/>
      <c r="T15" s="98">
        <f>+'Alloc amt'!T15/'Alloc amt'!$G15</f>
        <v>0</v>
      </c>
      <c r="U15" s="98">
        <f>+'Alloc amt'!U15/'Alloc amt'!$G15</f>
        <v>0</v>
      </c>
      <c r="V15" s="98">
        <f>+'Alloc amt'!V15/'Alloc amt'!$G15</f>
        <v>1.4396808707403192E-4</v>
      </c>
      <c r="W15" s="98"/>
      <c r="X15" s="98">
        <f>+'Alloc amt'!X15/'Alloc amt'!$G15</f>
        <v>0</v>
      </c>
      <c r="Y15" s="98">
        <f>+'Alloc amt'!Y15/'Alloc amt'!$G15</f>
        <v>0</v>
      </c>
      <c r="Z15" s="98">
        <f>+'Alloc amt'!Z15/'Alloc amt'!$G15</f>
        <v>5.6470815635867372E-3</v>
      </c>
      <c r="AA15" s="98"/>
      <c r="AB15" s="98">
        <f>+'Alloc amt'!AB15/'Alloc amt'!$G15</f>
        <v>0</v>
      </c>
      <c r="AC15" s="98">
        <f>+'Alloc amt'!AC15/'Alloc amt'!$G15</f>
        <v>0</v>
      </c>
      <c r="AD15" s="98">
        <f>+'Alloc amt'!AD15/'Alloc amt'!$G15</f>
        <v>2.109532386987551E-4</v>
      </c>
      <c r="AE15" s="98"/>
      <c r="AF15" s="98">
        <f>+'Alloc amt'!AF15/'Alloc amt'!$G15</f>
        <v>0</v>
      </c>
      <c r="AG15" s="98">
        <f>+'Alloc amt'!AG15/'Alloc amt'!$G15</f>
        <v>0</v>
      </c>
      <c r="AH15" s="98">
        <f>+'Alloc amt'!AH15/'Alloc amt'!$G15</f>
        <v>5.5187766711712227E-4</v>
      </c>
      <c r="AI15" s="98"/>
      <c r="AJ15" s="98">
        <f>+'Alloc amt'!AJ15/'Alloc amt'!$G15</f>
        <v>0</v>
      </c>
      <c r="AK15" s="98">
        <f>+'Alloc amt'!AK15/'Alloc amt'!$G15</f>
        <v>0</v>
      </c>
      <c r="AL15" s="98">
        <f>+'Alloc amt'!AL15/'Alloc amt'!$G15</f>
        <v>2.5994237943922428E-5</v>
      </c>
      <c r="AM15" s="98"/>
      <c r="AN15" s="98">
        <f>+'Alloc amt'!AN15/'Alloc amt'!$G15</f>
        <v>0</v>
      </c>
      <c r="AO15" s="98">
        <f>+'Alloc amt'!AO15/'Alloc amt'!$G15</f>
        <v>0</v>
      </c>
      <c r="AP15" s="98">
        <f>+'Alloc amt'!AP15/'Alloc amt'!$G15</f>
        <v>1.9995567649171098E-6</v>
      </c>
      <c r="AQ15" s="98"/>
      <c r="AR15" s="98">
        <f>+'Alloc amt'!AR15/'Alloc amt'!$G15</f>
        <v>0</v>
      </c>
      <c r="AS15" s="98">
        <f>+'Alloc amt'!AS15/'Alloc amt'!$G15</f>
        <v>0</v>
      </c>
      <c r="AT15" s="98">
        <f>+'Alloc amt'!AT15/'Alloc amt'!$G15</f>
        <v>1.9995567649171098E-6</v>
      </c>
      <c r="AU15" s="98"/>
      <c r="AV15" s="98">
        <f>+'Alloc amt'!AV15/'Alloc amt'!$G15</f>
        <v>0</v>
      </c>
      <c r="AW15" s="98">
        <f>+'Alloc amt'!AW15/'Alloc amt'!$G15</f>
        <v>0</v>
      </c>
      <c r="AX15" s="98">
        <f>+'Alloc amt'!AX15/'Alloc amt'!$G15</f>
        <v>0.17276570360236812</v>
      </c>
      <c r="AY15" s="98"/>
      <c r="AZ15" s="98">
        <f>+'Alloc amt'!AZ15/'Alloc amt'!$G15</f>
        <v>0</v>
      </c>
      <c r="BA15" s="98">
        <f>+'Alloc amt'!BA15/'Alloc amt'!$G15</f>
        <v>0</v>
      </c>
      <c r="BB15" s="98">
        <f>+'Alloc amt'!BB15/'Alloc amt'!$G15</f>
        <v>3.2992686621132313E-4</v>
      </c>
      <c r="BC15" s="98"/>
      <c r="BD15" s="98">
        <f>+'Alloc amt'!BD15/'Alloc amt'!$G15</f>
        <v>0</v>
      </c>
      <c r="BE15" s="98">
        <f>+'Alloc amt'!BE15/'Alloc amt'!$G15</f>
        <v>0</v>
      </c>
      <c r="BF15" s="98">
        <f>+'Alloc amt'!BF15/'Alloc amt'!$G15</f>
        <v>1.8095988722499844E-3</v>
      </c>
    </row>
    <row r="16" spans="1:58" x14ac:dyDescent="0.25">
      <c r="C16" s="6" t="str">
        <f>'Alloc amt'!C16</f>
        <v>Average Customers (Lighting = Lights)</v>
      </c>
      <c r="D16" s="6" t="str">
        <f>'Alloc amt'!D16</f>
        <v>Cust</v>
      </c>
      <c r="E16" s="6">
        <f>'Alloc amt'!E16</f>
        <v>5</v>
      </c>
      <c r="F16" s="103"/>
      <c r="G16" s="101">
        <f t="shared" si="0"/>
        <v>1.0000000000000002</v>
      </c>
      <c r="H16" s="98">
        <f>+'Alloc amt'!H16/'Alloc amt'!$G16</f>
        <v>0</v>
      </c>
      <c r="I16" s="98">
        <f>+'Alloc amt'!I16/'Alloc amt'!$G16</f>
        <v>0</v>
      </c>
      <c r="J16" s="98">
        <f>+'Alloc amt'!J16/'Alloc amt'!$G16</f>
        <v>1</v>
      </c>
      <c r="K16" s="104"/>
      <c r="L16" s="98">
        <f>+'Alloc amt'!L16/'Alloc amt'!$G16</f>
        <v>0</v>
      </c>
      <c r="M16" s="98">
        <f>+'Alloc amt'!M16/'Alloc amt'!$G16</f>
        <v>0</v>
      </c>
      <c r="N16" s="98">
        <f>+'Alloc amt'!N16/'Alloc amt'!$G16</f>
        <v>0.72805694737666482</v>
      </c>
      <c r="O16" s="98"/>
      <c r="P16" s="98">
        <f>+'Alloc amt'!P16/'Alloc amt'!$G16</f>
        <v>0</v>
      </c>
      <c r="Q16" s="98">
        <f>+'Alloc amt'!Q16/'Alloc amt'!$G16</f>
        <v>0</v>
      </c>
      <c r="R16" s="98">
        <f>+'Alloc amt'!R16/'Alloc amt'!$G16</f>
        <v>9.0453949374555295E-2</v>
      </c>
      <c r="S16" s="98"/>
      <c r="T16" s="98">
        <f>+'Alloc amt'!T16/'Alloc amt'!$G16</f>
        <v>0</v>
      </c>
      <c r="U16" s="98">
        <f>+'Alloc amt'!U16/'Alloc amt'!$G16</f>
        <v>0</v>
      </c>
      <c r="V16" s="98">
        <f>+'Alloc amt'!V16/'Alloc amt'!$G16</f>
        <v>1.4396808707403192E-4</v>
      </c>
      <c r="W16" s="98"/>
      <c r="X16" s="98">
        <f>+'Alloc amt'!X16/'Alloc amt'!$G16</f>
        <v>0</v>
      </c>
      <c r="Y16" s="98">
        <f>+'Alloc amt'!Y16/'Alloc amt'!$G16</f>
        <v>0</v>
      </c>
      <c r="Z16" s="98">
        <f>+'Alloc amt'!Z16/'Alloc amt'!$G16</f>
        <v>5.6470815635867372E-3</v>
      </c>
      <c r="AA16" s="98"/>
      <c r="AB16" s="98">
        <f>+'Alloc amt'!AB16/'Alloc amt'!$G16</f>
        <v>0</v>
      </c>
      <c r="AC16" s="98">
        <f>+'Alloc amt'!AC16/'Alloc amt'!$G16</f>
        <v>0</v>
      </c>
      <c r="AD16" s="98">
        <f>+'Alloc amt'!AD16/'Alloc amt'!$G16</f>
        <v>2.109532386987551E-4</v>
      </c>
      <c r="AE16" s="98"/>
      <c r="AF16" s="98">
        <f>+'Alloc amt'!AF16/'Alloc amt'!$G16</f>
        <v>0</v>
      </c>
      <c r="AG16" s="98">
        <f>+'Alloc amt'!AG16/'Alloc amt'!$G16</f>
        <v>0</v>
      </c>
      <c r="AH16" s="98">
        <f>+'Alloc amt'!AH16/'Alloc amt'!$G16</f>
        <v>5.5187766711712227E-4</v>
      </c>
      <c r="AI16" s="98"/>
      <c r="AJ16" s="98">
        <f>+'Alloc amt'!AJ16/'Alloc amt'!$G16</f>
        <v>0</v>
      </c>
      <c r="AK16" s="98">
        <f>+'Alloc amt'!AK16/'Alloc amt'!$G16</f>
        <v>0</v>
      </c>
      <c r="AL16" s="98">
        <f>+'Alloc amt'!AL16/'Alloc amt'!$G16</f>
        <v>2.5994237943922428E-5</v>
      </c>
      <c r="AM16" s="98"/>
      <c r="AN16" s="98">
        <f>+'Alloc amt'!AN16/'Alloc amt'!$G16</f>
        <v>0</v>
      </c>
      <c r="AO16" s="98">
        <f>+'Alloc amt'!AO16/'Alloc amt'!$G16</f>
        <v>0</v>
      </c>
      <c r="AP16" s="98">
        <f>+'Alloc amt'!AP16/'Alloc amt'!$G16</f>
        <v>1.9995567649171098E-6</v>
      </c>
      <c r="AQ16" s="98"/>
      <c r="AR16" s="98">
        <f>+'Alloc amt'!AR16/'Alloc amt'!$G16</f>
        <v>0</v>
      </c>
      <c r="AS16" s="98">
        <f>+'Alloc amt'!AS16/'Alloc amt'!$G16</f>
        <v>0</v>
      </c>
      <c r="AT16" s="98">
        <f>+'Alloc amt'!AT16/'Alloc amt'!$G16</f>
        <v>1.9995567649171098E-6</v>
      </c>
      <c r="AU16" s="98"/>
      <c r="AV16" s="98">
        <f>+'Alloc amt'!AV16/'Alloc amt'!$G16</f>
        <v>0</v>
      </c>
      <c r="AW16" s="98">
        <f>+'Alloc amt'!AW16/'Alloc amt'!$G16</f>
        <v>0</v>
      </c>
      <c r="AX16" s="98">
        <f>+'Alloc amt'!AX16/'Alloc amt'!$G16</f>
        <v>0.17276570360236812</v>
      </c>
      <c r="AY16" s="98"/>
      <c r="AZ16" s="98">
        <f>+'Alloc amt'!AZ16/'Alloc amt'!$G16</f>
        <v>0</v>
      </c>
      <c r="BA16" s="98">
        <f>+'Alloc amt'!BA16/'Alloc amt'!$G16</f>
        <v>0</v>
      </c>
      <c r="BB16" s="98">
        <f>+'Alloc amt'!BB16/'Alloc amt'!$G16</f>
        <v>3.2992686621132313E-4</v>
      </c>
      <c r="BC16" s="98"/>
      <c r="BD16" s="98">
        <f>+'Alloc amt'!BD16/'Alloc amt'!$G16</f>
        <v>0</v>
      </c>
      <c r="BE16" s="98">
        <f>+'Alloc amt'!BE16/'Alloc amt'!$G16</f>
        <v>0</v>
      </c>
      <c r="BF16" s="98">
        <f>+'Alloc amt'!BF16/'Alloc amt'!$G16</f>
        <v>1.8095988722499844E-3</v>
      </c>
    </row>
    <row r="17" spans="3:58" x14ac:dyDescent="0.25">
      <c r="C17" s="6" t="str">
        <f>'Alloc amt'!C17</f>
        <v>Weighted Average Customers (Lighting =9 Lights per Cust)</v>
      </c>
      <c r="D17" s="6" t="str">
        <f>'Alloc amt'!D17</f>
        <v>WghtCust</v>
      </c>
      <c r="E17" s="6">
        <f>'Alloc amt'!E17</f>
        <v>6</v>
      </c>
      <c r="F17" s="103"/>
      <c r="G17" s="101">
        <f t="shared" si="0"/>
        <v>1</v>
      </c>
      <c r="H17" s="98">
        <f>+'Alloc amt'!H17/'Alloc amt'!$G17</f>
        <v>0</v>
      </c>
      <c r="I17" s="98">
        <f>+'Alloc amt'!I17/'Alloc amt'!$G17</f>
        <v>0</v>
      </c>
      <c r="J17" s="98">
        <f>+'Alloc amt'!J17/'Alloc amt'!$G17</f>
        <v>1</v>
      </c>
      <c r="K17" s="104"/>
      <c r="L17" s="98">
        <f>+'Alloc amt'!L17/'Alloc amt'!$G17</f>
        <v>0</v>
      </c>
      <c r="M17" s="98">
        <f>+'Alloc amt'!M17/'Alloc amt'!$G17</f>
        <v>0</v>
      </c>
      <c r="N17" s="98">
        <f>+'Alloc amt'!N17/'Alloc amt'!$G17</f>
        <v>0.74512335876362923</v>
      </c>
      <c r="O17" s="98"/>
      <c r="P17" s="98">
        <f>+'Alloc amt'!P17/'Alloc amt'!$G17</f>
        <v>0</v>
      </c>
      <c r="Q17" s="98">
        <f>+'Alloc amt'!Q17/'Alloc amt'!$G17</f>
        <v>0</v>
      </c>
      <c r="R17" s="98">
        <f>+'Alloc amt'!R17/'Alloc amt'!$G17</f>
        <v>0.18514865263088962</v>
      </c>
      <c r="S17" s="98"/>
      <c r="T17" s="98">
        <f>+'Alloc amt'!T17/'Alloc amt'!$G17</f>
        <v>0</v>
      </c>
      <c r="U17" s="98">
        <f>+'Alloc amt'!U17/'Alloc amt'!$G17</f>
        <v>0</v>
      </c>
      <c r="V17" s="98">
        <f>+'Alloc amt'!V17/'Alloc amt'!$G17</f>
        <v>7.3671458040011791E-4</v>
      </c>
      <c r="W17" s="98"/>
      <c r="X17" s="98">
        <f>+'Alloc amt'!X17/'Alloc amt'!$G17</f>
        <v>0</v>
      </c>
      <c r="Y17" s="98">
        <f>+'Alloc amt'!Y17/'Alloc amt'!$G17</f>
        <v>0</v>
      </c>
      <c r="Z17" s="98">
        <f>+'Alloc amt'!Z17/'Alloc amt'!$G17</f>
        <v>2.8897629416194625E-2</v>
      </c>
      <c r="AA17" s="98"/>
      <c r="AB17" s="98">
        <f>+'Alloc amt'!AB17/'Alloc amt'!$G17</f>
        <v>0</v>
      </c>
      <c r="AC17" s="98">
        <f>+'Alloc amt'!AC17/'Alloc amt'!$G17</f>
        <v>0</v>
      </c>
      <c r="AD17" s="98">
        <f>+'Alloc amt'!AD17/'Alloc amt'!$G17</f>
        <v>5.3984807308208637E-3</v>
      </c>
      <c r="AE17" s="98"/>
      <c r="AF17" s="98">
        <f>+'Alloc amt'!AF17/'Alloc amt'!$G17</f>
        <v>0</v>
      </c>
      <c r="AG17" s="98">
        <f>+'Alloc amt'!AG17/'Alloc amt'!$G17</f>
        <v>0</v>
      </c>
      <c r="AH17" s="98">
        <f>+'Alloc amt'!AH17/'Alloc amt'!$G17</f>
        <v>1.4120362791002259E-2</v>
      </c>
      <c r="AI17" s="98"/>
      <c r="AJ17" s="98">
        <f>+'Alloc amt'!AJ17/'Alloc amt'!$G17</f>
        <v>0</v>
      </c>
      <c r="AK17" s="98">
        <f>+'Alloc amt'!AK17/'Alloc amt'!$G17</f>
        <v>0</v>
      </c>
      <c r="AL17" s="98">
        <f>+'Alloc amt'!AL17/'Alloc amt'!$G17</f>
        <v>6.6508955175010643E-4</v>
      </c>
      <c r="AM17" s="98"/>
      <c r="AN17" s="98">
        <f>+'Alloc amt'!AN17/'Alloc amt'!$G17</f>
        <v>0</v>
      </c>
      <c r="AO17" s="98">
        <f>+'Alloc amt'!AO17/'Alloc amt'!$G17</f>
        <v>0</v>
      </c>
      <c r="AP17" s="98">
        <f>+'Alloc amt'!AP17/'Alloc amt'!$G17</f>
        <v>1.0232146950001637E-5</v>
      </c>
      <c r="AQ17" s="98"/>
      <c r="AR17" s="98">
        <f>+'Alloc amt'!AR17/'Alloc amt'!$G17</f>
        <v>0</v>
      </c>
      <c r="AS17" s="98">
        <f>+'Alloc amt'!AS17/'Alloc amt'!$G17</f>
        <v>0</v>
      </c>
      <c r="AT17" s="98">
        <f>+'Alloc amt'!AT17/'Alloc amt'!$G17</f>
        <v>1.0232146950001637E-5</v>
      </c>
      <c r="AU17" s="98"/>
      <c r="AV17" s="98">
        <f>+'Alloc amt'!AV17/'Alloc amt'!$G17</f>
        <v>0</v>
      </c>
      <c r="AW17" s="98">
        <f>+'Alloc amt'!AW17/'Alloc amt'!$G17</f>
        <v>0</v>
      </c>
      <c r="AX17" s="98">
        <f>+'Alloc amt'!AX17/'Alloc amt'!$G17</f>
        <v>1.9645722144003144E-2</v>
      </c>
      <c r="AY17" s="98"/>
      <c r="AZ17" s="98">
        <f>+'Alloc amt'!AZ17/'Alloc amt'!$G17</f>
        <v>0</v>
      </c>
      <c r="BA17" s="98">
        <f>+'Alloc amt'!BA17/'Alloc amt'!$G17</f>
        <v>0</v>
      </c>
      <c r="BB17" s="98">
        <f>+'Alloc amt'!BB17/'Alloc amt'!$G17</f>
        <v>3.6835729020005891E-5</v>
      </c>
      <c r="BC17" s="98"/>
      <c r="BD17" s="98">
        <f>+'Alloc amt'!BD17/'Alloc amt'!$G17</f>
        <v>0</v>
      </c>
      <c r="BE17" s="98">
        <f>+'Alloc amt'!BE17/'Alloc amt'!$G17</f>
        <v>0</v>
      </c>
      <c r="BF17" s="98">
        <f>+'Alloc amt'!BF17/'Alloc amt'!$G17</f>
        <v>2.0668936839003308E-4</v>
      </c>
    </row>
    <row r="18" spans="3:58" x14ac:dyDescent="0.25">
      <c r="C18" s="6" t="str">
        <f>'Alloc amt'!C18</f>
        <v>Street Lighting</v>
      </c>
      <c r="D18" s="6" t="str">
        <f>'Alloc amt'!D18</f>
        <v>Lighting</v>
      </c>
      <c r="E18" s="6">
        <f>'Alloc amt'!E18</f>
        <v>7</v>
      </c>
      <c r="F18" s="103"/>
      <c r="G18" s="101">
        <f t="shared" si="0"/>
        <v>1</v>
      </c>
      <c r="H18" s="98">
        <f>+'Alloc amt'!H18/'Alloc amt'!$G18</f>
        <v>0</v>
      </c>
      <c r="I18" s="98">
        <f>+'Alloc amt'!I18/'Alloc amt'!$G18</f>
        <v>0</v>
      </c>
      <c r="J18" s="98">
        <f>+'Alloc amt'!J18/'Alloc amt'!$G18</f>
        <v>1</v>
      </c>
      <c r="K18" s="104"/>
      <c r="L18" s="98">
        <f>+'Alloc amt'!L18/'Alloc amt'!$G18</f>
        <v>0</v>
      </c>
      <c r="M18" s="98">
        <f>+'Alloc amt'!M18/'Alloc amt'!$G18</f>
        <v>0</v>
      </c>
      <c r="N18" s="98">
        <f>+'Alloc amt'!N18/'Alloc amt'!$G18</f>
        <v>0</v>
      </c>
      <c r="O18" s="98"/>
      <c r="P18" s="98">
        <f>+'Alloc amt'!P18/'Alloc amt'!$G18</f>
        <v>0</v>
      </c>
      <c r="Q18" s="98">
        <f>+'Alloc amt'!Q18/'Alloc amt'!$G18</f>
        <v>0</v>
      </c>
      <c r="R18" s="98">
        <f>+'Alloc amt'!R18/'Alloc amt'!$G18</f>
        <v>0</v>
      </c>
      <c r="S18" s="98"/>
      <c r="T18" s="98">
        <f>+'Alloc amt'!T18/'Alloc amt'!$G18</f>
        <v>0</v>
      </c>
      <c r="U18" s="98">
        <f>+'Alloc amt'!U18/'Alloc amt'!$G18</f>
        <v>0</v>
      </c>
      <c r="V18" s="98">
        <f>+'Alloc amt'!V18/'Alloc amt'!$G18</f>
        <v>0</v>
      </c>
      <c r="W18" s="98"/>
      <c r="X18" s="98">
        <f>+'Alloc amt'!X18/'Alloc amt'!$G18</f>
        <v>0</v>
      </c>
      <c r="Y18" s="98">
        <f>+'Alloc amt'!Y18/'Alloc amt'!$G18</f>
        <v>0</v>
      </c>
      <c r="Z18" s="98">
        <f>+'Alloc amt'!Z18/'Alloc amt'!$G18</f>
        <v>0</v>
      </c>
      <c r="AA18" s="98"/>
      <c r="AB18" s="98">
        <f>+'Alloc amt'!AB18/'Alloc amt'!$G18</f>
        <v>0</v>
      </c>
      <c r="AC18" s="98">
        <f>+'Alloc amt'!AC18/'Alloc amt'!$G18</f>
        <v>0</v>
      </c>
      <c r="AD18" s="98">
        <f>+'Alloc amt'!AD18/'Alloc amt'!$G18</f>
        <v>0</v>
      </c>
      <c r="AE18" s="98"/>
      <c r="AF18" s="98">
        <f>+'Alloc amt'!AF18/'Alloc amt'!$G18</f>
        <v>0</v>
      </c>
      <c r="AG18" s="98">
        <f>+'Alloc amt'!AG18/'Alloc amt'!$G18</f>
        <v>0</v>
      </c>
      <c r="AH18" s="98">
        <f>+'Alloc amt'!AH18/'Alloc amt'!$G18</f>
        <v>0</v>
      </c>
      <c r="AI18" s="98"/>
      <c r="AJ18" s="98">
        <f>+'Alloc amt'!AJ18/'Alloc amt'!$G18</f>
        <v>0</v>
      </c>
      <c r="AK18" s="98">
        <f>+'Alloc amt'!AK18/'Alloc amt'!$G18</f>
        <v>0</v>
      </c>
      <c r="AL18" s="98">
        <f>+'Alloc amt'!AL18/'Alloc amt'!$G18</f>
        <v>0</v>
      </c>
      <c r="AM18" s="98"/>
      <c r="AN18" s="98">
        <f>+'Alloc amt'!AN18/'Alloc amt'!$G18</f>
        <v>0</v>
      </c>
      <c r="AO18" s="98">
        <f>+'Alloc amt'!AO18/'Alloc amt'!$G18</f>
        <v>0</v>
      </c>
      <c r="AP18" s="98">
        <f>+'Alloc amt'!AP18/'Alloc amt'!$G18</f>
        <v>0</v>
      </c>
      <c r="AQ18" s="98"/>
      <c r="AR18" s="98">
        <f>+'Alloc amt'!AR18/'Alloc amt'!$G18</f>
        <v>0</v>
      </c>
      <c r="AS18" s="98">
        <f>+'Alloc amt'!AS18/'Alloc amt'!$G18</f>
        <v>0</v>
      </c>
      <c r="AT18" s="98">
        <f>+'Alloc amt'!AT18/'Alloc amt'!$G18</f>
        <v>0</v>
      </c>
      <c r="AU18" s="98"/>
      <c r="AV18" s="98">
        <f>+'Alloc amt'!AV18/'Alloc amt'!$G18</f>
        <v>0</v>
      </c>
      <c r="AW18" s="98">
        <f>+'Alloc amt'!AW18/'Alloc amt'!$G18</f>
        <v>0</v>
      </c>
      <c r="AX18" s="98">
        <f>+'Alloc amt'!AX18/'Alloc amt'!$G18</f>
        <v>1</v>
      </c>
      <c r="AY18" s="98"/>
      <c r="AZ18" s="98">
        <f>+'Alloc amt'!AZ18/'Alloc amt'!$G18</f>
        <v>0</v>
      </c>
      <c r="BA18" s="98">
        <f>+'Alloc amt'!BA18/'Alloc amt'!$G18</f>
        <v>0</v>
      </c>
      <c r="BB18" s="98">
        <f>+'Alloc amt'!BB18/'Alloc amt'!$G18</f>
        <v>0</v>
      </c>
      <c r="BC18" s="98"/>
      <c r="BD18" s="98">
        <f>+'Alloc amt'!BD18/'Alloc amt'!$G18</f>
        <v>0</v>
      </c>
      <c r="BE18" s="98">
        <f>+'Alloc amt'!BE18/'Alloc amt'!$G18</f>
        <v>0</v>
      </c>
      <c r="BF18" s="98">
        <f>+'Alloc amt'!BF18/'Alloc amt'!$G18</f>
        <v>0</v>
      </c>
    </row>
    <row r="19" spans="3:58" x14ac:dyDescent="0.25">
      <c r="C19" s="6" t="str">
        <f>'Alloc amt'!C19</f>
        <v xml:space="preserve">Average Customers </v>
      </c>
      <c r="D19" s="6" t="str">
        <f>'Alloc amt'!D19</f>
        <v>Customers</v>
      </c>
      <c r="E19" s="6">
        <f>'Alloc amt'!E19</f>
        <v>8</v>
      </c>
      <c r="F19" s="103"/>
      <c r="G19" s="101">
        <f t="shared" si="0"/>
        <v>1.0000000000000002</v>
      </c>
      <c r="H19" s="98">
        <f>+'Alloc amt'!H19/'Alloc amt'!$G19</f>
        <v>0</v>
      </c>
      <c r="I19" s="98">
        <f>+'Alloc amt'!I19/'Alloc amt'!$G19</f>
        <v>0</v>
      </c>
      <c r="J19" s="98">
        <f>+'Alloc amt'!J19/'Alloc amt'!$G19</f>
        <v>1</v>
      </c>
      <c r="K19" s="104"/>
      <c r="L19" s="98">
        <f>+'Alloc amt'!L19/'Alloc amt'!$G19</f>
        <v>0</v>
      </c>
      <c r="M19" s="98">
        <f>+'Alloc amt'!M19/'Alloc amt'!$G19</f>
        <v>0</v>
      </c>
      <c r="N19" s="98">
        <f>+'Alloc amt'!N19/'Alloc amt'!$G19</f>
        <v>0.72805694737666482</v>
      </c>
      <c r="O19" s="98"/>
      <c r="P19" s="98">
        <f>+'Alloc amt'!P19/'Alloc amt'!$G19</f>
        <v>0</v>
      </c>
      <c r="Q19" s="98">
        <f>+'Alloc amt'!Q19/'Alloc amt'!$G19</f>
        <v>0</v>
      </c>
      <c r="R19" s="98">
        <f>+'Alloc amt'!R19/'Alloc amt'!$G19</f>
        <v>9.0453949374555295E-2</v>
      </c>
      <c r="S19" s="98"/>
      <c r="T19" s="98">
        <f>+'Alloc amt'!T19/'Alloc amt'!$G19</f>
        <v>0</v>
      </c>
      <c r="U19" s="98">
        <f>+'Alloc amt'!U19/'Alloc amt'!$G19</f>
        <v>0</v>
      </c>
      <c r="V19" s="98">
        <f>+'Alloc amt'!V19/'Alloc amt'!$G19</f>
        <v>1.4396808707403192E-4</v>
      </c>
      <c r="W19" s="98"/>
      <c r="X19" s="98">
        <f>+'Alloc amt'!X19/'Alloc amt'!$G19</f>
        <v>0</v>
      </c>
      <c r="Y19" s="98">
        <f>+'Alloc amt'!Y19/'Alloc amt'!$G19</f>
        <v>0</v>
      </c>
      <c r="Z19" s="98">
        <f>+'Alloc amt'!Z19/'Alloc amt'!$G19</f>
        <v>5.6470815635867372E-3</v>
      </c>
      <c r="AA19" s="98"/>
      <c r="AB19" s="98">
        <f>+'Alloc amt'!AB19/'Alloc amt'!$G19</f>
        <v>0</v>
      </c>
      <c r="AC19" s="98">
        <f>+'Alloc amt'!AC19/'Alloc amt'!$G19</f>
        <v>0</v>
      </c>
      <c r="AD19" s="98">
        <f>+'Alloc amt'!AD19/'Alloc amt'!$G19</f>
        <v>2.109532386987551E-4</v>
      </c>
      <c r="AE19" s="98"/>
      <c r="AF19" s="98">
        <f>+'Alloc amt'!AF19/'Alloc amt'!$G19</f>
        <v>0</v>
      </c>
      <c r="AG19" s="98">
        <f>+'Alloc amt'!AG19/'Alloc amt'!$G19</f>
        <v>0</v>
      </c>
      <c r="AH19" s="98">
        <f>+'Alloc amt'!AH19/'Alloc amt'!$G19</f>
        <v>5.5187766711712227E-4</v>
      </c>
      <c r="AI19" s="98"/>
      <c r="AJ19" s="98">
        <f>+'Alloc amt'!AJ19/'Alloc amt'!$G19</f>
        <v>0</v>
      </c>
      <c r="AK19" s="98">
        <f>+'Alloc amt'!AK19/'Alloc amt'!$G19</f>
        <v>0</v>
      </c>
      <c r="AL19" s="98">
        <f>+'Alloc amt'!AL19/'Alloc amt'!$G19</f>
        <v>2.5994237943922428E-5</v>
      </c>
      <c r="AM19" s="98"/>
      <c r="AN19" s="98">
        <f>+'Alloc amt'!AN19/'Alloc amt'!$G19</f>
        <v>0</v>
      </c>
      <c r="AO19" s="98">
        <f>+'Alloc amt'!AO19/'Alloc amt'!$G19</f>
        <v>0</v>
      </c>
      <c r="AP19" s="98">
        <f>+'Alloc amt'!AP19/'Alloc amt'!$G19</f>
        <v>1.9995567649171098E-6</v>
      </c>
      <c r="AQ19" s="98"/>
      <c r="AR19" s="98">
        <f>+'Alloc amt'!AR19/'Alloc amt'!$G19</f>
        <v>0</v>
      </c>
      <c r="AS19" s="98">
        <f>+'Alloc amt'!AS19/'Alloc amt'!$G19</f>
        <v>0</v>
      </c>
      <c r="AT19" s="98">
        <f>+'Alloc amt'!AT19/'Alloc amt'!$G19</f>
        <v>1.9995567649171098E-6</v>
      </c>
      <c r="AU19" s="98"/>
      <c r="AV19" s="98">
        <f>+'Alloc amt'!AV19/'Alloc amt'!$G19</f>
        <v>0</v>
      </c>
      <c r="AW19" s="98">
        <f>+'Alloc amt'!AW19/'Alloc amt'!$G19</f>
        <v>0</v>
      </c>
      <c r="AX19" s="98">
        <f>+'Alloc amt'!AX19/'Alloc amt'!$G19</f>
        <v>0.17276570360236812</v>
      </c>
      <c r="AY19" s="98"/>
      <c r="AZ19" s="98">
        <f>+'Alloc amt'!AZ19/'Alloc amt'!$G19</f>
        <v>0</v>
      </c>
      <c r="BA19" s="98">
        <f>+'Alloc amt'!BA19/'Alloc amt'!$G19</f>
        <v>0</v>
      </c>
      <c r="BB19" s="98">
        <f>+'Alloc amt'!BB19/'Alloc amt'!$G19</f>
        <v>3.2992686621132313E-4</v>
      </c>
      <c r="BC19" s="98"/>
      <c r="BD19" s="98">
        <f>+'Alloc amt'!BD19/'Alloc amt'!$G19</f>
        <v>0</v>
      </c>
      <c r="BE19" s="98">
        <f>+'Alloc amt'!BE19/'Alloc amt'!$G19</f>
        <v>0</v>
      </c>
      <c r="BF19" s="98">
        <f>+'Alloc amt'!BF19/'Alloc amt'!$G19</f>
        <v>1.8095988722499844E-3</v>
      </c>
    </row>
    <row r="20" spans="3:58" x14ac:dyDescent="0.25">
      <c r="C20" s="6" t="str">
        <f>'Alloc amt'!C20</f>
        <v>Average Customers (Lighting = 9 Lights per Cust)</v>
      </c>
      <c r="D20" s="6" t="str">
        <f>'Alloc amt'!D20</f>
        <v>WghtCust</v>
      </c>
      <c r="E20" s="6">
        <f>'Alloc amt'!E20</f>
        <v>9</v>
      </c>
      <c r="F20" s="103"/>
      <c r="G20" s="101">
        <f t="shared" si="0"/>
        <v>1</v>
      </c>
      <c r="H20" s="98">
        <f>+'Alloc amt'!H20/'Alloc amt'!$G20</f>
        <v>0</v>
      </c>
      <c r="I20" s="98">
        <f>+'Alloc amt'!I20/'Alloc amt'!$G20</f>
        <v>0</v>
      </c>
      <c r="J20" s="98">
        <f>+'Alloc amt'!J20/'Alloc amt'!$G20</f>
        <v>1</v>
      </c>
      <c r="K20" s="104"/>
      <c r="L20" s="98">
        <f>+'Alloc amt'!L20/'Alloc amt'!$G20</f>
        <v>0</v>
      </c>
      <c r="M20" s="98">
        <f>+'Alloc amt'!M20/'Alloc amt'!$G20</f>
        <v>0</v>
      </c>
      <c r="N20" s="98">
        <f>+'Alloc amt'!N20/'Alloc amt'!$G20</f>
        <v>0.8620861922823766</v>
      </c>
      <c r="O20" s="98"/>
      <c r="P20" s="98">
        <f>+'Alloc amt'!P20/'Alloc amt'!$G20</f>
        <v>0</v>
      </c>
      <c r="Q20" s="98">
        <f>+'Alloc amt'!Q20/'Alloc amt'!$G20</f>
        <v>0</v>
      </c>
      <c r="R20" s="98">
        <f>+'Alloc amt'!R20/'Alloc amt'!$G20</f>
        <v>0.1071058201809839</v>
      </c>
      <c r="S20" s="98"/>
      <c r="T20" s="98">
        <f>+'Alloc amt'!T20/'Alloc amt'!$G20</f>
        <v>0</v>
      </c>
      <c r="U20" s="98">
        <f>+'Alloc amt'!U20/'Alloc amt'!$G20</f>
        <v>0</v>
      </c>
      <c r="V20" s="98">
        <f>+'Alloc amt'!V20/'Alloc amt'!$G20</f>
        <v>1.704714957453156E-4</v>
      </c>
      <c r="W20" s="98"/>
      <c r="X20" s="98">
        <f>+'Alloc amt'!X20/'Alloc amt'!$G20</f>
        <v>0</v>
      </c>
      <c r="Y20" s="98">
        <f>+'Alloc amt'!Y20/'Alloc amt'!$G20</f>
        <v>0</v>
      </c>
      <c r="Z20" s="98">
        <f>+'Alloc amt'!Z20/'Alloc amt'!$G20</f>
        <v>6.6862708886773776E-3</v>
      </c>
      <c r="AA20" s="98"/>
      <c r="AB20" s="98">
        <f>+'Alloc amt'!AB20/'Alloc amt'!$G20</f>
        <v>0</v>
      </c>
      <c r="AC20" s="98">
        <f>+'Alloc amt'!AC20/'Alloc amt'!$G20</f>
        <v>0</v>
      </c>
      <c r="AD20" s="98">
        <f>+'Alloc amt'!AD20/'Alloc amt'!$G20</f>
        <v>2.5097192429171462E-4</v>
      </c>
      <c r="AE20" s="98"/>
      <c r="AF20" s="98">
        <f>+'Alloc amt'!AF20/'Alloc amt'!$G20</f>
        <v>0</v>
      </c>
      <c r="AG20" s="98">
        <f>+'Alloc amt'!AG20/'Alloc amt'!$G20</f>
        <v>0</v>
      </c>
      <c r="AH20" s="98">
        <f>+'Alloc amt'!AH20/'Alloc amt'!$G20</f>
        <v>6.5347406702370974E-4</v>
      </c>
      <c r="AI20" s="98"/>
      <c r="AJ20" s="98">
        <f>+'Alloc amt'!AJ20/'Alloc amt'!$G20</f>
        <v>0</v>
      </c>
      <c r="AK20" s="98">
        <f>+'Alloc amt'!AK20/'Alloc amt'!$G20</f>
        <v>0</v>
      </c>
      <c r="AL20" s="98">
        <f>+'Alloc amt'!AL20/'Alloc amt'!$G20</f>
        <v>3.0779575620681984E-5</v>
      </c>
      <c r="AM20" s="98"/>
      <c r="AN20" s="98">
        <f>+'Alloc amt'!AN20/'Alloc amt'!$G20</f>
        <v>0</v>
      </c>
      <c r="AO20" s="98">
        <f>+'Alloc amt'!AO20/'Alloc amt'!$G20</f>
        <v>0</v>
      </c>
      <c r="AP20" s="98">
        <f>+'Alloc amt'!AP20/'Alloc amt'!$G20</f>
        <v>2.3676596631293831E-6</v>
      </c>
      <c r="AQ20" s="98"/>
      <c r="AR20" s="98">
        <f>+'Alloc amt'!AR20/'Alloc amt'!$G20</f>
        <v>0</v>
      </c>
      <c r="AS20" s="98">
        <f>+'Alloc amt'!AS20/'Alloc amt'!$G20</f>
        <v>0</v>
      </c>
      <c r="AT20" s="98">
        <f>+'Alloc amt'!AT20/'Alloc amt'!$G20</f>
        <v>2.3676596631293831E-6</v>
      </c>
      <c r="AU20" s="98"/>
      <c r="AV20" s="98">
        <f>+'Alloc amt'!AV20/'Alloc amt'!$G20</f>
        <v>0</v>
      </c>
      <c r="AW20" s="98">
        <f>+'Alloc amt'!AW20/'Alloc amt'!$G20</f>
        <v>0</v>
      </c>
      <c r="AX20" s="98">
        <f>+'Alloc amt'!AX20/'Alloc amt'!$G20</f>
        <v>2.2729532766042077E-2</v>
      </c>
      <c r="AY20" s="98"/>
      <c r="AZ20" s="98">
        <f>+'Alloc amt'!AZ20/'Alloc amt'!$G20</f>
        <v>0</v>
      </c>
      <c r="BA20" s="98">
        <f>+'Alloc amt'!BA20/'Alloc amt'!$G20</f>
        <v>0</v>
      </c>
      <c r="BB20" s="98">
        <f>+'Alloc amt'!BB20/'Alloc amt'!$G20</f>
        <v>4.2617873936328899E-5</v>
      </c>
      <c r="BC20" s="98"/>
      <c r="BD20" s="98">
        <f>+'Alloc amt'!BD20/'Alloc amt'!$G20</f>
        <v>0</v>
      </c>
      <c r="BE20" s="98">
        <f>+'Alloc amt'!BE20/'Alloc amt'!$G20</f>
        <v>0</v>
      </c>
      <c r="BF20" s="98">
        <f>+'Alloc amt'!BF20/'Alloc amt'!$G20</f>
        <v>2.3913362597606771E-4</v>
      </c>
    </row>
    <row r="21" spans="3:58" x14ac:dyDescent="0.25">
      <c r="C21" s="6" t="str">
        <f>'Alloc amt'!C21</f>
        <v>Average Secondary Customers</v>
      </c>
      <c r="D21" s="6" t="str">
        <f>'Alloc amt'!D21</f>
        <v>CUST07</v>
      </c>
      <c r="E21" s="6">
        <f>'Alloc amt'!E21</f>
        <v>10</v>
      </c>
      <c r="F21" s="103"/>
      <c r="G21" s="101">
        <f t="shared" si="0"/>
        <v>1</v>
      </c>
      <c r="H21" s="98">
        <f>+'Alloc amt'!H21/'Alloc amt'!$G21</f>
        <v>0</v>
      </c>
      <c r="I21" s="98">
        <f>+'Alloc amt'!I21/'Alloc amt'!$G21</f>
        <v>0</v>
      </c>
      <c r="J21" s="98">
        <f>+'Alloc amt'!J21/'Alloc amt'!$G21</f>
        <v>1</v>
      </c>
      <c r="K21" s="104"/>
      <c r="L21" s="98">
        <f>+'Alloc amt'!L21/'Alloc amt'!$G21</f>
        <v>0</v>
      </c>
      <c r="M21" s="98">
        <f>+'Alloc amt'!M21/'Alloc amt'!$G21</f>
        <v>0</v>
      </c>
      <c r="N21" s="98">
        <f>+'Alloc amt'!N21/'Alloc amt'!$G21</f>
        <v>0.86886043931132406</v>
      </c>
      <c r="O21" s="98"/>
      <c r="P21" s="98">
        <f>+'Alloc amt'!P21/'Alloc amt'!$G21</f>
        <v>0</v>
      </c>
      <c r="Q21" s="98">
        <f>+'Alloc amt'!Q21/'Alloc amt'!$G21</f>
        <v>0</v>
      </c>
      <c r="R21" s="98">
        <f>+'Alloc amt'!R21/'Alloc amt'!$G21</f>
        <v>0.1079474544521733</v>
      </c>
      <c r="S21" s="98"/>
      <c r="T21" s="98">
        <f>+'Alloc amt'!T21/'Alloc amt'!$G21</f>
        <v>0</v>
      </c>
      <c r="U21" s="98">
        <f>+'Alloc amt'!U21/'Alloc amt'!$G21</f>
        <v>0</v>
      </c>
      <c r="V21" s="98">
        <f>+'Alloc amt'!V21/'Alloc amt'!$G21</f>
        <v>0</v>
      </c>
      <c r="W21" s="98"/>
      <c r="X21" s="98">
        <f>+'Alloc amt'!X21/'Alloc amt'!$G21</f>
        <v>0</v>
      </c>
      <c r="Y21" s="98">
        <f>+'Alloc amt'!Y21/'Alloc amt'!$G21</f>
        <v>0</v>
      </c>
      <c r="Z21" s="98">
        <f>+'Alloc amt'!Z21/'Alloc amt'!$G21</f>
        <v>0</v>
      </c>
      <c r="AA21" s="98"/>
      <c r="AB21" s="98">
        <f>+'Alloc amt'!AB21/'Alloc amt'!$G21</f>
        <v>0</v>
      </c>
      <c r="AC21" s="98">
        <f>+'Alloc amt'!AC21/'Alloc amt'!$G21</f>
        <v>0</v>
      </c>
      <c r="AD21" s="98">
        <f>+'Alloc amt'!AD21/'Alloc amt'!$G21</f>
        <v>0</v>
      </c>
      <c r="AE21" s="98"/>
      <c r="AF21" s="98">
        <f>+'Alloc amt'!AF21/'Alloc amt'!$G21</f>
        <v>0</v>
      </c>
      <c r="AG21" s="98">
        <f>+'Alloc amt'!AG21/'Alloc amt'!$G21</f>
        <v>0</v>
      </c>
      <c r="AH21" s="98">
        <f>+'Alloc amt'!AH21/'Alloc amt'!$G21</f>
        <v>0</v>
      </c>
      <c r="AI21" s="98"/>
      <c r="AJ21" s="98">
        <f>+'Alloc amt'!AJ21/'Alloc amt'!$G21</f>
        <v>0</v>
      </c>
      <c r="AK21" s="98">
        <f>+'Alloc amt'!AK21/'Alloc amt'!$G21</f>
        <v>0</v>
      </c>
      <c r="AL21" s="98">
        <f>+'Alloc amt'!AL21/'Alloc amt'!$G21</f>
        <v>0</v>
      </c>
      <c r="AM21" s="98"/>
      <c r="AN21" s="98">
        <f>+'Alloc amt'!AN21/'Alloc amt'!$G21</f>
        <v>0</v>
      </c>
      <c r="AO21" s="98">
        <f>+'Alloc amt'!AO21/'Alloc amt'!$G21</f>
        <v>0</v>
      </c>
      <c r="AP21" s="98">
        <f>+'Alloc amt'!AP21/'Alloc amt'!$G21</f>
        <v>0</v>
      </c>
      <c r="AQ21" s="98"/>
      <c r="AR21" s="98">
        <f>+'Alloc amt'!AR21/'Alloc amt'!$G21</f>
        <v>0</v>
      </c>
      <c r="AS21" s="98">
        <f>+'Alloc amt'!AS21/'Alloc amt'!$G21</f>
        <v>0</v>
      </c>
      <c r="AT21" s="98">
        <f>+'Alloc amt'!AT21/'Alloc amt'!$G21</f>
        <v>0</v>
      </c>
      <c r="AU21" s="98"/>
      <c r="AV21" s="98">
        <f>+'Alloc amt'!AV21/'Alloc amt'!$G21</f>
        <v>0</v>
      </c>
      <c r="AW21" s="98">
        <f>+'Alloc amt'!AW21/'Alloc amt'!$G21</f>
        <v>0</v>
      </c>
      <c r="AX21" s="98">
        <f>+'Alloc amt'!AX21/'Alloc amt'!$G21</f>
        <v>2.2908140741889682E-2</v>
      </c>
      <c r="AY21" s="98"/>
      <c r="AZ21" s="98">
        <f>+'Alloc amt'!AZ21/'Alloc amt'!$G21</f>
        <v>0</v>
      </c>
      <c r="BA21" s="98">
        <f>+'Alloc amt'!BA21/'Alloc amt'!$G21</f>
        <v>0</v>
      </c>
      <c r="BB21" s="98">
        <f>+'Alloc amt'!BB21/'Alloc amt'!$G21</f>
        <v>4.2952763891043158E-5</v>
      </c>
      <c r="BC21" s="98"/>
      <c r="BD21" s="98">
        <f>+'Alloc amt'!BD21/'Alloc amt'!$G21</f>
        <v>0</v>
      </c>
      <c r="BE21" s="98">
        <f>+'Alloc amt'!BE21/'Alloc amt'!$G21</f>
        <v>0</v>
      </c>
      <c r="BF21" s="98">
        <f>+'Alloc amt'!BF21/'Alloc amt'!$G21</f>
        <v>2.4101273072196438E-4</v>
      </c>
    </row>
    <row r="22" spans="3:58" x14ac:dyDescent="0.25">
      <c r="C22" s="6" t="str">
        <f>'Alloc amt'!C22</f>
        <v>Average Primary Customers</v>
      </c>
      <c r="D22" s="6" t="str">
        <f>'Alloc amt'!D22</f>
        <v>CUST08</v>
      </c>
      <c r="E22" s="6">
        <f>'Alloc amt'!E22</f>
        <v>11</v>
      </c>
      <c r="F22" s="103"/>
      <c r="G22" s="101">
        <f t="shared" si="0"/>
        <v>0.99999999999999989</v>
      </c>
      <c r="H22" s="98">
        <f>+'Alloc amt'!H22/'Alloc amt'!$G22</f>
        <v>0</v>
      </c>
      <c r="I22" s="98">
        <f>+'Alloc amt'!I22/'Alloc amt'!$G22</f>
        <v>0</v>
      </c>
      <c r="J22" s="98">
        <f>+'Alloc amt'!J22/'Alloc amt'!$G22</f>
        <v>1</v>
      </c>
      <c r="K22" s="104"/>
      <c r="L22" s="98">
        <f>+'Alloc amt'!L22/'Alloc amt'!$G22</f>
        <v>0</v>
      </c>
      <c r="M22" s="98">
        <f>+'Alloc amt'!M22/'Alloc amt'!$G22</f>
        <v>0</v>
      </c>
      <c r="N22" s="98">
        <f>+'Alloc amt'!N22/'Alloc amt'!$G22</f>
        <v>0.86211272774627379</v>
      </c>
      <c r="O22" s="98"/>
      <c r="P22" s="98">
        <f>+'Alloc amt'!P22/'Alloc amt'!$G22</f>
        <v>0</v>
      </c>
      <c r="Q22" s="98">
        <f>+'Alloc amt'!Q22/'Alloc amt'!$G22</f>
        <v>0</v>
      </c>
      <c r="R22" s="98">
        <f>+'Alloc amt'!R22/'Alloc amt'!$G22</f>
        <v>0.10710911695414886</v>
      </c>
      <c r="S22" s="98"/>
      <c r="T22" s="98">
        <f>+'Alloc amt'!T22/'Alloc amt'!$G22</f>
        <v>0</v>
      </c>
      <c r="U22" s="98">
        <f>+'Alloc amt'!U22/'Alloc amt'!$G22</f>
        <v>0</v>
      </c>
      <c r="V22" s="98">
        <f>+'Alloc amt'!V22/'Alloc amt'!$G22</f>
        <v>1.704767429471167E-4</v>
      </c>
      <c r="W22" s="98"/>
      <c r="X22" s="98">
        <f>+'Alloc amt'!X22/'Alloc amt'!$G22</f>
        <v>0</v>
      </c>
      <c r="Y22" s="98">
        <f>+'Alloc amt'!Y22/'Alloc amt'!$G22</f>
        <v>0</v>
      </c>
      <c r="Z22" s="98">
        <f>+'Alloc amt'!Z22/'Alloc amt'!$G22</f>
        <v>6.6864766955924658E-3</v>
      </c>
      <c r="AA22" s="98"/>
      <c r="AB22" s="98">
        <f>+'Alloc amt'!AB22/'Alloc amt'!$G22</f>
        <v>0</v>
      </c>
      <c r="AC22" s="98">
        <f>+'Alloc amt'!AC22/'Alloc amt'!$G22</f>
        <v>0</v>
      </c>
      <c r="AD22" s="98">
        <f>+'Alloc amt'!AD22/'Alloc amt'!$G22</f>
        <v>2.5097964933881066E-4</v>
      </c>
      <c r="AE22" s="98"/>
      <c r="AF22" s="98">
        <f>+'Alloc amt'!AF22/'Alloc amt'!$G22</f>
        <v>0</v>
      </c>
      <c r="AG22" s="98">
        <f>+'Alloc amt'!AG22/'Alloc amt'!$G22</f>
        <v>0</v>
      </c>
      <c r="AH22" s="98">
        <f>+'Alloc amt'!AH22/'Alloc amt'!$G22</f>
        <v>6.534941812972807E-4</v>
      </c>
      <c r="AI22" s="98"/>
      <c r="AJ22" s="98">
        <f>+'Alloc amt'!AJ22/'Alloc amt'!$G22</f>
        <v>0</v>
      </c>
      <c r="AK22" s="98">
        <f>+'Alloc amt'!AK22/'Alloc amt'!$G22</f>
        <v>0</v>
      </c>
      <c r="AL22" s="98">
        <f>+'Alloc amt'!AL22/'Alloc amt'!$G22</f>
        <v>0</v>
      </c>
      <c r="AM22" s="98"/>
      <c r="AN22" s="98">
        <f>+'Alloc amt'!AN22/'Alloc amt'!$G22</f>
        <v>0</v>
      </c>
      <c r="AO22" s="98">
        <f>+'Alloc amt'!AO22/'Alloc amt'!$G22</f>
        <v>0</v>
      </c>
      <c r="AP22" s="98">
        <f>+'Alloc amt'!AP22/'Alloc amt'!$G22</f>
        <v>2.3677325409321764E-6</v>
      </c>
      <c r="AQ22" s="98"/>
      <c r="AR22" s="98">
        <f>+'Alloc amt'!AR22/'Alloc amt'!$G22</f>
        <v>0</v>
      </c>
      <c r="AS22" s="98">
        <f>+'Alloc amt'!AS22/'Alloc amt'!$G22</f>
        <v>0</v>
      </c>
      <c r="AT22" s="98">
        <f>+'Alloc amt'!AT22/'Alloc amt'!$G22</f>
        <v>2.3677325409321764E-6</v>
      </c>
      <c r="AU22" s="98"/>
      <c r="AV22" s="98">
        <f>+'Alloc amt'!AV22/'Alloc amt'!$G22</f>
        <v>0</v>
      </c>
      <c r="AW22" s="98">
        <f>+'Alloc amt'!AW22/'Alloc amt'!$G22</f>
        <v>0</v>
      </c>
      <c r="AX22" s="98">
        <f>+'Alloc amt'!AX22/'Alloc amt'!$G22</f>
        <v>2.2730232392948892E-2</v>
      </c>
      <c r="AY22" s="98"/>
      <c r="AZ22" s="98">
        <f>+'Alloc amt'!AZ22/'Alloc amt'!$G22</f>
        <v>0</v>
      </c>
      <c r="BA22" s="98">
        <f>+'Alloc amt'!BA22/'Alloc amt'!$G22</f>
        <v>0</v>
      </c>
      <c r="BB22" s="98">
        <f>+'Alloc amt'!BB22/'Alloc amt'!$G22</f>
        <v>4.2619185736779174E-5</v>
      </c>
      <c r="BC22" s="98"/>
      <c r="BD22" s="98">
        <f>+'Alloc amt'!BD22/'Alloc amt'!$G22</f>
        <v>0</v>
      </c>
      <c r="BE22" s="98">
        <f>+'Alloc amt'!BE22/'Alloc amt'!$G22</f>
        <v>0</v>
      </c>
      <c r="BF22" s="98">
        <f>+'Alloc amt'!BF22/'Alloc amt'!$G22</f>
        <v>2.391409866341498E-4</v>
      </c>
    </row>
    <row r="23" spans="3:58" x14ac:dyDescent="0.25">
      <c r="C23" s="6" t="str">
        <f>'Alloc amt'!C23</f>
        <v>Average Transformer Customers</v>
      </c>
      <c r="D23" s="6" t="str">
        <f>'Alloc amt'!D23</f>
        <v>CUST09</v>
      </c>
      <c r="E23" s="6">
        <f>'Alloc amt'!E23</f>
        <v>12</v>
      </c>
      <c r="F23" s="103"/>
      <c r="G23" s="101">
        <f t="shared" si="0"/>
        <v>1</v>
      </c>
      <c r="H23" s="98">
        <f>+'Alloc amt'!H23/'Alloc amt'!$G23</f>
        <v>0</v>
      </c>
      <c r="I23" s="98">
        <f>+'Alloc amt'!I23/'Alloc amt'!$G23</f>
        <v>0</v>
      </c>
      <c r="J23" s="98">
        <f>+'Alloc amt'!J23/'Alloc amt'!$G23</f>
        <v>1</v>
      </c>
      <c r="K23" s="104"/>
      <c r="L23" s="98">
        <f>+'Alloc amt'!L23/'Alloc amt'!$G23</f>
        <v>0</v>
      </c>
      <c r="M23" s="98">
        <f>+'Alloc amt'!M23/'Alloc amt'!$G23</f>
        <v>0</v>
      </c>
      <c r="N23" s="98">
        <f>+'Alloc amt'!N23/'Alloc amt'!$G23</f>
        <v>0.86248030983146395</v>
      </c>
      <c r="O23" s="98"/>
      <c r="P23" s="98">
        <f>+'Alloc amt'!P23/'Alloc amt'!$G23</f>
        <v>0</v>
      </c>
      <c r="Q23" s="98">
        <f>+'Alloc amt'!Q23/'Alloc amt'!$G23</f>
        <v>0</v>
      </c>
      <c r="R23" s="98">
        <f>+'Alloc amt'!R23/'Alloc amt'!$G23</f>
        <v>0.10715478545118615</v>
      </c>
      <c r="S23" s="98"/>
      <c r="T23" s="98">
        <f>+'Alloc amt'!T23/'Alloc amt'!$G23</f>
        <v>0</v>
      </c>
      <c r="U23" s="98">
        <f>+'Alloc amt'!U23/'Alloc amt'!$G23</f>
        <v>0</v>
      </c>
      <c r="V23" s="98">
        <f>+'Alloc amt'!V23/'Alloc amt'!$G23</f>
        <v>0</v>
      </c>
      <c r="W23" s="98"/>
      <c r="X23" s="98">
        <f>+'Alloc amt'!X23/'Alloc amt'!$G23</f>
        <v>0</v>
      </c>
      <c r="Y23" s="98">
        <f>+'Alloc amt'!Y23/'Alloc amt'!$G23</f>
        <v>0</v>
      </c>
      <c r="Z23" s="98">
        <f>+'Alloc amt'!Z23/'Alloc amt'!$G23</f>
        <v>6.6893276325607287E-3</v>
      </c>
      <c r="AA23" s="98"/>
      <c r="AB23" s="98">
        <f>+'Alloc amt'!AB23/'Alloc amt'!$G23</f>
        <v>0</v>
      </c>
      <c r="AC23" s="98">
        <f>+'Alloc amt'!AC23/'Alloc amt'!$G23</f>
        <v>0</v>
      </c>
      <c r="AD23" s="98">
        <f>+'Alloc amt'!AD23/'Alloc amt'!$G23</f>
        <v>0</v>
      </c>
      <c r="AE23" s="98"/>
      <c r="AF23" s="98">
        <f>+'Alloc amt'!AF23/'Alloc amt'!$G23</f>
        <v>0</v>
      </c>
      <c r="AG23" s="98">
        <f>+'Alloc amt'!AG23/'Alloc amt'!$G23</f>
        <v>0</v>
      </c>
      <c r="AH23" s="98">
        <f>+'Alloc amt'!AH23/'Alloc amt'!$G23</f>
        <v>6.5377281394715333E-4</v>
      </c>
      <c r="AI23" s="98"/>
      <c r="AJ23" s="98">
        <f>+'Alloc amt'!AJ23/'Alloc amt'!$G23</f>
        <v>0</v>
      </c>
      <c r="AK23" s="98">
        <f>+'Alloc amt'!AK23/'Alloc amt'!$G23</f>
        <v>0</v>
      </c>
      <c r="AL23" s="98">
        <f>+'Alloc amt'!AL23/'Alloc amt'!$G23</f>
        <v>0</v>
      </c>
      <c r="AM23" s="98"/>
      <c r="AN23" s="98">
        <f>+'Alloc amt'!AN23/'Alloc amt'!$G23</f>
        <v>0</v>
      </c>
      <c r="AO23" s="98">
        <f>+'Alloc amt'!AO23/'Alloc amt'!$G23</f>
        <v>0</v>
      </c>
      <c r="AP23" s="98">
        <f>+'Alloc amt'!AP23/'Alloc amt'!$G23</f>
        <v>0</v>
      </c>
      <c r="AQ23" s="98"/>
      <c r="AR23" s="98">
        <f>+'Alloc amt'!AR23/'Alloc amt'!$G23</f>
        <v>0</v>
      </c>
      <c r="AS23" s="98">
        <f>+'Alloc amt'!AS23/'Alloc amt'!$G23</f>
        <v>0</v>
      </c>
      <c r="AT23" s="98">
        <f>+'Alloc amt'!AT23/'Alloc amt'!$G23</f>
        <v>0</v>
      </c>
      <c r="AU23" s="98"/>
      <c r="AV23" s="98">
        <f>+'Alloc amt'!AV23/'Alloc amt'!$G23</f>
        <v>0</v>
      </c>
      <c r="AW23" s="98">
        <f>+'Alloc amt'!AW23/'Alloc amt'!$G23</f>
        <v>0</v>
      </c>
      <c r="AX23" s="98">
        <f>+'Alloc amt'!AX23/'Alloc amt'!$G23</f>
        <v>2.2739923963379247E-2</v>
      </c>
      <c r="AY23" s="98"/>
      <c r="AZ23" s="98">
        <f>+'Alloc amt'!AZ23/'Alloc amt'!$G23</f>
        <v>0</v>
      </c>
      <c r="BA23" s="98">
        <f>+'Alloc amt'!BA23/'Alloc amt'!$G23</f>
        <v>0</v>
      </c>
      <c r="BB23" s="98">
        <f>+'Alloc amt'!BB23/'Alloc amt'!$G23</f>
        <v>4.2637357431336087E-5</v>
      </c>
      <c r="BC23" s="98"/>
      <c r="BD23" s="98">
        <f>+'Alloc amt'!BD23/'Alloc amt'!$G23</f>
        <v>0</v>
      </c>
      <c r="BE23" s="98">
        <f>+'Alloc amt'!BE23/'Alloc amt'!$G23</f>
        <v>0</v>
      </c>
      <c r="BF23" s="98">
        <f>+'Alloc amt'!BF23/'Alloc amt'!$G23</f>
        <v>2.3924295003138583E-4</v>
      </c>
    </row>
    <row r="24" spans="3:58" x14ac:dyDescent="0.25">
      <c r="C24" s="6" t="str">
        <f>'Alloc amt'!C24</f>
        <v>Maximum Class Non-Coincident Peak Demands (Transmission)</v>
      </c>
      <c r="D24" s="6" t="str">
        <f>'Alloc amt'!D24</f>
        <v>NCPT</v>
      </c>
      <c r="E24" s="6">
        <f>'Alloc amt'!E24</f>
        <v>13</v>
      </c>
      <c r="F24" s="103"/>
      <c r="G24" s="101">
        <f t="shared" si="0"/>
        <v>1</v>
      </c>
      <c r="H24" s="98">
        <f>+'Alloc amt'!H24/'Alloc amt'!$G24</f>
        <v>1</v>
      </c>
      <c r="I24" s="98">
        <f>+'Alloc amt'!I24/'Alloc amt'!$G24</f>
        <v>0</v>
      </c>
      <c r="J24" s="98">
        <f>+'Alloc amt'!J24/'Alloc amt'!$G24</f>
        <v>0</v>
      </c>
      <c r="K24" s="104"/>
      <c r="L24" s="98">
        <f>+'Alloc amt'!L24/'Alloc amt'!$G24</f>
        <v>0.44438785732179259</v>
      </c>
      <c r="M24" s="98">
        <f>+'Alloc amt'!M24/'Alloc amt'!$G24</f>
        <v>0</v>
      </c>
      <c r="N24" s="98">
        <f>+'Alloc amt'!N24/'Alloc amt'!$G24</f>
        <v>0</v>
      </c>
      <c r="O24" s="98"/>
      <c r="P24" s="98">
        <f>+'Alloc amt'!P24/'Alloc amt'!$G24</f>
        <v>0.12791580824128268</v>
      </c>
      <c r="Q24" s="98">
        <f>+'Alloc amt'!Q24/'Alloc amt'!$G24</f>
        <v>0</v>
      </c>
      <c r="R24" s="98">
        <f>+'Alloc amt'!R24/'Alloc amt'!$G24</f>
        <v>0</v>
      </c>
      <c r="S24" s="98"/>
      <c r="T24" s="98">
        <f>+'Alloc amt'!T24/'Alloc amt'!$G24</f>
        <v>1.1365556833911538E-2</v>
      </c>
      <c r="U24" s="98">
        <f>+'Alloc amt'!U24/'Alloc amt'!$G24</f>
        <v>0</v>
      </c>
      <c r="V24" s="98">
        <f>+'Alloc amt'!V24/'Alloc amt'!$G24</f>
        <v>0</v>
      </c>
      <c r="W24" s="98"/>
      <c r="X24" s="98">
        <f>+'Alloc amt'!X24/'Alloc amt'!$G24</f>
        <v>0.13191427269413572</v>
      </c>
      <c r="Y24" s="98">
        <f>+'Alloc amt'!Y24/'Alloc amt'!$G24</f>
        <v>0</v>
      </c>
      <c r="Z24" s="98">
        <f>+'Alloc amt'!Z24/'Alloc amt'!$G24</f>
        <v>0</v>
      </c>
      <c r="AA24" s="98"/>
      <c r="AB24" s="98">
        <f>+'Alloc amt'!AB24/'Alloc amt'!$G24</f>
        <v>0.1200015275673177</v>
      </c>
      <c r="AC24" s="98">
        <f>+'Alloc amt'!AC24/'Alloc amt'!$G24</f>
        <v>0</v>
      </c>
      <c r="AD24" s="98">
        <f>+'Alloc amt'!AD24/'Alloc amt'!$G24</f>
        <v>0</v>
      </c>
      <c r="AE24" s="98"/>
      <c r="AF24" s="98">
        <f>+'Alloc amt'!AF24/'Alloc amt'!$G24</f>
        <v>7.1250755590084147E-2</v>
      </c>
      <c r="AG24" s="98">
        <f>+'Alloc amt'!AG24/'Alloc amt'!$G24</f>
        <v>0</v>
      </c>
      <c r="AH24" s="98">
        <f>+'Alloc amt'!AH24/'Alloc amt'!$G24</f>
        <v>0</v>
      </c>
      <c r="AI24" s="98"/>
      <c r="AJ24" s="98">
        <f>+'Alloc amt'!AJ24/'Alloc amt'!$G24</f>
        <v>7.3802590993565689E-2</v>
      </c>
      <c r="AK24" s="98">
        <f>+'Alloc amt'!AK24/'Alloc amt'!$G24</f>
        <v>0</v>
      </c>
      <c r="AL24" s="98">
        <f>+'Alloc amt'!AL24/'Alloc amt'!$G24</f>
        <v>0</v>
      </c>
      <c r="AM24" s="98"/>
      <c r="AN24" s="98">
        <f>+'Alloc amt'!AN24/'Alloc amt'!$G24</f>
        <v>7.4397658262101481E-3</v>
      </c>
      <c r="AO24" s="98">
        <f>+'Alloc amt'!AO24/'Alloc amt'!$G24</f>
        <v>0</v>
      </c>
      <c r="AP24" s="98">
        <f>+'Alloc amt'!AP24/'Alloc amt'!$G24</f>
        <v>0</v>
      </c>
      <c r="AQ24" s="98"/>
      <c r="AR24" s="98">
        <f>+'Alloc amt'!AR24/'Alloc amt'!$G24</f>
        <v>3.8938716906151793E-3</v>
      </c>
      <c r="AS24" s="98">
        <f>+'Alloc amt'!AS24/'Alloc amt'!$G24</f>
        <v>0</v>
      </c>
      <c r="AT24" s="98">
        <f>+'Alloc amt'!AT24/'Alloc amt'!$G24</f>
        <v>0</v>
      </c>
      <c r="AU24" s="98"/>
      <c r="AV24" s="98">
        <f>+'Alloc amt'!AV24/'Alloc amt'!$G24</f>
        <v>7.6708958811826222E-3</v>
      </c>
      <c r="AW24" s="98">
        <f>+'Alloc amt'!AW24/'Alloc amt'!$G24</f>
        <v>0</v>
      </c>
      <c r="AX24" s="98">
        <f>+'Alloc amt'!AX24/'Alloc amt'!$G24</f>
        <v>0</v>
      </c>
      <c r="AY24" s="98"/>
      <c r="AZ24" s="98">
        <f>+'Alloc amt'!AZ24/'Alloc amt'!$G24</f>
        <v>2.4537975010024662E-4</v>
      </c>
      <c r="BA24" s="98">
        <f>+'Alloc amt'!BA24/'Alloc amt'!$G24</f>
        <v>0</v>
      </c>
      <c r="BB24" s="98">
        <f>+'Alloc amt'!BB24/'Alloc amt'!$G24</f>
        <v>0</v>
      </c>
      <c r="BC24" s="98"/>
      <c r="BD24" s="98">
        <f>+'Alloc amt'!BD24/'Alloc amt'!$G24</f>
        <v>1.1171760980173829E-4</v>
      </c>
      <c r="BE24" s="98">
        <f>+'Alloc amt'!BE24/'Alloc amt'!$G24</f>
        <v>0</v>
      </c>
      <c r="BF24" s="98">
        <f>+'Alloc amt'!BF24/'Alloc amt'!$G24</f>
        <v>0</v>
      </c>
    </row>
    <row r="25" spans="3:58" x14ac:dyDescent="0.25">
      <c r="C25" s="6" t="str">
        <f>'Alloc amt'!C25</f>
        <v>Maximum Class Non-Coincident Peak Demands (Primary)</v>
      </c>
      <c r="D25" s="6" t="str">
        <f>'Alloc amt'!D25</f>
        <v>NCPP</v>
      </c>
      <c r="E25" s="6">
        <f>'Alloc amt'!E25</f>
        <v>14</v>
      </c>
      <c r="F25" s="103"/>
      <c r="G25" s="101">
        <f t="shared" si="0"/>
        <v>1</v>
      </c>
      <c r="H25" s="98">
        <f>+'Alloc amt'!H25/'Alloc amt'!$G25</f>
        <v>1</v>
      </c>
      <c r="I25" s="98">
        <f>+'Alloc amt'!I25/'Alloc amt'!$G25</f>
        <v>0</v>
      </c>
      <c r="J25" s="98">
        <f>+'Alloc amt'!J25/'Alloc amt'!$G25</f>
        <v>0</v>
      </c>
      <c r="K25" s="104"/>
      <c r="L25" s="98">
        <f>+'Alloc amt'!L25/'Alloc amt'!$G25</f>
        <v>0.4797982082442917</v>
      </c>
      <c r="M25" s="98">
        <f>+'Alloc amt'!M25/'Alloc amt'!$G25</f>
        <v>0</v>
      </c>
      <c r="N25" s="98">
        <f>+'Alloc amt'!N25/'Alloc amt'!$G25</f>
        <v>0</v>
      </c>
      <c r="O25" s="98"/>
      <c r="P25" s="98">
        <f>+'Alloc amt'!P25/'Alloc amt'!$G25</f>
        <v>0.13810857922664957</v>
      </c>
      <c r="Q25" s="98">
        <f>+'Alloc amt'!Q25/'Alloc amt'!$G25</f>
        <v>0</v>
      </c>
      <c r="R25" s="98">
        <f>+'Alloc amt'!R25/'Alloc amt'!$G25</f>
        <v>0</v>
      </c>
      <c r="S25" s="98"/>
      <c r="T25" s="98">
        <f>+'Alloc amt'!T25/'Alloc amt'!$G25</f>
        <v>1.2271203442583353E-2</v>
      </c>
      <c r="U25" s="98">
        <f>+'Alloc amt'!U25/'Alloc amt'!$G25</f>
        <v>0</v>
      </c>
      <c r="V25" s="98">
        <f>+'Alloc amt'!V25/'Alloc amt'!$G25</f>
        <v>0</v>
      </c>
      <c r="W25" s="98"/>
      <c r="X25" s="98">
        <f>+'Alloc amt'!X25/'Alloc amt'!$G25</f>
        <v>0.14242565506164065</v>
      </c>
      <c r="Y25" s="98">
        <f>+'Alloc amt'!Y25/'Alloc amt'!$G25</f>
        <v>0</v>
      </c>
      <c r="Z25" s="98">
        <f>+'Alloc amt'!Z25/'Alloc amt'!$G25</f>
        <v>0</v>
      </c>
      <c r="AA25" s="98"/>
      <c r="AB25" s="98">
        <f>+'Alloc amt'!AB25/'Alloc amt'!$G25</f>
        <v>0.12956366148340634</v>
      </c>
      <c r="AC25" s="98">
        <f>+'Alloc amt'!AC25/'Alloc amt'!$G25</f>
        <v>0</v>
      </c>
      <c r="AD25" s="98">
        <f>+'Alloc amt'!AD25/'Alloc amt'!$G25</f>
        <v>0</v>
      </c>
      <c r="AE25" s="98"/>
      <c r="AF25" s="98">
        <f>+'Alloc amt'!AF25/'Alloc amt'!$G25</f>
        <v>7.6928260538449825E-2</v>
      </c>
      <c r="AG25" s="98">
        <f>+'Alloc amt'!AG25/'Alloc amt'!$G25</f>
        <v>0</v>
      </c>
      <c r="AH25" s="98">
        <f>+'Alloc amt'!AH25/'Alloc amt'!$G25</f>
        <v>0</v>
      </c>
      <c r="AI25" s="98"/>
      <c r="AJ25" s="98">
        <f>+'Alloc amt'!AJ25/'Alloc amt'!$G25</f>
        <v>0</v>
      </c>
      <c r="AK25" s="98">
        <f>+'Alloc amt'!AK25/'Alloc amt'!$G25</f>
        <v>0</v>
      </c>
      <c r="AL25" s="98">
        <f>+'Alloc amt'!AL25/'Alloc amt'!$G25</f>
        <v>0</v>
      </c>
      <c r="AM25" s="98"/>
      <c r="AN25" s="98">
        <f>+'Alloc amt'!AN25/'Alloc amt'!$G25</f>
        <v>8.0325919224834112E-3</v>
      </c>
      <c r="AO25" s="98">
        <f>+'Alloc amt'!AO25/'Alloc amt'!$G25</f>
        <v>0</v>
      </c>
      <c r="AP25" s="98">
        <f>+'Alloc amt'!AP25/'Alloc amt'!$G25</f>
        <v>0</v>
      </c>
      <c r="AQ25" s="98"/>
      <c r="AR25" s="98">
        <f>+'Alloc amt'!AR25/'Alloc amt'!$G25</f>
        <v>4.2041487621869694E-3</v>
      </c>
      <c r="AS25" s="98">
        <f>+'Alloc amt'!AS25/'Alloc amt'!$G25</f>
        <v>0</v>
      </c>
      <c r="AT25" s="98">
        <f>+'Alloc amt'!AT25/'Alloc amt'!$G25</f>
        <v>0</v>
      </c>
      <c r="AU25" s="98"/>
      <c r="AV25" s="98">
        <f>+'Alloc amt'!AV25/'Alloc amt'!$G25</f>
        <v>8.2821392141568095E-3</v>
      </c>
      <c r="AW25" s="98">
        <f>+'Alloc amt'!AW25/'Alloc amt'!$G25</f>
        <v>0</v>
      </c>
      <c r="AX25" s="98">
        <f>+'Alloc amt'!AX25/'Alloc amt'!$G25</f>
        <v>0</v>
      </c>
      <c r="AY25" s="98"/>
      <c r="AZ25" s="98">
        <f>+'Alloc amt'!AZ25/'Alloc amt'!$G25</f>
        <v>2.649324514559746E-4</v>
      </c>
      <c r="BA25" s="98">
        <f>+'Alloc amt'!BA25/'Alloc amt'!$G25</f>
        <v>0</v>
      </c>
      <c r="BB25" s="98">
        <f>+'Alloc amt'!BB25/'Alloc amt'!$G25</f>
        <v>0</v>
      </c>
      <c r="BC25" s="98"/>
      <c r="BD25" s="98">
        <f>+'Alloc amt'!BD25/'Alloc amt'!$G25</f>
        <v>1.2061965269540307E-4</v>
      </c>
      <c r="BE25" s="98">
        <f>+'Alloc amt'!BE25/'Alloc amt'!$G25</f>
        <v>0</v>
      </c>
      <c r="BF25" s="98">
        <f>+'Alloc amt'!BF25/'Alloc amt'!$G25</f>
        <v>0</v>
      </c>
    </row>
    <row r="26" spans="3:58" x14ac:dyDescent="0.25">
      <c r="C26" s="6" t="str">
        <f>'Alloc amt'!C26</f>
        <v>Sum of the Individual Customer Demands (Transformer)</v>
      </c>
      <c r="D26" s="6" t="str">
        <f>'Alloc amt'!D26</f>
        <v>SICDT</v>
      </c>
      <c r="E26" s="6">
        <f>'Alloc amt'!E26</f>
        <v>15</v>
      </c>
      <c r="F26" s="103"/>
      <c r="G26" s="101">
        <f t="shared" si="0"/>
        <v>1</v>
      </c>
      <c r="H26" s="98">
        <f>+'Alloc amt'!H26/'Alloc amt'!$G26</f>
        <v>1</v>
      </c>
      <c r="I26" s="98">
        <f>+'Alloc amt'!I26/'Alloc amt'!$G26</f>
        <v>0</v>
      </c>
      <c r="J26" s="98">
        <f>+'Alloc amt'!J26/'Alloc amt'!$G26</f>
        <v>0</v>
      </c>
      <c r="K26" s="104"/>
      <c r="L26" s="98">
        <f>+'Alloc amt'!L26/'Alloc amt'!$G26</f>
        <v>0.69380075933980334</v>
      </c>
      <c r="M26" s="98">
        <f>+'Alloc amt'!M26/'Alloc amt'!$G26</f>
        <v>0</v>
      </c>
      <c r="N26" s="98">
        <f>+'Alloc amt'!N26/'Alloc amt'!$G26</f>
        <v>0</v>
      </c>
      <c r="O26" s="98"/>
      <c r="P26" s="98">
        <f>+'Alloc amt'!P26/'Alloc amt'!$G26</f>
        <v>0.12696245430017064</v>
      </c>
      <c r="Q26" s="98">
        <f>+'Alloc amt'!Q26/'Alloc amt'!$G26</f>
        <v>0</v>
      </c>
      <c r="R26" s="98">
        <f>+'Alloc amt'!R26/'Alloc amt'!$G26</f>
        <v>0</v>
      </c>
      <c r="S26" s="98"/>
      <c r="T26" s="98">
        <f>+'Alloc amt'!T26/'Alloc amt'!$G26</f>
        <v>0</v>
      </c>
      <c r="U26" s="98">
        <f>+'Alloc amt'!U26/'Alloc amt'!$G26</f>
        <v>0</v>
      </c>
      <c r="V26" s="98">
        <f>+'Alloc amt'!V26/'Alloc amt'!$G26</f>
        <v>0</v>
      </c>
      <c r="W26" s="98"/>
      <c r="X26" s="98">
        <f>+'Alloc amt'!X26/'Alloc amt'!$G26</f>
        <v>0.11181677006787268</v>
      </c>
      <c r="Y26" s="98">
        <f>+'Alloc amt'!Y26/'Alloc amt'!$G26</f>
        <v>0</v>
      </c>
      <c r="Z26" s="98">
        <f>+'Alloc amt'!Z26/'Alloc amt'!$G26</f>
        <v>0</v>
      </c>
      <c r="AA26" s="98"/>
      <c r="AB26" s="98">
        <f>+'Alloc amt'!AB26/'Alloc amt'!$G26</f>
        <v>0</v>
      </c>
      <c r="AC26" s="98">
        <f>+'Alloc amt'!AC26/'Alloc amt'!$G26</f>
        <v>0</v>
      </c>
      <c r="AD26" s="98">
        <f>+'Alloc amt'!AD26/'Alloc amt'!$G26</f>
        <v>0</v>
      </c>
      <c r="AE26" s="98"/>
      <c r="AF26" s="98">
        <f>+'Alloc amt'!AF26/'Alloc amt'!$G26</f>
        <v>6.145053568295232E-2</v>
      </c>
      <c r="AG26" s="98">
        <f>+'Alloc amt'!AG26/'Alloc amt'!$G26</f>
        <v>0</v>
      </c>
      <c r="AH26" s="98">
        <f>+'Alloc amt'!AH26/'Alloc amt'!$G26</f>
        <v>0</v>
      </c>
      <c r="AI26" s="98"/>
      <c r="AJ26" s="98">
        <f>+'Alloc amt'!AJ26/'Alloc amt'!$G26</f>
        <v>0</v>
      </c>
      <c r="AK26" s="98">
        <f>+'Alloc amt'!AK26/'Alloc amt'!$G26</f>
        <v>0</v>
      </c>
      <c r="AL26" s="98">
        <f>+'Alloc amt'!AL26/'Alloc amt'!$G26</f>
        <v>0</v>
      </c>
      <c r="AM26" s="98"/>
      <c r="AN26" s="98">
        <f>+'Alloc amt'!AN26/'Alloc amt'!$G26</f>
        <v>0</v>
      </c>
      <c r="AO26" s="98">
        <f>+'Alloc amt'!AO26/'Alloc amt'!$G26</f>
        <v>0</v>
      </c>
      <c r="AP26" s="98">
        <f>+'Alloc amt'!AP26/'Alloc amt'!$G26</f>
        <v>0</v>
      </c>
      <c r="AQ26" s="98"/>
      <c r="AR26" s="98">
        <f>+'Alloc amt'!AR26/'Alloc amt'!$G26</f>
        <v>0</v>
      </c>
      <c r="AS26" s="98">
        <f>+'Alloc amt'!AS26/'Alloc amt'!$G26</f>
        <v>0</v>
      </c>
      <c r="AT26" s="98">
        <f>+'Alloc amt'!AT26/'Alloc amt'!$G26</f>
        <v>0</v>
      </c>
      <c r="AU26" s="98"/>
      <c r="AV26" s="98">
        <f>+'Alloc amt'!AV26/'Alloc amt'!$G26</f>
        <v>5.7039490247171127E-3</v>
      </c>
      <c r="AW26" s="98">
        <f>+'Alloc amt'!AW26/'Alloc amt'!$G26</f>
        <v>0</v>
      </c>
      <c r="AX26" s="98">
        <f>+'Alloc amt'!AX26/'Alloc amt'!$G26</f>
        <v>0</v>
      </c>
      <c r="AY26" s="98"/>
      <c r="AZ26" s="98">
        <f>+'Alloc amt'!AZ26/'Alloc amt'!$G26</f>
        <v>1.8246025079066109E-4</v>
      </c>
      <c r="BA26" s="98">
        <f>+'Alloc amt'!BA26/'Alloc amt'!$G26</f>
        <v>0</v>
      </c>
      <c r="BB26" s="98">
        <f>+'Alloc amt'!BB26/'Alloc amt'!$G26</f>
        <v>0</v>
      </c>
      <c r="BC26" s="98"/>
      <c r="BD26" s="98">
        <f>+'Alloc amt'!BD26/'Alloc amt'!$G26</f>
        <v>8.3071333693309114E-5</v>
      </c>
      <c r="BE26" s="98">
        <f>+'Alloc amt'!BE26/'Alloc amt'!$G26</f>
        <v>0</v>
      </c>
      <c r="BF26" s="98">
        <f>+'Alloc amt'!BF26/'Alloc amt'!$G26</f>
        <v>0</v>
      </c>
    </row>
    <row r="27" spans="3:58" x14ac:dyDescent="0.25">
      <c r="C27" s="6" t="str">
        <f>'Alloc amt'!C27</f>
        <v>Sum of the Individual Customer Demands (Secondary)</v>
      </c>
      <c r="D27" s="6" t="str">
        <f>'Alloc amt'!D27</f>
        <v>SICD</v>
      </c>
      <c r="E27" s="6">
        <f>'Alloc amt'!E27</f>
        <v>16</v>
      </c>
      <c r="F27" s="103"/>
      <c r="G27" s="101">
        <f t="shared" si="0"/>
        <v>1</v>
      </c>
      <c r="H27" s="98">
        <f>+'Alloc amt'!H27/'Alloc amt'!$G27</f>
        <v>1</v>
      </c>
      <c r="I27" s="98">
        <f>+'Alloc amt'!I27/'Alloc amt'!$G27</f>
        <v>0</v>
      </c>
      <c r="J27" s="98">
        <f>+'Alloc amt'!J27/'Alloc amt'!$G27</f>
        <v>0</v>
      </c>
      <c r="K27" s="104"/>
      <c r="L27" s="98">
        <f>+'Alloc amt'!L27/'Alloc amt'!$G27</f>
        <v>0.83920808281315362</v>
      </c>
      <c r="M27" s="98">
        <f>+'Alloc amt'!M27/'Alloc amt'!$G27</f>
        <v>0</v>
      </c>
      <c r="N27" s="98">
        <f>+'Alloc amt'!N27/'Alloc amt'!$G27</f>
        <v>0</v>
      </c>
      <c r="O27" s="98"/>
      <c r="P27" s="98">
        <f>+'Alloc amt'!P27/'Alloc amt'!$G27</f>
        <v>0.15357134801046649</v>
      </c>
      <c r="Q27" s="98">
        <f>+'Alloc amt'!Q27/'Alloc amt'!$G27</f>
        <v>0</v>
      </c>
      <c r="R27" s="98">
        <f>+'Alloc amt'!R27/'Alloc amt'!$G27</f>
        <v>0</v>
      </c>
      <c r="S27" s="98"/>
      <c r="T27" s="98">
        <f>+'Alloc amt'!T27/'Alloc amt'!$G27</f>
        <v>0</v>
      </c>
      <c r="U27" s="98">
        <f>+'Alloc amt'!U27/'Alloc amt'!$G27</f>
        <v>0</v>
      </c>
      <c r="V27" s="98">
        <f>+'Alloc amt'!V27/'Alloc amt'!$G27</f>
        <v>0</v>
      </c>
      <c r="W27" s="98"/>
      <c r="X27" s="98">
        <f>+'Alloc amt'!X27/'Alloc amt'!$G27</f>
        <v>0</v>
      </c>
      <c r="Y27" s="98">
        <f>+'Alloc amt'!Y27/'Alloc amt'!$G27</f>
        <v>0</v>
      </c>
      <c r="Z27" s="98">
        <f>+'Alloc amt'!Z27/'Alloc amt'!$G27</f>
        <v>0</v>
      </c>
      <c r="AA27" s="98"/>
      <c r="AB27" s="98">
        <f>+'Alloc amt'!AB27/'Alloc amt'!$G27</f>
        <v>0</v>
      </c>
      <c r="AC27" s="98">
        <f>+'Alloc amt'!AC27/'Alloc amt'!$G27</f>
        <v>0</v>
      </c>
      <c r="AD27" s="98">
        <f>+'Alloc amt'!AD27/'Alloc amt'!$G27</f>
        <v>0</v>
      </c>
      <c r="AE27" s="98"/>
      <c r="AF27" s="98">
        <f>+'Alloc amt'!AF27/'Alloc amt'!$G27</f>
        <v>0</v>
      </c>
      <c r="AG27" s="98">
        <f>+'Alloc amt'!AG27/'Alloc amt'!$G27</f>
        <v>0</v>
      </c>
      <c r="AH27" s="98">
        <f>+'Alloc amt'!AH27/'Alloc amt'!$G27</f>
        <v>0</v>
      </c>
      <c r="AI27" s="98"/>
      <c r="AJ27" s="98">
        <f>+'Alloc amt'!AJ27/'Alloc amt'!$G27</f>
        <v>0</v>
      </c>
      <c r="AK27" s="98">
        <f>+'Alloc amt'!AK27/'Alloc amt'!$G27</f>
        <v>0</v>
      </c>
      <c r="AL27" s="98">
        <f>+'Alloc amt'!AL27/'Alloc amt'!$G27</f>
        <v>0</v>
      </c>
      <c r="AM27" s="98"/>
      <c r="AN27" s="98">
        <f>+'Alloc amt'!AN27/'Alloc amt'!$G27</f>
        <v>0</v>
      </c>
      <c r="AO27" s="98">
        <f>+'Alloc amt'!AO27/'Alloc amt'!$G27</f>
        <v>0</v>
      </c>
      <c r="AP27" s="98">
        <f>+'Alloc amt'!AP27/'Alloc amt'!$G27</f>
        <v>0</v>
      </c>
      <c r="AQ27" s="98"/>
      <c r="AR27" s="98">
        <f>+'Alloc amt'!AR27/'Alloc amt'!$G27</f>
        <v>0</v>
      </c>
      <c r="AS27" s="98">
        <f>+'Alloc amt'!AS27/'Alloc amt'!$G27</f>
        <v>0</v>
      </c>
      <c r="AT27" s="98">
        <f>+'Alloc amt'!AT27/'Alloc amt'!$G27</f>
        <v>0</v>
      </c>
      <c r="AU27" s="98"/>
      <c r="AV27" s="98">
        <f>+'Alloc amt'!AV27/'Alloc amt'!$G27</f>
        <v>6.8993872679697817E-3</v>
      </c>
      <c r="AW27" s="98">
        <f>+'Alloc amt'!AW27/'Alloc amt'!$G27</f>
        <v>0</v>
      </c>
      <c r="AX27" s="98">
        <f>+'Alloc amt'!AX27/'Alloc amt'!$G27</f>
        <v>0</v>
      </c>
      <c r="AY27" s="98"/>
      <c r="AZ27" s="98">
        <f>+'Alloc amt'!AZ27/'Alloc amt'!$G27</f>
        <v>2.2070041751084789E-4</v>
      </c>
      <c r="BA27" s="98">
        <f>+'Alloc amt'!BA27/'Alloc amt'!$G27</f>
        <v>0</v>
      </c>
      <c r="BB27" s="98">
        <f>+'Alloc amt'!BB27/'Alloc amt'!$G27</f>
        <v>0</v>
      </c>
      <c r="BC27" s="98"/>
      <c r="BD27" s="98">
        <f>+'Alloc amt'!BD27/'Alloc amt'!$G27</f>
        <v>1.0048149089924782E-4</v>
      </c>
      <c r="BE27" s="98">
        <f>+'Alloc amt'!BE27/'Alloc amt'!$G27</f>
        <v>0</v>
      </c>
      <c r="BF27" s="98">
        <f>+'Alloc amt'!BF27/'Alloc amt'!$G27</f>
        <v>0</v>
      </c>
    </row>
    <row r="28" spans="3:58" x14ac:dyDescent="0.25">
      <c r="C28" s="6" t="str">
        <f>'Alloc amt'!C28</f>
        <v>Summer Peak Period Demand Allocator</v>
      </c>
      <c r="D28" s="6" t="str">
        <f>'Alloc amt'!D28</f>
        <v>SCP</v>
      </c>
      <c r="E28" s="6">
        <f>'Alloc amt'!E28</f>
        <v>17</v>
      </c>
      <c r="F28" s="103"/>
      <c r="G28" s="101">
        <f t="shared" si="0"/>
        <v>1.0000000000000002</v>
      </c>
      <c r="H28" s="98">
        <f>+'Alloc amt'!H28/'Alloc amt'!$G28</f>
        <v>1</v>
      </c>
      <c r="I28" s="98">
        <f>+'Alloc amt'!I28/'Alloc amt'!$G28</f>
        <v>0</v>
      </c>
      <c r="J28" s="98">
        <f>+'Alloc amt'!J28/'Alloc amt'!$G28</f>
        <v>0</v>
      </c>
      <c r="K28" s="104"/>
      <c r="L28" s="98">
        <f>+'Alloc amt'!L28/'Alloc amt'!$G28</f>
        <v>0.44750140783756925</v>
      </c>
      <c r="M28" s="98">
        <f>+'Alloc amt'!M28/'Alloc amt'!$G28</f>
        <v>0</v>
      </c>
      <c r="N28" s="98">
        <f>+'Alloc amt'!N28/'Alloc amt'!$G28</f>
        <v>0</v>
      </c>
      <c r="O28" s="98"/>
      <c r="P28" s="98">
        <f>+'Alloc amt'!P28/'Alloc amt'!$G28</f>
        <v>0.13876824476156616</v>
      </c>
      <c r="Q28" s="98">
        <f>+'Alloc amt'!Q28/'Alloc amt'!$G28</f>
        <v>0</v>
      </c>
      <c r="R28" s="98">
        <f>+'Alloc amt'!R28/'Alloc amt'!$G28</f>
        <v>0</v>
      </c>
      <c r="S28" s="98"/>
      <c r="T28" s="98">
        <f>+'Alloc amt'!T28/'Alloc amt'!$G28</f>
        <v>1.2182539405896418E-2</v>
      </c>
      <c r="U28" s="98">
        <f>+'Alloc amt'!U28/'Alloc amt'!$G28</f>
        <v>0</v>
      </c>
      <c r="V28" s="98">
        <f>+'Alloc amt'!V28/'Alloc amt'!$G28</f>
        <v>0</v>
      </c>
      <c r="W28" s="98"/>
      <c r="X28" s="98">
        <f>+'Alloc amt'!X28/'Alloc amt'!$G28</f>
        <v>0.15377924022472728</v>
      </c>
      <c r="Y28" s="98">
        <f>+'Alloc amt'!Y28/'Alloc amt'!$G28</f>
        <v>0</v>
      </c>
      <c r="Z28" s="98">
        <f>+'Alloc amt'!Z28/'Alloc amt'!$G28</f>
        <v>0</v>
      </c>
      <c r="AA28" s="98"/>
      <c r="AB28" s="98">
        <f>+'Alloc amt'!AB28/'Alloc amt'!$G28</f>
        <v>0.11061691558474253</v>
      </c>
      <c r="AC28" s="98">
        <f>+'Alloc amt'!AC28/'Alloc amt'!$G28</f>
        <v>0</v>
      </c>
      <c r="AD28" s="98">
        <f>+'Alloc amt'!AD28/'Alloc amt'!$G28</f>
        <v>0</v>
      </c>
      <c r="AE28" s="98"/>
      <c r="AF28" s="98">
        <f>+'Alloc amt'!AF28/'Alloc amt'!$G28</f>
        <v>7.434466807179313E-2</v>
      </c>
      <c r="AG28" s="98">
        <f>+'Alloc amt'!AG28/'Alloc amt'!$G28</f>
        <v>0</v>
      </c>
      <c r="AH28" s="98">
        <f>+'Alloc amt'!AH28/'Alloc amt'!$G28</f>
        <v>0</v>
      </c>
      <c r="AI28" s="98"/>
      <c r="AJ28" s="98">
        <f>+'Alloc amt'!AJ28/'Alloc amt'!$G28</f>
        <v>5.1973025289952568E-2</v>
      </c>
      <c r="AK28" s="98">
        <f>+'Alloc amt'!AK28/'Alloc amt'!$G28</f>
        <v>0</v>
      </c>
      <c r="AL28" s="98">
        <f>+'Alloc amt'!AL28/'Alloc amt'!$G28</f>
        <v>0</v>
      </c>
      <c r="AM28" s="98"/>
      <c r="AN28" s="98">
        <f>+'Alloc amt'!AN28/'Alloc amt'!$G28</f>
        <v>7.9849758363174841E-3</v>
      </c>
      <c r="AO28" s="98">
        <f>+'Alloc amt'!AO28/'Alloc amt'!$G28</f>
        <v>0</v>
      </c>
      <c r="AP28" s="98">
        <f>+'Alloc amt'!AP28/'Alloc amt'!$G28</f>
        <v>0</v>
      </c>
      <c r="AQ28" s="98"/>
      <c r="AR28" s="98">
        <f>+'Alloc amt'!AR28/'Alloc amt'!$G28</f>
        <v>2.7045198751033126E-3</v>
      </c>
      <c r="AS28" s="98">
        <f>+'Alloc amt'!AS28/'Alloc amt'!$G28</f>
        <v>0</v>
      </c>
      <c r="AT28" s="98">
        <f>+'Alloc amt'!AT28/'Alloc amt'!$G28</f>
        <v>0</v>
      </c>
      <c r="AU28" s="98"/>
      <c r="AV28" s="98">
        <f>+'Alloc amt'!AV28/'Alloc amt'!$G28</f>
        <v>0</v>
      </c>
      <c r="AW28" s="98">
        <f>+'Alloc amt'!AW28/'Alloc amt'!$G28</f>
        <v>0</v>
      </c>
      <c r="AX28" s="98">
        <f>+'Alloc amt'!AX28/'Alloc amt'!$G28</f>
        <v>0</v>
      </c>
      <c r="AY28" s="98"/>
      <c r="AZ28" s="98">
        <f>+'Alloc amt'!AZ28/'Alloc amt'!$G28</f>
        <v>0</v>
      </c>
      <c r="BA28" s="98">
        <f>+'Alloc amt'!BA28/'Alloc amt'!$G28</f>
        <v>0</v>
      </c>
      <c r="BB28" s="98">
        <f>+'Alloc amt'!BB28/'Alloc amt'!$G28</f>
        <v>0</v>
      </c>
      <c r="BC28" s="98"/>
      <c r="BD28" s="98">
        <f>+'Alloc amt'!BD28/'Alloc amt'!$G28</f>
        <v>1.4446311233188251E-4</v>
      </c>
      <c r="BE28" s="98">
        <f>+'Alloc amt'!BE28/'Alloc amt'!$G28</f>
        <v>0</v>
      </c>
      <c r="BF28" s="98">
        <f>+'Alloc amt'!BF28/'Alloc amt'!$G28</f>
        <v>0</v>
      </c>
    </row>
    <row r="29" spans="3:58" x14ac:dyDescent="0.25">
      <c r="C29" s="6" t="str">
        <f>'Alloc amt'!C29</f>
        <v>Winter Peak Period Demand Allocator</v>
      </c>
      <c r="D29" s="6" t="str">
        <f>'Alloc amt'!D29</f>
        <v>WCP</v>
      </c>
      <c r="E29" s="6">
        <f>'Alloc amt'!E29</f>
        <v>18</v>
      </c>
      <c r="F29" s="103"/>
      <c r="G29" s="101">
        <f t="shared" si="0"/>
        <v>1</v>
      </c>
      <c r="H29" s="98">
        <f>+'Alloc amt'!H29/'Alloc amt'!$G29</f>
        <v>1</v>
      </c>
      <c r="I29" s="98">
        <f>+'Alloc amt'!I29/'Alloc amt'!$G29</f>
        <v>0</v>
      </c>
      <c r="J29" s="98">
        <f>+'Alloc amt'!J29/'Alloc amt'!$G29</f>
        <v>0</v>
      </c>
      <c r="K29" s="104"/>
      <c r="L29" s="98">
        <f>+'Alloc amt'!L29/'Alloc amt'!$G29</f>
        <v>0.42731793955218966</v>
      </c>
      <c r="M29" s="98">
        <f>+'Alloc amt'!M29/'Alloc amt'!$G29</f>
        <v>0</v>
      </c>
      <c r="N29" s="98">
        <f>+'Alloc amt'!N29/'Alloc amt'!$G29</f>
        <v>0</v>
      </c>
      <c r="O29" s="98"/>
      <c r="P29" s="98">
        <f>+'Alloc amt'!P29/'Alloc amt'!$G29</f>
        <v>0.13982818360555349</v>
      </c>
      <c r="Q29" s="98">
        <f>+'Alloc amt'!Q29/'Alloc amt'!$G29</f>
        <v>0</v>
      </c>
      <c r="R29" s="98">
        <f>+'Alloc amt'!R29/'Alloc amt'!$G29</f>
        <v>0</v>
      </c>
      <c r="S29" s="98"/>
      <c r="T29" s="98">
        <f>+'Alloc amt'!T29/'Alloc amt'!$G29</f>
        <v>1.087381842104277E-2</v>
      </c>
      <c r="U29" s="98">
        <f>+'Alloc amt'!U29/'Alloc amt'!$G29</f>
        <v>0</v>
      </c>
      <c r="V29" s="98">
        <f>+'Alloc amt'!V29/'Alloc amt'!$G29</f>
        <v>0</v>
      </c>
      <c r="W29" s="98"/>
      <c r="X29" s="98">
        <f>+'Alloc amt'!X29/'Alloc amt'!$G29</f>
        <v>0.14631693160692597</v>
      </c>
      <c r="Y29" s="98">
        <f>+'Alloc amt'!Y29/'Alloc amt'!$G29</f>
        <v>0</v>
      </c>
      <c r="Z29" s="98">
        <f>+'Alloc amt'!Z29/'Alloc amt'!$G29</f>
        <v>0</v>
      </c>
      <c r="AA29" s="98"/>
      <c r="AB29" s="98">
        <f>+'Alloc amt'!AB29/'Alloc amt'!$G29</f>
        <v>0.11651857954122699</v>
      </c>
      <c r="AC29" s="98">
        <f>+'Alloc amt'!AC29/'Alloc amt'!$G29</f>
        <v>0</v>
      </c>
      <c r="AD29" s="98">
        <f>+'Alloc amt'!AD29/'Alloc amt'!$G29</f>
        <v>0</v>
      </c>
      <c r="AE29" s="98"/>
      <c r="AF29" s="98">
        <f>+'Alloc amt'!AF29/'Alloc amt'!$G29</f>
        <v>7.8139042917699103E-2</v>
      </c>
      <c r="AG29" s="98">
        <f>+'Alloc amt'!AG29/'Alloc amt'!$G29</f>
        <v>0</v>
      </c>
      <c r="AH29" s="98">
        <f>+'Alloc amt'!AH29/'Alloc amt'!$G29</f>
        <v>0</v>
      </c>
      <c r="AI29" s="98"/>
      <c r="AJ29" s="98">
        <f>+'Alloc amt'!AJ29/'Alloc amt'!$G29</f>
        <v>6.9693821236651951E-2</v>
      </c>
      <c r="AK29" s="98">
        <f>+'Alloc amt'!AK29/'Alloc amt'!$G29</f>
        <v>0</v>
      </c>
      <c r="AL29" s="98">
        <f>+'Alloc amt'!AL29/'Alloc amt'!$G29</f>
        <v>0</v>
      </c>
      <c r="AM29" s="98"/>
      <c r="AN29" s="98">
        <f>+'Alloc amt'!AN29/'Alloc amt'!$G29</f>
        <v>8.0464329282817233E-3</v>
      </c>
      <c r="AO29" s="98">
        <f>+'Alloc amt'!AO29/'Alloc amt'!$G29</f>
        <v>0</v>
      </c>
      <c r="AP29" s="98">
        <f>+'Alloc amt'!AP29/'Alloc amt'!$G29</f>
        <v>0</v>
      </c>
      <c r="AQ29" s="98"/>
      <c r="AR29" s="98">
        <f>+'Alloc amt'!AR29/'Alloc amt'!$G29</f>
        <v>3.0586294406733483E-3</v>
      </c>
      <c r="AS29" s="98">
        <f>+'Alloc amt'!AS29/'Alloc amt'!$G29</f>
        <v>0</v>
      </c>
      <c r="AT29" s="98">
        <f>+'Alloc amt'!AT29/'Alloc amt'!$G29</f>
        <v>0</v>
      </c>
      <c r="AU29" s="98"/>
      <c r="AV29" s="98">
        <f>+'Alloc amt'!AV29/'Alloc amt'!$G29</f>
        <v>0</v>
      </c>
      <c r="AW29" s="98">
        <f>+'Alloc amt'!AW29/'Alloc amt'!$G29</f>
        <v>0</v>
      </c>
      <c r="AX29" s="98">
        <f>+'Alloc amt'!AX29/'Alloc amt'!$G29</f>
        <v>0</v>
      </c>
      <c r="AY29" s="98"/>
      <c r="AZ29" s="98">
        <f>+'Alloc amt'!AZ29/'Alloc amt'!$G29</f>
        <v>0</v>
      </c>
      <c r="BA29" s="98">
        <f>+'Alloc amt'!BA29/'Alloc amt'!$G29</f>
        <v>0</v>
      </c>
      <c r="BB29" s="98">
        <f>+'Alloc amt'!BB29/'Alloc amt'!$G29</f>
        <v>0</v>
      </c>
      <c r="BC29" s="98"/>
      <c r="BD29" s="98">
        <f>+'Alloc amt'!BD29/'Alloc amt'!$G29</f>
        <v>2.066207497549724E-4</v>
      </c>
      <c r="BE29" s="98">
        <f>+'Alloc amt'!BE29/'Alloc amt'!$G29</f>
        <v>0</v>
      </c>
      <c r="BF29" s="98">
        <f>+'Alloc amt'!BF29/'Alloc amt'!$G29</f>
        <v>0</v>
      </c>
    </row>
    <row r="30" spans="3:58" x14ac:dyDescent="0.25">
      <c r="C30" s="6" t="str">
        <f>'Alloc amt'!C30</f>
        <v>Base Demand Allocator</v>
      </c>
      <c r="D30" s="6" t="str">
        <f>'Alloc amt'!D30</f>
        <v>BDEM</v>
      </c>
      <c r="E30" s="6">
        <f>'Alloc amt'!E30</f>
        <v>19</v>
      </c>
      <c r="F30" s="103"/>
      <c r="G30" s="101">
        <f t="shared" si="0"/>
        <v>1.0000000000000002</v>
      </c>
      <c r="H30" s="98">
        <f>+'Alloc amt'!H30/'Alloc amt'!$G30</f>
        <v>1</v>
      </c>
      <c r="I30" s="98">
        <f>+'Alloc amt'!I30/'Alloc amt'!$G30</f>
        <v>0</v>
      </c>
      <c r="J30" s="98">
        <f>+'Alloc amt'!J30/'Alloc amt'!$G30</f>
        <v>0</v>
      </c>
      <c r="K30" s="104"/>
      <c r="L30" s="98">
        <f>+'Alloc amt'!L30/'Alloc amt'!$G30</f>
        <v>0.36177803172010098</v>
      </c>
      <c r="M30" s="98">
        <f>+'Alloc amt'!M30/'Alloc amt'!$G30</f>
        <v>0</v>
      </c>
      <c r="N30" s="98">
        <f>+'Alloc amt'!N30/'Alloc amt'!$G30</f>
        <v>0</v>
      </c>
      <c r="O30" s="98"/>
      <c r="P30" s="98">
        <f>+'Alloc amt'!P30/'Alloc amt'!$G30</f>
        <v>0.11756490847559162</v>
      </c>
      <c r="Q30" s="98">
        <f>+'Alloc amt'!Q30/'Alloc amt'!$G30</f>
        <v>0</v>
      </c>
      <c r="R30" s="98">
        <f>+'Alloc amt'!R30/'Alloc amt'!$G30</f>
        <v>0</v>
      </c>
      <c r="S30" s="98"/>
      <c r="T30" s="98">
        <f>+'Alloc amt'!T30/'Alloc amt'!$G30</f>
        <v>1.4002177519257265E-2</v>
      </c>
      <c r="U30" s="98">
        <f>+'Alloc amt'!U30/'Alloc amt'!$G30</f>
        <v>0</v>
      </c>
      <c r="V30" s="98">
        <f>+'Alloc amt'!V30/'Alloc amt'!$G30</f>
        <v>0</v>
      </c>
      <c r="W30" s="98"/>
      <c r="X30" s="98">
        <f>+'Alloc amt'!X30/'Alloc amt'!$G30</f>
        <v>0.1622334243174629</v>
      </c>
      <c r="Y30" s="98">
        <f>+'Alloc amt'!Y30/'Alloc amt'!$G30</f>
        <v>0</v>
      </c>
      <c r="Z30" s="98">
        <f>+'Alloc amt'!Z30/'Alloc amt'!$G30</f>
        <v>0</v>
      </c>
      <c r="AA30" s="98"/>
      <c r="AB30" s="98">
        <f>+'Alloc amt'!AB30/'Alloc amt'!$G30</f>
        <v>0.15660029229072769</v>
      </c>
      <c r="AC30" s="98">
        <f>+'Alloc amt'!AC30/'Alloc amt'!$G30</f>
        <v>0</v>
      </c>
      <c r="AD30" s="98">
        <f>+'Alloc amt'!AD30/'Alloc amt'!$G30</f>
        <v>0</v>
      </c>
      <c r="AE30" s="98"/>
      <c r="AF30" s="98">
        <f>+'Alloc amt'!AF30/'Alloc amt'!$G30</f>
        <v>6.8874940192707554E-2</v>
      </c>
      <c r="AG30" s="98">
        <f>+'Alloc amt'!AG30/'Alloc amt'!$G30</f>
        <v>0</v>
      </c>
      <c r="AH30" s="98">
        <f>+'Alloc amt'!AH30/'Alloc amt'!$G30</f>
        <v>0</v>
      </c>
      <c r="AI30" s="98"/>
      <c r="AJ30" s="98">
        <f>+'Alloc amt'!AJ30/'Alloc amt'!$G30</f>
        <v>9.5357587046394812E-2</v>
      </c>
      <c r="AK30" s="98">
        <f>+'Alloc amt'!AK30/'Alloc amt'!$G30</f>
        <v>0</v>
      </c>
      <c r="AL30" s="98">
        <f>+'Alloc amt'!AL30/'Alloc amt'!$G30</f>
        <v>0</v>
      </c>
      <c r="AM30" s="98"/>
      <c r="AN30" s="98">
        <f>+'Alloc amt'!AN30/'Alloc amt'!$G30</f>
        <v>9.3073843439687009E-3</v>
      </c>
      <c r="AO30" s="98">
        <f>+'Alloc amt'!AO30/'Alloc amt'!$G30</f>
        <v>0</v>
      </c>
      <c r="AP30" s="98">
        <f>+'Alloc amt'!AP30/'Alloc amt'!$G30</f>
        <v>0</v>
      </c>
      <c r="AQ30" s="98"/>
      <c r="AR30" s="98">
        <f>+'Alloc amt'!AR30/'Alloc amt'!$G30</f>
        <v>4.9170564146312126E-3</v>
      </c>
      <c r="AS30" s="98">
        <f>+'Alloc amt'!AS30/'Alloc amt'!$G30</f>
        <v>0</v>
      </c>
      <c r="AT30" s="98">
        <f>+'Alloc amt'!AT30/'Alloc amt'!$G30</f>
        <v>0</v>
      </c>
      <c r="AU30" s="98"/>
      <c r="AV30" s="98">
        <f>+'Alloc amt'!AV30/'Alloc amt'!$G30</f>
        <v>8.8080331284463471E-3</v>
      </c>
      <c r="AW30" s="98">
        <f>+'Alloc amt'!AW30/'Alloc amt'!$G30</f>
        <v>0</v>
      </c>
      <c r="AX30" s="98">
        <f>+'Alloc amt'!AX30/'Alloc amt'!$G30</f>
        <v>0</v>
      </c>
      <c r="AY30" s="98"/>
      <c r="AZ30" s="98">
        <f>+'Alloc amt'!AZ30/'Alloc amt'!$G30</f>
        <v>2.8711188981829104E-4</v>
      </c>
      <c r="BA30" s="98">
        <f>+'Alloc amt'!BA30/'Alloc amt'!$G30</f>
        <v>0</v>
      </c>
      <c r="BB30" s="98">
        <f>+'Alloc amt'!BB30/'Alloc amt'!$G30</f>
        <v>0</v>
      </c>
      <c r="BC30" s="98"/>
      <c r="BD30" s="98">
        <f>+'Alloc amt'!BD30/'Alloc amt'!$G30</f>
        <v>2.6905266089264647E-4</v>
      </c>
      <c r="BE30" s="98">
        <f>+'Alloc amt'!BE30/'Alloc amt'!$G30</f>
        <v>0</v>
      </c>
      <c r="BF30" s="98">
        <f>+'Alloc amt'!BF30/'Alloc amt'!$G30</f>
        <v>0</v>
      </c>
    </row>
    <row r="31" spans="3:58" x14ac:dyDescent="0.25">
      <c r="C31" s="6" t="str">
        <f>'Alloc amt'!C31</f>
        <v>Weighted cost of Services</v>
      </c>
      <c r="D31" s="6" t="str">
        <f>'Alloc amt'!D31</f>
        <v>C02</v>
      </c>
      <c r="E31" s="6">
        <f>'Alloc amt'!E31</f>
        <v>20</v>
      </c>
      <c r="F31" s="103"/>
      <c r="G31" s="101">
        <f t="shared" si="0"/>
        <v>1</v>
      </c>
      <c r="H31" s="98">
        <f>+'Alloc amt'!H31/'Alloc amt'!$G31</f>
        <v>0</v>
      </c>
      <c r="I31" s="98">
        <f>+'Alloc amt'!I31/'Alloc amt'!$G31</f>
        <v>0</v>
      </c>
      <c r="J31" s="98">
        <f>+'Alloc amt'!J31/'Alloc amt'!$G31</f>
        <v>1</v>
      </c>
      <c r="K31" s="104"/>
      <c r="L31" s="98">
        <f>+'Alloc amt'!L31/'Alloc amt'!$G31</f>
        <v>0</v>
      </c>
      <c r="M31" s="98">
        <f>+'Alloc amt'!M31/'Alloc amt'!$G31</f>
        <v>0</v>
      </c>
      <c r="N31" s="98">
        <f>+'Alloc amt'!N31/'Alloc amt'!$G31</f>
        <v>0.76861699999999999</v>
      </c>
      <c r="O31" s="98"/>
      <c r="P31" s="98">
        <f>+'Alloc amt'!P31/'Alloc amt'!$G31</f>
        <v>0</v>
      </c>
      <c r="Q31" s="98">
        <f>+'Alloc amt'!Q31/'Alloc amt'!$G31</f>
        <v>0</v>
      </c>
      <c r="R31" s="98">
        <f>+'Alloc amt'!R31/'Alloc amt'!$G31</f>
        <v>0.193436</v>
      </c>
      <c r="S31" s="98"/>
      <c r="T31" s="98">
        <f>+'Alloc amt'!T31/'Alloc amt'!$G31</f>
        <v>0</v>
      </c>
      <c r="U31" s="98">
        <f>+'Alloc amt'!U31/'Alloc amt'!$G31</f>
        <v>0</v>
      </c>
      <c r="V31" s="98">
        <f>+'Alloc amt'!V31/'Alloc amt'!$G31</f>
        <v>0</v>
      </c>
      <c r="W31" s="98"/>
      <c r="X31" s="98">
        <f>+'Alloc amt'!X31/'Alloc amt'!$G31</f>
        <v>0</v>
      </c>
      <c r="Y31" s="98">
        <f>+'Alloc amt'!Y31/'Alloc amt'!$G31</f>
        <v>0</v>
      </c>
      <c r="Z31" s="98">
        <f>+'Alloc amt'!Z31/'Alloc amt'!$G31</f>
        <v>3.3745999999999998E-2</v>
      </c>
      <c r="AA31" s="98"/>
      <c r="AB31" s="98">
        <f>+'Alloc amt'!AB31/'Alloc amt'!$G31</f>
        <v>0</v>
      </c>
      <c r="AC31" s="98">
        <f>+'Alloc amt'!AC31/'Alloc amt'!$G31</f>
        <v>0</v>
      </c>
      <c r="AD31" s="98">
        <f>+'Alloc amt'!AD31/'Alloc amt'!$G31</f>
        <v>0</v>
      </c>
      <c r="AE31" s="98"/>
      <c r="AF31" s="98">
        <f>+'Alloc amt'!AF31/'Alloc amt'!$G31</f>
        <v>0</v>
      </c>
      <c r="AG31" s="98">
        <f>+'Alloc amt'!AG31/'Alloc amt'!$G31</f>
        <v>0</v>
      </c>
      <c r="AH31" s="98">
        <f>+'Alloc amt'!AH31/'Alloc amt'!$G31</f>
        <v>4.2009999999999999E-3</v>
      </c>
      <c r="AI31" s="98"/>
      <c r="AJ31" s="98">
        <f>+'Alloc amt'!AJ31/'Alloc amt'!$G31</f>
        <v>0</v>
      </c>
      <c r="AK31" s="98">
        <f>+'Alloc amt'!AK31/'Alloc amt'!$G31</f>
        <v>0</v>
      </c>
      <c r="AL31" s="98">
        <f>+'Alloc amt'!AL31/'Alloc amt'!$G31</f>
        <v>0</v>
      </c>
      <c r="AM31" s="98"/>
      <c r="AN31" s="98">
        <f>+'Alloc amt'!AN31/'Alloc amt'!$G31</f>
        <v>0</v>
      </c>
      <c r="AO31" s="98">
        <f>+'Alloc amt'!AO31/'Alloc amt'!$G31</f>
        <v>0</v>
      </c>
      <c r="AP31" s="98">
        <f>+'Alloc amt'!AP31/'Alloc amt'!$G31</f>
        <v>0</v>
      </c>
      <c r="AQ31" s="98"/>
      <c r="AR31" s="98">
        <f>+'Alloc amt'!AR31/'Alloc amt'!$G31</f>
        <v>0</v>
      </c>
      <c r="AS31" s="98">
        <f>+'Alloc amt'!AS31/'Alloc amt'!$G31</f>
        <v>0</v>
      </c>
      <c r="AT31" s="98">
        <f>+'Alloc amt'!AT31/'Alloc amt'!$G31</f>
        <v>0</v>
      </c>
      <c r="AU31" s="98"/>
      <c r="AV31" s="98">
        <f>+'Alloc amt'!AV31/'Alloc amt'!$G31</f>
        <v>0</v>
      </c>
      <c r="AW31" s="98">
        <f>+'Alloc amt'!AW31/'Alloc amt'!$G31</f>
        <v>0</v>
      </c>
      <c r="AX31" s="98">
        <f>+'Alloc amt'!AX31/'Alloc amt'!$G31</f>
        <v>0</v>
      </c>
      <c r="AY31" s="98"/>
      <c r="AZ31" s="98">
        <f>+'Alloc amt'!AZ31/'Alloc amt'!$G31</f>
        <v>0</v>
      </c>
      <c r="BA31" s="98">
        <f>+'Alloc amt'!BA31/'Alloc amt'!$G31</f>
        <v>0</v>
      </c>
      <c r="BB31" s="98">
        <f>+'Alloc amt'!BB31/'Alloc amt'!$G31</f>
        <v>0</v>
      </c>
      <c r="BC31" s="98"/>
      <c r="BD31" s="98">
        <f>+'Alloc amt'!BD31/'Alloc amt'!$G31</f>
        <v>0</v>
      </c>
      <c r="BE31" s="98">
        <f>+'Alloc amt'!BE31/'Alloc amt'!$G31</f>
        <v>0</v>
      </c>
      <c r="BF31" s="98">
        <f>+'Alloc amt'!BF31/'Alloc amt'!$G31</f>
        <v>0</v>
      </c>
    </row>
    <row r="32" spans="3:58" x14ac:dyDescent="0.25">
      <c r="C32" s="6" t="str">
        <f>'Alloc amt'!C32</f>
        <v>Weighted Cost of Meters</v>
      </c>
      <c r="D32" s="6" t="str">
        <f>'Alloc amt'!D32</f>
        <v>C03</v>
      </c>
      <c r="E32" s="6">
        <f>'Alloc amt'!E32</f>
        <v>21</v>
      </c>
      <c r="F32" s="103"/>
      <c r="G32" s="101">
        <f t="shared" si="0"/>
        <v>1</v>
      </c>
      <c r="H32" s="98">
        <f>+'Alloc amt'!H32/'Alloc amt'!$G32</f>
        <v>0</v>
      </c>
      <c r="I32" s="98">
        <f>+'Alloc amt'!I32/'Alloc amt'!$G32</f>
        <v>0</v>
      </c>
      <c r="J32" s="98">
        <f>+'Alloc amt'!J32/'Alloc amt'!$G32</f>
        <v>1</v>
      </c>
      <c r="K32" s="104"/>
      <c r="L32" s="98">
        <f>+'Alloc amt'!L32/'Alloc amt'!$G32</f>
        <v>0</v>
      </c>
      <c r="M32" s="98">
        <f>+'Alloc amt'!M32/'Alloc amt'!$G32</f>
        <v>0</v>
      </c>
      <c r="N32" s="98">
        <f>+'Alloc amt'!N32/'Alloc amt'!$G32</f>
        <v>0.6999200000000001</v>
      </c>
      <c r="O32" s="98"/>
      <c r="P32" s="98">
        <f>+'Alloc amt'!P32/'Alloc amt'!$G32</f>
        <v>0</v>
      </c>
      <c r="Q32" s="98">
        <f>+'Alloc amt'!Q32/'Alloc amt'!$G32</f>
        <v>0</v>
      </c>
      <c r="R32" s="98">
        <f>+'Alloc amt'!R32/'Alloc amt'!$G32</f>
        <v>0.20578000000000005</v>
      </c>
      <c r="S32" s="98"/>
      <c r="T32" s="98">
        <f>+'Alloc amt'!T32/'Alloc amt'!$G32</f>
        <v>0</v>
      </c>
      <c r="U32" s="98">
        <f>+'Alloc amt'!U32/'Alloc amt'!$G32</f>
        <v>0</v>
      </c>
      <c r="V32" s="98">
        <f>+'Alloc amt'!V32/'Alloc amt'!$G32</f>
        <v>8.0110000000000025E-3</v>
      </c>
      <c r="W32" s="98"/>
      <c r="X32" s="98">
        <f>+'Alloc amt'!X32/'Alloc amt'!$G32</f>
        <v>0</v>
      </c>
      <c r="Y32" s="98">
        <f>+'Alloc amt'!Y32/'Alloc amt'!$G32</f>
        <v>0</v>
      </c>
      <c r="Z32" s="98">
        <f>+'Alloc amt'!Z32/'Alloc amt'!$G32</f>
        <v>5.5357000000000017E-2</v>
      </c>
      <c r="AA32" s="98"/>
      <c r="AB32" s="98">
        <f>+'Alloc amt'!AB32/'Alloc amt'!$G32</f>
        <v>0</v>
      </c>
      <c r="AC32" s="98">
        <f>+'Alloc amt'!AC32/'Alloc amt'!$G32</f>
        <v>0</v>
      </c>
      <c r="AD32" s="98">
        <f>+'Alloc amt'!AD32/'Alloc amt'!$G32</f>
        <v>1.2544000000000003E-2</v>
      </c>
      <c r="AE32" s="98"/>
      <c r="AF32" s="98">
        <f>+'Alloc amt'!AF32/'Alloc amt'!$G32</f>
        <v>0</v>
      </c>
      <c r="AG32" s="98">
        <f>+'Alloc amt'!AG32/'Alloc amt'!$G32</f>
        <v>0</v>
      </c>
      <c r="AH32" s="98">
        <f>+'Alloc amt'!AH32/'Alloc amt'!$G32</f>
        <v>5.8320000000000012E-3</v>
      </c>
      <c r="AI32" s="98"/>
      <c r="AJ32" s="98">
        <f>+'Alloc amt'!AJ32/'Alloc amt'!$G32</f>
        <v>0</v>
      </c>
      <c r="AK32" s="98">
        <f>+'Alloc amt'!AK32/'Alloc amt'!$G32</f>
        <v>0</v>
      </c>
      <c r="AL32" s="98">
        <f>+'Alloc amt'!AL32/'Alloc amt'!$G32</f>
        <v>1.0261000000000001E-2</v>
      </c>
      <c r="AM32" s="98"/>
      <c r="AN32" s="98">
        <f>+'Alloc amt'!AN32/'Alloc amt'!$G32</f>
        <v>0</v>
      </c>
      <c r="AO32" s="98">
        <f>+'Alloc amt'!AO32/'Alloc amt'!$G32</f>
        <v>0</v>
      </c>
      <c r="AP32" s="98">
        <f>+'Alloc amt'!AP32/'Alloc amt'!$G32</f>
        <v>1.1900000000000003E-4</v>
      </c>
      <c r="AQ32" s="98"/>
      <c r="AR32" s="98">
        <f>+'Alloc amt'!AR32/'Alloc amt'!$G32</f>
        <v>0</v>
      </c>
      <c r="AS32" s="98">
        <f>+'Alloc amt'!AS32/'Alloc amt'!$G32</f>
        <v>0</v>
      </c>
      <c r="AT32" s="98">
        <f>+'Alloc amt'!AT32/'Alloc amt'!$G32</f>
        <v>1.1900000000000003E-4</v>
      </c>
      <c r="AU32" s="98"/>
      <c r="AV32" s="98">
        <f>+'Alloc amt'!AV32/'Alloc amt'!$G32</f>
        <v>0</v>
      </c>
      <c r="AW32" s="98">
        <f>+'Alloc amt'!AW32/'Alloc amt'!$G32</f>
        <v>0</v>
      </c>
      <c r="AX32" s="98">
        <f>+'Alloc amt'!AX32/'Alloc amt'!$G32</f>
        <v>0</v>
      </c>
      <c r="AY32" s="98"/>
      <c r="AZ32" s="98">
        <f>+'Alloc amt'!AZ32/'Alloc amt'!$G32</f>
        <v>0</v>
      </c>
      <c r="BA32" s="98">
        <f>+'Alloc amt'!BA32/'Alloc amt'!$G32</f>
        <v>0</v>
      </c>
      <c r="BB32" s="98">
        <f>+'Alloc amt'!BB32/'Alloc amt'!$G32</f>
        <v>3.1700000000000006E-4</v>
      </c>
      <c r="BC32" s="98"/>
      <c r="BD32" s="98">
        <f>+'Alloc amt'!BD32/'Alloc amt'!$G32</f>
        <v>0</v>
      </c>
      <c r="BE32" s="98">
        <f>+'Alloc amt'!BE32/'Alloc amt'!$G32</f>
        <v>0</v>
      </c>
      <c r="BF32" s="98">
        <f>+'Alloc amt'!BF32/'Alloc amt'!$G32</f>
        <v>1.7400000000000004E-3</v>
      </c>
    </row>
    <row r="33" spans="3:58" x14ac:dyDescent="0.25">
      <c r="C33" s="6" t="str">
        <f>'Alloc amt'!C33</f>
        <v>Lighting Systems -- Lighting Customers</v>
      </c>
      <c r="D33" s="6" t="str">
        <f>'Alloc amt'!D33</f>
        <v>C04</v>
      </c>
      <c r="E33" s="6">
        <f>'Alloc amt'!E33</f>
        <v>22</v>
      </c>
      <c r="F33" s="103"/>
      <c r="G33" s="101">
        <f t="shared" si="0"/>
        <v>1</v>
      </c>
      <c r="H33" s="98">
        <f>+'Alloc amt'!H33/'Alloc amt'!$G33</f>
        <v>0</v>
      </c>
      <c r="I33" s="98">
        <f>+'Alloc amt'!I33/'Alloc amt'!$G33</f>
        <v>0</v>
      </c>
      <c r="J33" s="98">
        <f>+'Alloc amt'!J33/'Alloc amt'!$G33</f>
        <v>1</v>
      </c>
      <c r="K33" s="104"/>
      <c r="L33" s="98">
        <f>+'Alloc amt'!L33/'Alloc amt'!$G33</f>
        <v>0</v>
      </c>
      <c r="M33" s="98">
        <f>+'Alloc amt'!M33/'Alloc amt'!$G33</f>
        <v>0</v>
      </c>
      <c r="N33" s="98">
        <f>+'Alloc amt'!N33/'Alloc amt'!$G33</f>
        <v>0</v>
      </c>
      <c r="O33" s="98"/>
      <c r="P33" s="98">
        <f>+'Alloc amt'!P33/'Alloc amt'!$G33</f>
        <v>0</v>
      </c>
      <c r="Q33" s="98">
        <f>+'Alloc amt'!Q33/'Alloc amt'!$G33</f>
        <v>0</v>
      </c>
      <c r="R33" s="98">
        <f>+'Alloc amt'!R33/'Alloc amt'!$G33</f>
        <v>0</v>
      </c>
      <c r="S33" s="98"/>
      <c r="T33" s="98">
        <f>+'Alloc amt'!T33/'Alloc amt'!$G33</f>
        <v>0</v>
      </c>
      <c r="U33" s="98">
        <f>+'Alloc amt'!U33/'Alloc amt'!$G33</f>
        <v>0</v>
      </c>
      <c r="V33" s="98">
        <f>+'Alloc amt'!V33/'Alloc amt'!$G33</f>
        <v>0</v>
      </c>
      <c r="W33" s="98"/>
      <c r="X33" s="98">
        <f>+'Alloc amt'!X33/'Alloc amt'!$G33</f>
        <v>0</v>
      </c>
      <c r="Y33" s="98">
        <f>+'Alloc amt'!Y33/'Alloc amt'!$G33</f>
        <v>0</v>
      </c>
      <c r="Z33" s="98">
        <f>+'Alloc amt'!Z33/'Alloc amt'!$G33</f>
        <v>0</v>
      </c>
      <c r="AA33" s="98"/>
      <c r="AB33" s="98">
        <f>+'Alloc amt'!AB33/'Alloc amt'!$G33</f>
        <v>0</v>
      </c>
      <c r="AC33" s="98">
        <f>+'Alloc amt'!AC33/'Alloc amt'!$G33</f>
        <v>0</v>
      </c>
      <c r="AD33" s="98">
        <f>+'Alloc amt'!AD33/'Alloc amt'!$G33</f>
        <v>0</v>
      </c>
      <c r="AE33" s="98"/>
      <c r="AF33" s="98">
        <f>+'Alloc amt'!AF33/'Alloc amt'!$G33</f>
        <v>0</v>
      </c>
      <c r="AG33" s="98">
        <f>+'Alloc amt'!AG33/'Alloc amt'!$G33</f>
        <v>0</v>
      </c>
      <c r="AH33" s="98">
        <f>+'Alloc amt'!AH33/'Alloc amt'!$G33</f>
        <v>0</v>
      </c>
      <c r="AI33" s="98"/>
      <c r="AJ33" s="98">
        <f>+'Alloc amt'!AJ33/'Alloc amt'!$G33</f>
        <v>0</v>
      </c>
      <c r="AK33" s="98">
        <f>+'Alloc amt'!AK33/'Alloc amt'!$G33</f>
        <v>0</v>
      </c>
      <c r="AL33" s="98">
        <f>+'Alloc amt'!AL33/'Alloc amt'!$G33</f>
        <v>0</v>
      </c>
      <c r="AM33" s="98"/>
      <c r="AN33" s="98">
        <f>+'Alloc amt'!AN33/'Alloc amt'!$G33</f>
        <v>0</v>
      </c>
      <c r="AO33" s="98">
        <f>+'Alloc amt'!AO33/'Alloc amt'!$G33</f>
        <v>0</v>
      </c>
      <c r="AP33" s="98">
        <f>+'Alloc amt'!AP33/'Alloc amt'!$G33</f>
        <v>0</v>
      </c>
      <c r="AQ33" s="98"/>
      <c r="AR33" s="98">
        <f>+'Alloc amt'!AR33/'Alloc amt'!$G33</f>
        <v>0</v>
      </c>
      <c r="AS33" s="98">
        <f>+'Alloc amt'!AS33/'Alloc amt'!$G33</f>
        <v>0</v>
      </c>
      <c r="AT33" s="98">
        <f>+'Alloc amt'!AT33/'Alloc amt'!$G33</f>
        <v>0</v>
      </c>
      <c r="AU33" s="98"/>
      <c r="AV33" s="98">
        <f>+'Alloc amt'!AV33/'Alloc amt'!$G33</f>
        <v>0</v>
      </c>
      <c r="AW33" s="98">
        <f>+'Alloc amt'!AW33/'Alloc amt'!$G33</f>
        <v>0</v>
      </c>
      <c r="AX33" s="98">
        <f>+'Alloc amt'!AX33/'Alloc amt'!$G33</f>
        <v>1</v>
      </c>
      <c r="AY33" s="98"/>
      <c r="AZ33" s="98">
        <f>+'Alloc amt'!AZ33/'Alloc amt'!$G33</f>
        <v>0</v>
      </c>
      <c r="BA33" s="98">
        <f>+'Alloc amt'!BA33/'Alloc amt'!$G33</f>
        <v>0</v>
      </c>
      <c r="BB33" s="98">
        <f>+'Alloc amt'!BB33/'Alloc amt'!$G33</f>
        <v>0</v>
      </c>
      <c r="BC33" s="98"/>
      <c r="BD33" s="98">
        <f>+'Alloc amt'!BD33/'Alloc amt'!$G33</f>
        <v>0</v>
      </c>
      <c r="BE33" s="98">
        <f>+'Alloc amt'!BE33/'Alloc amt'!$G33</f>
        <v>0</v>
      </c>
      <c r="BF33" s="98">
        <f>+'Alloc amt'!BF33/'Alloc amt'!$G33</f>
        <v>0</v>
      </c>
    </row>
    <row r="34" spans="3:58" x14ac:dyDescent="0.25">
      <c r="C34" s="6" t="str">
        <f>'Alloc amt'!C34</f>
        <v>PT&amp;D Plant</v>
      </c>
      <c r="D34" s="6" t="str">
        <f>'Alloc amt'!D34</f>
        <v>PT&amp;D</v>
      </c>
      <c r="E34" s="6">
        <f>'Alloc amt'!E34</f>
        <v>23</v>
      </c>
      <c r="F34" s="103"/>
      <c r="G34" s="101">
        <f t="shared" si="0"/>
        <v>0.99999999999999967</v>
      </c>
      <c r="H34" s="98">
        <f>+'Alloc amt'!H34/'Alloc amt'!$G34</f>
        <v>0.44286095718088597</v>
      </c>
      <c r="I34" s="98">
        <f>+'Alloc amt'!I34/'Alloc amt'!$G34</f>
        <v>0.46897070969594584</v>
      </c>
      <c r="J34" s="98">
        <f>+'Alloc amt'!J34/'Alloc amt'!$G34</f>
        <v>8.8168333123168283E-2</v>
      </c>
      <c r="K34" s="104"/>
      <c r="L34" s="98">
        <f>+'Alloc amt'!L34/'Alloc amt'!$G34</f>
        <v>0.2171464301818111</v>
      </c>
      <c r="M34" s="98">
        <f>+'Alloc amt'!M34/'Alloc amt'!$G34</f>
        <v>0.16966330028817814</v>
      </c>
      <c r="N34" s="98">
        <f>+'Alloc amt'!N34/'Alloc amt'!$G34</f>
        <v>5.0864331134239993E-2</v>
      </c>
      <c r="O34" s="98"/>
      <c r="P34" s="98">
        <f>+'Alloc amt'!P34/'Alloc amt'!$G34</f>
        <v>6.0127914060603083E-2</v>
      </c>
      <c r="Q34" s="98">
        <f>+'Alloc amt'!Q34/'Alloc amt'!$G34</f>
        <v>5.5134498563137117E-2</v>
      </c>
      <c r="R34" s="98">
        <f>+'Alloc amt'!R34/'Alloc amt'!$G34</f>
        <v>8.2959101565665272E-3</v>
      </c>
      <c r="S34" s="98"/>
      <c r="T34" s="98">
        <f>+'Alloc amt'!T34/'Alloc amt'!$G34</f>
        <v>4.8183840114193353E-3</v>
      </c>
      <c r="U34" s="98">
        <f>+'Alloc amt'!U34/'Alloc amt'!$G34</f>
        <v>6.5666111284946975E-3</v>
      </c>
      <c r="V34" s="98">
        <f>+'Alloc amt'!V34/'Alloc amt'!$G34</f>
        <v>7.790048220665847E-5</v>
      </c>
      <c r="W34" s="98"/>
      <c r="X34" s="98">
        <f>+'Alloc amt'!X34/'Alloc amt'!$G34</f>
        <v>5.9761852950076168E-2</v>
      </c>
      <c r="Y34" s="98">
        <f>+'Alloc amt'!Y34/'Alloc amt'!$G34</f>
        <v>7.6082724138564081E-2</v>
      </c>
      <c r="Z34" s="98">
        <f>+'Alloc amt'!Z34/'Alloc amt'!$G34</f>
        <v>9.3411739601094044E-4</v>
      </c>
      <c r="AA34" s="98"/>
      <c r="AB34" s="98">
        <f>+'Alloc amt'!AB34/'Alloc amt'!$G34</f>
        <v>4.9218435581192641E-2</v>
      </c>
      <c r="AC34" s="98">
        <f>+'Alloc amt'!AC34/'Alloc amt'!$G34</f>
        <v>7.3440950214175113E-2</v>
      </c>
      <c r="AD34" s="98">
        <f>+'Alloc amt'!AD34/'Alloc amt'!$G34</f>
        <v>1.2198023327928145E-4</v>
      </c>
      <c r="AE34" s="98"/>
      <c r="AF34" s="98">
        <f>+'Alloc amt'!AF34/'Alloc amt'!$G34</f>
        <v>3.150331108705972E-2</v>
      </c>
      <c r="AG34" s="98">
        <f>+'Alloc amt'!AG34/'Alloc amt'!$G34</f>
        <v>3.2300329582439884E-2</v>
      </c>
      <c r="AH34" s="98">
        <f>+'Alloc amt'!AH34/'Alloc amt'!$G34</f>
        <v>1.0296492440864307E-4</v>
      </c>
      <c r="AI34" s="98"/>
      <c r="AJ34" s="98">
        <f>+'Alloc amt'!AJ34/'Alloc amt'!$G34</f>
        <v>1.2718083974508946E-2</v>
      </c>
      <c r="AK34" s="98">
        <f>+'Alloc amt'!AK34/'Alloc amt'!$G34</f>
        <v>4.4719915272040701E-2</v>
      </c>
      <c r="AL34" s="98">
        <f>+'Alloc amt'!AL34/'Alloc amt'!$G34</f>
        <v>9.9779908615968334E-5</v>
      </c>
      <c r="AM34" s="98"/>
      <c r="AN34" s="98">
        <f>+'Alloc amt'!AN34/'Alloc amt'!$G34</f>
        <v>3.1550181967470552E-3</v>
      </c>
      <c r="AO34" s="98">
        <f>+'Alloc amt'!AO34/'Alloc amt'!$G34</f>
        <v>4.3648906412039378E-3</v>
      </c>
      <c r="AP34" s="98">
        <f>+'Alloc amt'!AP34/'Alloc amt'!$G34</f>
        <v>1.157178552314612E-6</v>
      </c>
      <c r="AQ34" s="98"/>
      <c r="AR34" s="98">
        <f>+'Alloc amt'!AR34/'Alloc amt'!$G34</f>
        <v>1.5157206689697515E-3</v>
      </c>
      <c r="AS34" s="98">
        <f>+'Alloc amt'!AS34/'Alloc amt'!$G34</f>
        <v>2.3059554363846027E-3</v>
      </c>
      <c r="AT34" s="98">
        <f>+'Alloc amt'!AT34/'Alloc amt'!$G34</f>
        <v>1.157178552314612E-6</v>
      </c>
      <c r="AU34" s="98"/>
      <c r="AV34" s="98">
        <f>+'Alloc amt'!AV34/'Alloc amt'!$G34</f>
        <v>2.7543065628338635E-3</v>
      </c>
      <c r="AW34" s="98">
        <f>+'Alloc amt'!AW34/'Alloc amt'!$G34</f>
        <v>4.1307095472728865E-3</v>
      </c>
      <c r="AX34" s="98">
        <f>+'Alloc amt'!AX34/'Alloc amt'!$G34</f>
        <v>2.7636738419488018E-2</v>
      </c>
      <c r="AY34" s="98"/>
      <c r="AZ34" s="98">
        <f>+'Alloc amt'!AZ34/'Alloc amt'!$G34</f>
        <v>8.8105883140138084E-5</v>
      </c>
      <c r="BA34" s="98">
        <f>+'Alloc amt'!BA34/'Alloc amt'!$G34</f>
        <v>1.3464706673022817E-4</v>
      </c>
      <c r="BB34" s="98">
        <f>+'Alloc amt'!BB34/'Alloc amt'!$G34</f>
        <v>4.9420820382273224E-6</v>
      </c>
      <c r="BC34" s="98"/>
      <c r="BD34" s="98">
        <f>+'Alloc amt'!BD34/'Alloc amt'!$G34</f>
        <v>5.3394022524025922E-5</v>
      </c>
      <c r="BE34" s="98">
        <f>+'Alloc amt'!BE34/'Alloc amt'!$G34</f>
        <v>1.2617781732440707E-4</v>
      </c>
      <c r="BF34" s="98">
        <f>+'Alloc amt'!BF34/'Alloc amt'!$G34</f>
        <v>2.7354029209379509E-5</v>
      </c>
    </row>
    <row r="35" spans="3:58" x14ac:dyDescent="0.25">
      <c r="C35" s="6" t="str">
        <f>'Alloc amt'!C35</f>
        <v>Production Plant</v>
      </c>
      <c r="D35" s="6" t="str">
        <f>'Alloc amt'!D35</f>
        <v>Prod</v>
      </c>
      <c r="E35" s="6">
        <f>'Alloc amt'!E35</f>
        <v>24</v>
      </c>
      <c r="F35" s="103"/>
      <c r="G35" s="101">
        <f t="shared" si="0"/>
        <v>0.99999999999999989</v>
      </c>
      <c r="H35" s="98">
        <f>+'Alloc amt'!H35/'Alloc amt'!$G35</f>
        <v>0.16389999999999996</v>
      </c>
      <c r="I35" s="98">
        <f>+'Alloc amt'!I35/'Alloc amt'!$G35</f>
        <v>0.83609999999999995</v>
      </c>
      <c r="J35" s="98">
        <f>+'Alloc amt'!J35/'Alloc amt'!$G35</f>
        <v>0</v>
      </c>
      <c r="K35" s="104"/>
      <c r="L35" s="98">
        <f>+'Alloc amt'!L35/'Alloc amt'!$G35</f>
        <v>7.3345480744577571E-2</v>
      </c>
      <c r="M35" s="98">
        <f>+'Alloc amt'!M35/'Alloc amt'!$G35</f>
        <v>0.30248261232117635</v>
      </c>
      <c r="N35" s="98">
        <f>+'Alloc amt'!N35/'Alloc amt'!$G35</f>
        <v>0</v>
      </c>
      <c r="O35" s="98"/>
      <c r="P35" s="98">
        <f>+'Alloc amt'!P35/'Alloc amt'!$G35</f>
        <v>2.2744115316420687E-2</v>
      </c>
      <c r="Q35" s="98">
        <f>+'Alloc amt'!Q35/'Alloc amt'!$G35</f>
        <v>9.8296019976442134E-2</v>
      </c>
      <c r="R35" s="98">
        <f>+'Alloc amt'!R35/'Alloc amt'!$G35</f>
        <v>0</v>
      </c>
      <c r="S35" s="98"/>
      <c r="T35" s="98">
        <f>+'Alloc amt'!T35/'Alloc amt'!$G35</f>
        <v>1.9967182086264223E-3</v>
      </c>
      <c r="U35" s="98">
        <f>+'Alloc amt'!U35/'Alloc amt'!$G35</f>
        <v>1.1707220623850998E-2</v>
      </c>
      <c r="V35" s="98">
        <f>+'Alloc amt'!V35/'Alloc amt'!$G35</f>
        <v>0</v>
      </c>
      <c r="W35" s="98"/>
      <c r="X35" s="98">
        <f>+'Alloc amt'!X35/'Alloc amt'!$G35</f>
        <v>2.5204417472832794E-2</v>
      </c>
      <c r="Y35" s="98">
        <f>+'Alloc amt'!Y35/'Alloc amt'!$G35</f>
        <v>0.1356433660718307</v>
      </c>
      <c r="Z35" s="98">
        <f>+'Alloc amt'!Z35/'Alloc amt'!$G35</f>
        <v>0</v>
      </c>
      <c r="AA35" s="98"/>
      <c r="AB35" s="98">
        <f>+'Alloc amt'!AB35/'Alloc amt'!$G35</f>
        <v>1.8130112464339296E-2</v>
      </c>
      <c r="AC35" s="98">
        <f>+'Alloc amt'!AC35/'Alloc amt'!$G35</f>
        <v>0.13093350438427739</v>
      </c>
      <c r="AD35" s="98">
        <f>+'Alloc amt'!AD35/'Alloc amt'!$G35</f>
        <v>0</v>
      </c>
      <c r="AE35" s="98"/>
      <c r="AF35" s="98">
        <f>+'Alloc amt'!AF35/'Alloc amt'!$G35</f>
        <v>1.2185091096966891E-2</v>
      </c>
      <c r="AG35" s="98">
        <f>+'Alloc amt'!AG35/'Alloc amt'!$G35</f>
        <v>5.7586337495122777E-2</v>
      </c>
      <c r="AH35" s="98">
        <f>+'Alloc amt'!AH35/'Alloc amt'!$G35</f>
        <v>0</v>
      </c>
      <c r="AI35" s="98"/>
      <c r="AJ35" s="98">
        <f>+'Alloc amt'!AJ35/'Alloc amt'!$G35</f>
        <v>8.5183788450232233E-3</v>
      </c>
      <c r="AK35" s="98">
        <f>+'Alloc amt'!AK35/'Alloc amt'!$G35</f>
        <v>7.9728478529490693E-2</v>
      </c>
      <c r="AL35" s="98">
        <f>+'Alloc amt'!AL35/'Alloc amt'!$G35</f>
        <v>0</v>
      </c>
      <c r="AM35" s="98"/>
      <c r="AN35" s="98">
        <f>+'Alloc amt'!AN35/'Alloc amt'!$G35</f>
        <v>1.3087375395724353E-3</v>
      </c>
      <c r="AO35" s="98">
        <f>+'Alloc amt'!AO35/'Alloc amt'!$G35</f>
        <v>7.7819040499922318E-3</v>
      </c>
      <c r="AP35" s="98">
        <f>+'Alloc amt'!AP35/'Alloc amt'!$G35</f>
        <v>0</v>
      </c>
      <c r="AQ35" s="98"/>
      <c r="AR35" s="98">
        <f>+'Alloc amt'!AR35/'Alloc amt'!$G35</f>
        <v>4.4327080752943281E-4</v>
      </c>
      <c r="AS35" s="98">
        <f>+'Alloc amt'!AS35/'Alloc amt'!$G35</f>
        <v>4.1111508682731565E-3</v>
      </c>
      <c r="AT35" s="98">
        <f>+'Alloc amt'!AT35/'Alloc amt'!$G35</f>
        <v>0</v>
      </c>
      <c r="AU35" s="98"/>
      <c r="AV35" s="98">
        <f>+'Alloc amt'!AV35/'Alloc amt'!$G35</f>
        <v>0</v>
      </c>
      <c r="AW35" s="98">
        <f>+'Alloc amt'!AW35/'Alloc amt'!$G35</f>
        <v>7.3643964986939911E-3</v>
      </c>
      <c r="AX35" s="98">
        <f>+'Alloc amt'!AX35/'Alloc amt'!$G35</f>
        <v>0</v>
      </c>
      <c r="AY35" s="98"/>
      <c r="AZ35" s="98">
        <f>+'Alloc amt'!AZ35/'Alloc amt'!$G35</f>
        <v>0</v>
      </c>
      <c r="BA35" s="98">
        <f>+'Alloc amt'!BA35/'Alloc amt'!$G35</f>
        <v>2.4005425107707313E-4</v>
      </c>
      <c r="BB35" s="98">
        <f>+'Alloc amt'!BB35/'Alloc amt'!$G35</f>
        <v>0</v>
      </c>
      <c r="BC35" s="98"/>
      <c r="BD35" s="98">
        <f>+'Alloc amt'!BD35/'Alloc amt'!$G35</f>
        <v>2.3677504111195537E-5</v>
      </c>
      <c r="BE35" s="98">
        <f>+'Alloc amt'!BE35/'Alloc amt'!$G35</f>
        <v>2.2495492977234169E-4</v>
      </c>
      <c r="BF35" s="98">
        <f>+'Alloc amt'!BF35/'Alloc amt'!$G35</f>
        <v>0</v>
      </c>
    </row>
    <row r="36" spans="3:58" x14ac:dyDescent="0.25">
      <c r="C36" s="6" t="str">
        <f>'Alloc amt'!C36</f>
        <v>Transmission Plant</v>
      </c>
      <c r="D36" s="6" t="str">
        <f>'Alloc amt'!D36</f>
        <v>Trans</v>
      </c>
      <c r="E36" s="6">
        <f>'Alloc amt'!E36</f>
        <v>25</v>
      </c>
      <c r="F36" s="103"/>
      <c r="G36" s="101">
        <f t="shared" si="0"/>
        <v>0.99999999999999978</v>
      </c>
      <c r="H36" s="98">
        <f>+'Alloc amt'!H36/'Alloc amt'!$G36</f>
        <v>1</v>
      </c>
      <c r="I36" s="98">
        <f>+'Alloc amt'!I36/'Alloc amt'!$G36</f>
        <v>0</v>
      </c>
      <c r="J36" s="98">
        <f>+'Alloc amt'!J36/'Alloc amt'!$G36</f>
        <v>0</v>
      </c>
      <c r="K36" s="104"/>
      <c r="L36" s="98">
        <f>+'Alloc amt'!L36/'Alloc amt'!$G36</f>
        <v>0.44438785732179253</v>
      </c>
      <c r="M36" s="98">
        <f>+'Alloc amt'!M36/'Alloc amt'!$G36</f>
        <v>0</v>
      </c>
      <c r="N36" s="98">
        <f>+'Alloc amt'!N36/'Alloc amt'!$G36</f>
        <v>0</v>
      </c>
      <c r="O36" s="98"/>
      <c r="P36" s="98">
        <f>+'Alloc amt'!P36/'Alloc amt'!$G36</f>
        <v>0.12791580824128268</v>
      </c>
      <c r="Q36" s="98">
        <f>+'Alloc amt'!Q36/'Alloc amt'!$G36</f>
        <v>0</v>
      </c>
      <c r="R36" s="98">
        <f>+'Alloc amt'!R36/'Alloc amt'!$G36</f>
        <v>0</v>
      </c>
      <c r="S36" s="98"/>
      <c r="T36" s="98">
        <f>+'Alloc amt'!T36/'Alloc amt'!$G36</f>
        <v>1.1365556833911536E-2</v>
      </c>
      <c r="U36" s="98">
        <f>+'Alloc amt'!U36/'Alloc amt'!$G36</f>
        <v>0</v>
      </c>
      <c r="V36" s="98">
        <f>+'Alloc amt'!V36/'Alloc amt'!$G36</f>
        <v>0</v>
      </c>
      <c r="W36" s="98"/>
      <c r="X36" s="98">
        <f>+'Alloc amt'!X36/'Alloc amt'!$G36</f>
        <v>0.13191427269413569</v>
      </c>
      <c r="Y36" s="98">
        <f>+'Alloc amt'!Y36/'Alloc amt'!$G36</f>
        <v>0</v>
      </c>
      <c r="Z36" s="98">
        <f>+'Alloc amt'!Z36/'Alloc amt'!$G36</f>
        <v>0</v>
      </c>
      <c r="AA36" s="98"/>
      <c r="AB36" s="98">
        <f>+'Alloc amt'!AB36/'Alloc amt'!$G36</f>
        <v>0.12000152756731769</v>
      </c>
      <c r="AC36" s="98">
        <f>+'Alloc amt'!AC36/'Alloc amt'!$G36</f>
        <v>0</v>
      </c>
      <c r="AD36" s="98">
        <f>+'Alloc amt'!AD36/'Alloc amt'!$G36</f>
        <v>0</v>
      </c>
      <c r="AE36" s="98"/>
      <c r="AF36" s="98">
        <f>+'Alloc amt'!AF36/'Alloc amt'!$G36</f>
        <v>7.1250755590084133E-2</v>
      </c>
      <c r="AG36" s="98">
        <f>+'Alloc amt'!AG36/'Alloc amt'!$G36</f>
        <v>0</v>
      </c>
      <c r="AH36" s="98">
        <f>+'Alloc amt'!AH36/'Alloc amt'!$G36</f>
        <v>0</v>
      </c>
      <c r="AI36" s="98"/>
      <c r="AJ36" s="98">
        <f>+'Alloc amt'!AJ36/'Alloc amt'!$G36</f>
        <v>7.3802590993565675E-2</v>
      </c>
      <c r="AK36" s="98">
        <f>+'Alloc amt'!AK36/'Alloc amt'!$G36</f>
        <v>0</v>
      </c>
      <c r="AL36" s="98">
        <f>+'Alloc amt'!AL36/'Alloc amt'!$G36</f>
        <v>0</v>
      </c>
      <c r="AM36" s="98"/>
      <c r="AN36" s="98">
        <f>+'Alloc amt'!AN36/'Alloc amt'!$G36</f>
        <v>7.4397658262101473E-3</v>
      </c>
      <c r="AO36" s="98">
        <f>+'Alloc amt'!AO36/'Alloc amt'!$G36</f>
        <v>0</v>
      </c>
      <c r="AP36" s="98">
        <f>+'Alloc amt'!AP36/'Alloc amt'!$G36</f>
        <v>0</v>
      </c>
      <c r="AQ36" s="98"/>
      <c r="AR36" s="98">
        <f>+'Alloc amt'!AR36/'Alloc amt'!$G36</f>
        <v>3.8938716906151789E-3</v>
      </c>
      <c r="AS36" s="98">
        <f>+'Alloc amt'!AS36/'Alloc amt'!$G36</f>
        <v>0</v>
      </c>
      <c r="AT36" s="98">
        <f>+'Alloc amt'!AT36/'Alloc amt'!$G36</f>
        <v>0</v>
      </c>
      <c r="AU36" s="98"/>
      <c r="AV36" s="98">
        <f>+'Alloc amt'!AV36/'Alloc amt'!$G36</f>
        <v>7.6708958811826213E-3</v>
      </c>
      <c r="AW36" s="98">
        <f>+'Alloc amt'!AW36/'Alloc amt'!$G36</f>
        <v>0</v>
      </c>
      <c r="AX36" s="98">
        <f>+'Alloc amt'!AX36/'Alloc amt'!$G36</f>
        <v>0</v>
      </c>
      <c r="AY36" s="98"/>
      <c r="AZ36" s="98">
        <f>+'Alloc amt'!AZ36/'Alloc amt'!$G36</f>
        <v>2.4537975010024656E-4</v>
      </c>
      <c r="BA36" s="98">
        <f>+'Alloc amt'!BA36/'Alloc amt'!$G36</f>
        <v>0</v>
      </c>
      <c r="BB36" s="98">
        <f>+'Alloc amt'!BB36/'Alloc amt'!$G36</f>
        <v>0</v>
      </c>
      <c r="BC36" s="98"/>
      <c r="BD36" s="98">
        <f>+'Alloc amt'!BD36/'Alloc amt'!$G36</f>
        <v>1.1171760980173828E-4</v>
      </c>
      <c r="BE36" s="98">
        <f>+'Alloc amt'!BE36/'Alloc amt'!$G36</f>
        <v>0</v>
      </c>
      <c r="BF36" s="98">
        <f>+'Alloc amt'!BF36/'Alloc amt'!$G36</f>
        <v>0</v>
      </c>
    </row>
    <row r="37" spans="3:58" x14ac:dyDescent="0.25">
      <c r="C37" s="6" t="str">
        <f>'Alloc amt'!C37</f>
        <v>Distribution Plant</v>
      </c>
      <c r="D37" s="6" t="str">
        <f>'Alloc amt'!D37</f>
        <v>Dist</v>
      </c>
      <c r="E37" s="6">
        <f>'Alloc amt'!E37</f>
        <v>26</v>
      </c>
      <c r="F37" s="103"/>
      <c r="G37" s="101">
        <f t="shared" si="0"/>
        <v>1</v>
      </c>
      <c r="H37" s="98">
        <f>+'Alloc amt'!H37/'Alloc amt'!$G37</f>
        <v>0.73404152852907567</v>
      </c>
      <c r="I37" s="98">
        <f>+'Alloc amt'!I37/'Alloc amt'!$G37</f>
        <v>0</v>
      </c>
      <c r="J37" s="98">
        <f>+'Alloc amt'!J37/'Alloc amt'!$G37</f>
        <v>0.26595847147092416</v>
      </c>
      <c r="K37" s="104"/>
      <c r="L37" s="98">
        <f>+'Alloc amt'!L37/'Alloc amt'!$G37</f>
        <v>0.38670429549245722</v>
      </c>
      <c r="M37" s="98">
        <f>+'Alloc amt'!M37/'Alloc amt'!$G37</f>
        <v>0</v>
      </c>
      <c r="N37" s="98">
        <f>+'Alloc amt'!N37/'Alloc amt'!$G37</f>
        <v>0.1534315017837018</v>
      </c>
      <c r="O37" s="98"/>
      <c r="P37" s="98">
        <f>+'Alloc amt'!P37/'Alloc amt'!$G37</f>
        <v>0.10138035385837725</v>
      </c>
      <c r="Q37" s="98">
        <f>+'Alloc amt'!Q37/'Alloc amt'!$G37</f>
        <v>0</v>
      </c>
      <c r="R37" s="98">
        <f>+'Alloc amt'!R37/'Alloc amt'!$G37</f>
        <v>2.5024490160410827E-2</v>
      </c>
      <c r="S37" s="98"/>
      <c r="T37" s="98">
        <f>+'Alloc amt'!T37/'Alloc amt'!$G37</f>
        <v>7.4677561253977242E-3</v>
      </c>
      <c r="U37" s="98">
        <f>+'Alloc amt'!U37/'Alloc amt'!$G37</f>
        <v>0</v>
      </c>
      <c r="V37" s="98">
        <f>+'Alloc amt'!V37/'Alloc amt'!$G37</f>
        <v>2.3498565120413508E-4</v>
      </c>
      <c r="W37" s="98"/>
      <c r="X37" s="98">
        <f>+'Alloc amt'!X37/'Alloc amt'!$G37</f>
        <v>9.4815792271009933E-2</v>
      </c>
      <c r="Y37" s="98">
        <f>+'Alloc amt'!Y37/'Alloc amt'!$G37</f>
        <v>0</v>
      </c>
      <c r="Z37" s="98">
        <f>+'Alloc amt'!Z37/'Alloc amt'!$G37</f>
        <v>2.817751294792112E-3</v>
      </c>
      <c r="AA37" s="98"/>
      <c r="AB37" s="98">
        <f>+'Alloc amt'!AB37/'Alloc amt'!$G37</f>
        <v>7.8847183261104403E-2</v>
      </c>
      <c r="AC37" s="98">
        <f>+'Alloc amt'!AC37/'Alloc amt'!$G37</f>
        <v>0</v>
      </c>
      <c r="AD37" s="98">
        <f>+'Alloc amt'!AD37/'Alloc amt'!$G37</f>
        <v>3.6795156768252034E-4</v>
      </c>
      <c r="AE37" s="98"/>
      <c r="AF37" s="98">
        <f>+'Alloc amt'!AF37/'Alloc amt'!$G37</f>
        <v>5.1289597742667156E-2</v>
      </c>
      <c r="AG37" s="98">
        <f>+'Alloc amt'!AG37/'Alloc amt'!$G37</f>
        <v>0</v>
      </c>
      <c r="AH37" s="98">
        <f>+'Alloc amt'!AH37/'Alloc amt'!$G37</f>
        <v>3.1059217000946196E-4</v>
      </c>
      <c r="AI37" s="98"/>
      <c r="AJ37" s="98">
        <f>+'Alloc amt'!AJ37/'Alloc amt'!$G37</f>
        <v>0</v>
      </c>
      <c r="AK37" s="98">
        <f>+'Alloc amt'!AK37/'Alloc amt'!$G37</f>
        <v>0</v>
      </c>
      <c r="AL37" s="98">
        <f>+'Alloc amt'!AL37/'Alloc amt'!$G37</f>
        <v>3.0098461702729115E-4</v>
      </c>
      <c r="AM37" s="98"/>
      <c r="AN37" s="98">
        <f>+'Alloc amt'!AN37/'Alloc amt'!$G37</f>
        <v>4.888309269145125E-3</v>
      </c>
      <c r="AO37" s="98">
        <f>+'Alloc amt'!AO37/'Alloc amt'!$G37</f>
        <v>0</v>
      </c>
      <c r="AP37" s="98">
        <f>+'Alloc amt'!AP37/'Alloc amt'!$G37</f>
        <v>3.4906119702024804E-6</v>
      </c>
      <c r="AQ37" s="98"/>
      <c r="AR37" s="98">
        <f>+'Alloc amt'!AR37/'Alloc amt'!$G37</f>
        <v>2.5584742211963163E-3</v>
      </c>
      <c r="AS37" s="98">
        <f>+'Alloc amt'!AS37/'Alloc amt'!$G37</f>
        <v>0</v>
      </c>
      <c r="AT37" s="98">
        <f>+'Alloc amt'!AT37/'Alloc amt'!$G37</f>
        <v>3.4906119702024804E-6</v>
      </c>
      <c r="AU37" s="98"/>
      <c r="AV37" s="98">
        <f>+'Alloc amt'!AV37/'Alloc amt'!$G37</f>
        <v>5.8188842131522969E-3</v>
      </c>
      <c r="AW37" s="98">
        <f>+'Alloc amt'!AW37/'Alloc amt'!$G37</f>
        <v>0</v>
      </c>
      <c r="AX37" s="98">
        <f>+'Alloc amt'!AX37/'Alloc amt'!$G37</f>
        <v>8.336581226074416E-2</v>
      </c>
      <c r="AY37" s="98"/>
      <c r="AZ37" s="98">
        <f>+'Alloc amt'!AZ37/'Alloc amt'!$G37</f>
        <v>1.8613684453574558E-4</v>
      </c>
      <c r="BA37" s="98">
        <f>+'Alloc amt'!BA37/'Alloc amt'!$G37</f>
        <v>0</v>
      </c>
      <c r="BB37" s="98">
        <f>+'Alloc amt'!BB37/'Alloc amt'!$G37</f>
        <v>1.490771729726012E-5</v>
      </c>
      <c r="BC37" s="98"/>
      <c r="BD37" s="98">
        <f>+'Alloc amt'!BD37/'Alloc amt'!$G37</f>
        <v>8.4745230032534568E-5</v>
      </c>
      <c r="BE37" s="98">
        <f>+'Alloc amt'!BE37/'Alloc amt'!$G37</f>
        <v>0</v>
      </c>
      <c r="BF37" s="98">
        <f>+'Alloc amt'!BF37/'Alloc amt'!$G37</f>
        <v>8.2513024114163521E-5</v>
      </c>
    </row>
    <row r="38" spans="3:58" x14ac:dyDescent="0.25">
      <c r="C38" s="6" t="str">
        <f>'Alloc amt'!C38</f>
        <v>Total Plant in Service</v>
      </c>
      <c r="D38" s="6" t="str">
        <f>'Alloc amt'!D38</f>
        <v>TPIS</v>
      </c>
      <c r="E38" s="6">
        <f>'Alloc amt'!E38</f>
        <v>27</v>
      </c>
      <c r="F38" s="103"/>
      <c r="G38" s="101">
        <f t="shared" si="0"/>
        <v>0.99999999999999989</v>
      </c>
      <c r="H38" s="98">
        <f>+'Alloc amt'!H38/'Alloc amt'!$G38</f>
        <v>0.44304331713845929</v>
      </c>
      <c r="I38" s="98">
        <f>+'Alloc amt'!I38/'Alloc amt'!$G38</f>
        <v>0.4686729937558719</v>
      </c>
      <c r="J38" s="98">
        <f>+'Alloc amt'!J38/'Alloc amt'!$G38</f>
        <v>8.8283689105668875E-2</v>
      </c>
      <c r="K38" s="104"/>
      <c r="L38" s="98">
        <f>+'Alloc amt'!L38/'Alloc amt'!$G38</f>
        <v>0.21725353033569575</v>
      </c>
      <c r="M38" s="98">
        <f>+'Alloc amt'!M38/'Alloc amt'!$G38</f>
        <v>0.16955559320136648</v>
      </c>
      <c r="N38" s="98">
        <f>+'Alloc amt'!N38/'Alloc amt'!$G38</f>
        <v>5.0930880026391886E-2</v>
      </c>
      <c r="O38" s="98"/>
      <c r="P38" s="98">
        <f>+'Alloc amt'!P38/'Alloc amt'!$G38</f>
        <v>6.0153853872835832E-2</v>
      </c>
      <c r="Q38" s="98">
        <f>+'Alloc amt'!Q38/'Alloc amt'!$G38</f>
        <v>5.50994976158906E-2</v>
      </c>
      <c r="R38" s="98">
        <f>+'Alloc amt'!R38/'Alloc amt'!$G38</f>
        <v>8.3067641994291792E-3</v>
      </c>
      <c r="S38" s="98"/>
      <c r="T38" s="98">
        <f>+'Alloc amt'!T38/'Alloc amt'!$G38</f>
        <v>4.8200294192299771E-3</v>
      </c>
      <c r="U38" s="98">
        <f>+'Alloc amt'!U38/'Alloc amt'!$G38</f>
        <v>6.5624424570514704E-3</v>
      </c>
      <c r="V38" s="98">
        <f>+'Alloc amt'!V38/'Alloc amt'!$G38</f>
        <v>7.800240413649314E-5</v>
      </c>
      <c r="W38" s="98"/>
      <c r="X38" s="98">
        <f>+'Alloc amt'!X38/'Alloc amt'!$G38</f>
        <v>5.9783758893094702E-2</v>
      </c>
      <c r="Y38" s="98">
        <f>+'Alloc amt'!Y38/'Alloc amt'!$G38</f>
        <v>7.6034424662131991E-2</v>
      </c>
      <c r="Z38" s="98">
        <f>+'Alloc amt'!Z38/'Alloc amt'!$G38</f>
        <v>9.3533955850591717E-4</v>
      </c>
      <c r="AA38" s="98"/>
      <c r="AB38" s="98">
        <f>+'Alloc amt'!AB38/'Alloc amt'!$G38</f>
        <v>4.9236859489682774E-2</v>
      </c>
      <c r="AC38" s="98">
        <f>+'Alloc amt'!AC38/'Alloc amt'!$G38</f>
        <v>7.3394327810939936E-2</v>
      </c>
      <c r="AD38" s="98">
        <f>+'Alloc amt'!AD38/'Alloc amt'!$G38</f>
        <v>1.2213982742331419E-4</v>
      </c>
      <c r="AE38" s="98"/>
      <c r="AF38" s="98">
        <f>+'Alloc amt'!AF38/'Alloc amt'!$G38</f>
        <v>3.1515685119685347E-2</v>
      </c>
      <c r="AG38" s="98">
        <f>+'Alloc amt'!AG38/'Alloc amt'!$G38</f>
        <v>3.2279824414872871E-2</v>
      </c>
      <c r="AH38" s="98">
        <f>+'Alloc amt'!AH38/'Alloc amt'!$G38</f>
        <v>1.0309963966975236E-4</v>
      </c>
      <c r="AI38" s="98"/>
      <c r="AJ38" s="98">
        <f>+'Alloc amt'!AJ38/'Alloc amt'!$G38</f>
        <v>1.2709319276467703E-2</v>
      </c>
      <c r="AK38" s="98">
        <f>+'Alloc amt'!AK38/'Alloc amt'!$G38</f>
        <v>4.4691525798370005E-2</v>
      </c>
      <c r="AL38" s="98">
        <f>+'Alloc amt'!AL38/'Alloc amt'!$G38</f>
        <v>9.9910456727569078E-5</v>
      </c>
      <c r="AM38" s="98"/>
      <c r="AN38" s="98">
        <f>+'Alloc amt'!AN38/'Alloc amt'!$G38</f>
        <v>3.1560946539542847E-3</v>
      </c>
      <c r="AO38" s="98">
        <f>+'Alloc amt'!AO38/'Alloc amt'!$G38</f>
        <v>4.3621196845243437E-3</v>
      </c>
      <c r="AP38" s="98">
        <f>+'Alloc amt'!AP38/'Alloc amt'!$G38</f>
        <v>1.1586925592613508E-6</v>
      </c>
      <c r="AQ38" s="98"/>
      <c r="AR38" s="98">
        <f>+'Alloc amt'!AR38/'Alloc amt'!$G38</f>
        <v>1.5163701373608581E-3</v>
      </c>
      <c r="AS38" s="98">
        <f>+'Alloc amt'!AS38/'Alloc amt'!$G38</f>
        <v>2.3044915503117247E-3</v>
      </c>
      <c r="AT38" s="98">
        <f>+'Alloc amt'!AT38/'Alloc amt'!$G38</f>
        <v>1.1586925592613508E-6</v>
      </c>
      <c r="AU38" s="98"/>
      <c r="AV38" s="98">
        <f>+'Alloc amt'!AV38/'Alloc amt'!$G38</f>
        <v>2.7562347064057011E-3</v>
      </c>
      <c r="AW38" s="98">
        <f>+'Alloc amt'!AW38/'Alloc amt'!$G38</f>
        <v>4.1280872554098494E-3</v>
      </c>
      <c r="AX38" s="98">
        <f>+'Alloc amt'!AX38/'Alloc amt'!$G38</f>
        <v>2.7672897242055738E-2</v>
      </c>
      <c r="AY38" s="98"/>
      <c r="AZ38" s="98">
        <f>+'Alloc amt'!AZ38/'Alloc amt'!$G38</f>
        <v>8.8167561384132456E-5</v>
      </c>
      <c r="BA38" s="98">
        <f>+'Alloc amt'!BA38/'Alloc amt'!$G38</f>
        <v>1.3456158894404449E-4</v>
      </c>
      <c r="BB38" s="98">
        <f>+'Alloc amt'!BB38/'Alloc amt'!$G38</f>
        <v>4.9485480641679717E-6</v>
      </c>
      <c r="BC38" s="98"/>
      <c r="BD38" s="98">
        <f>+'Alloc amt'!BD38/'Alloc amt'!$G38</f>
        <v>5.3413672662253974E-5</v>
      </c>
      <c r="BE38" s="98">
        <f>+'Alloc amt'!BE38/'Alloc amt'!$G38</f>
        <v>1.2609771605854003E-4</v>
      </c>
      <c r="BF38" s="98">
        <f>+'Alloc amt'!BF38/'Alloc amt'!$G38</f>
        <v>2.7389818146325727E-5</v>
      </c>
    </row>
    <row r="39" spans="3:58" x14ac:dyDescent="0.25">
      <c r="C39" s="6" t="str">
        <f>'Alloc amt'!C39</f>
        <v>Distrib Overhead + Underground Lines Plant</v>
      </c>
      <c r="D39" s="6" t="str">
        <f>'Alloc amt'!D39</f>
        <v>DLINES</v>
      </c>
      <c r="E39" s="6">
        <f>'Alloc amt'!E39</f>
        <v>28</v>
      </c>
      <c r="F39" s="103"/>
      <c r="G39" s="101">
        <f t="shared" si="0"/>
        <v>1.0000000000000004</v>
      </c>
      <c r="H39" s="98">
        <f>+'Alloc amt'!H39/'Alloc amt'!$G39</f>
        <v>0.87279087647618536</v>
      </c>
      <c r="I39" s="98">
        <f>+'Alloc amt'!I39/'Alloc amt'!$G39</f>
        <v>0</v>
      </c>
      <c r="J39" s="98">
        <f>+'Alloc amt'!J39/'Alloc amt'!$G39</f>
        <v>0.12720912352381478</v>
      </c>
      <c r="K39" s="104"/>
      <c r="L39" s="98">
        <f>+'Alloc amt'!L39/'Alloc amt'!$G39</f>
        <v>0.44884939523330336</v>
      </c>
      <c r="M39" s="98">
        <f>+'Alloc amt'!M39/'Alloc amt'!$G39</f>
        <v>0</v>
      </c>
      <c r="N39" s="98">
        <f>+'Alloc amt'!N39/'Alloc amt'!$G39</f>
        <v>0.11052697494931019</v>
      </c>
      <c r="O39" s="98"/>
      <c r="P39" s="98">
        <f>+'Alloc amt'!P39/'Alloc amt'!$G39</f>
        <v>0.1218342832050112</v>
      </c>
      <c r="Q39" s="98">
        <f>+'Alloc amt'!Q39/'Alloc amt'!$G39</f>
        <v>0</v>
      </c>
      <c r="R39" s="98">
        <f>+'Alloc amt'!R39/'Alloc amt'!$G39</f>
        <v>1.3731901067487879E-2</v>
      </c>
      <c r="S39" s="98"/>
      <c r="T39" s="98">
        <f>+'Alloc amt'!T39/'Alloc amt'!$G39</f>
        <v>9.6829823497165835E-3</v>
      </c>
      <c r="U39" s="98">
        <f>+'Alloc amt'!U39/'Alloc amt'!$G39</f>
        <v>0</v>
      </c>
      <c r="V39" s="98">
        <f>+'Alloc amt'!V39/'Alloc amt'!$G39</f>
        <v>0</v>
      </c>
      <c r="W39" s="98"/>
      <c r="X39" s="98">
        <f>+'Alloc amt'!X39/'Alloc amt'!$G39</f>
        <v>0.11238548122533264</v>
      </c>
      <c r="Y39" s="98">
        <f>+'Alloc amt'!Y39/'Alloc amt'!$G39</f>
        <v>0</v>
      </c>
      <c r="Z39" s="98">
        <f>+'Alloc amt'!Z39/'Alloc amt'!$G39</f>
        <v>0</v>
      </c>
      <c r="AA39" s="98"/>
      <c r="AB39" s="98">
        <f>+'Alloc amt'!AB39/'Alloc amt'!$G39</f>
        <v>0.10223631717773601</v>
      </c>
      <c r="AC39" s="98">
        <f>+'Alloc amt'!AC39/'Alloc amt'!$G39</f>
        <v>0</v>
      </c>
      <c r="AD39" s="98">
        <f>+'Alloc amt'!AD39/'Alloc amt'!$G39</f>
        <v>0</v>
      </c>
      <c r="AE39" s="98"/>
      <c r="AF39" s="98">
        <f>+'Alloc amt'!AF39/'Alloc amt'!$G39</f>
        <v>6.0702684335204198E-2</v>
      </c>
      <c r="AG39" s="98">
        <f>+'Alloc amt'!AG39/'Alloc amt'!$G39</f>
        <v>0</v>
      </c>
      <c r="AH39" s="98">
        <f>+'Alloc amt'!AH39/'Alloc amt'!$G39</f>
        <v>0</v>
      </c>
      <c r="AI39" s="98"/>
      <c r="AJ39" s="98">
        <f>+'Alloc amt'!AJ39/'Alloc amt'!$G39</f>
        <v>0</v>
      </c>
      <c r="AK39" s="98">
        <f>+'Alloc amt'!AK39/'Alloc amt'!$G39</f>
        <v>0</v>
      </c>
      <c r="AL39" s="98">
        <f>+'Alloc amt'!AL39/'Alloc amt'!$G39</f>
        <v>0</v>
      </c>
      <c r="AM39" s="98"/>
      <c r="AN39" s="98">
        <f>+'Alloc amt'!AN39/'Alloc amt'!$G39</f>
        <v>6.3383714703949693E-3</v>
      </c>
      <c r="AO39" s="98">
        <f>+'Alloc amt'!AO39/'Alloc amt'!$G39</f>
        <v>0</v>
      </c>
      <c r="AP39" s="98">
        <f>+'Alloc amt'!AP39/'Alloc amt'!$G39</f>
        <v>0</v>
      </c>
      <c r="AQ39" s="98"/>
      <c r="AR39" s="98">
        <f>+'Alloc amt'!AR39/'Alloc amt'!$G39</f>
        <v>3.3174169469452775E-3</v>
      </c>
      <c r="AS39" s="98">
        <f>+'Alloc amt'!AS39/'Alloc amt'!$G39</f>
        <v>0</v>
      </c>
      <c r="AT39" s="98">
        <f>+'Alloc amt'!AT39/'Alloc amt'!$G39</f>
        <v>0</v>
      </c>
      <c r="AU39" s="98"/>
      <c r="AV39" s="98">
        <f>+'Alloc amt'!AV39/'Alloc amt'!$G39</f>
        <v>7.1128265482581707E-3</v>
      </c>
      <c r="AW39" s="98">
        <f>+'Alloc amt'!AW39/'Alloc amt'!$G39</f>
        <v>0</v>
      </c>
      <c r="AX39" s="98">
        <f>+'Alloc amt'!AX39/'Alloc amt'!$G39</f>
        <v>2.9141245053359781E-3</v>
      </c>
      <c r="AY39" s="98"/>
      <c r="AZ39" s="98">
        <f>+'Alloc amt'!AZ39/'Alloc amt'!$G39</f>
        <v>2.2752800037339449E-4</v>
      </c>
      <c r="BA39" s="98">
        <f>+'Alloc amt'!BA39/'Alloc amt'!$G39</f>
        <v>0</v>
      </c>
      <c r="BB39" s="98">
        <f>+'Alloc amt'!BB39/'Alloc amt'!$G39</f>
        <v>5.463983447504959E-6</v>
      </c>
      <c r="BC39" s="98"/>
      <c r="BD39" s="98">
        <f>+'Alloc amt'!BD39/'Alloc amt'!$G39</f>
        <v>1.0358998390983813E-4</v>
      </c>
      <c r="BE39" s="98">
        <f>+'Alloc amt'!BE39/'Alloc amt'!$G39</f>
        <v>0</v>
      </c>
      <c r="BF39" s="98">
        <f>+'Alloc amt'!BF39/'Alloc amt'!$G39</f>
        <v>3.065901823322227E-5</v>
      </c>
    </row>
    <row r="40" spans="3:58" x14ac:dyDescent="0.25">
      <c r="C40" s="6" t="str">
        <f>'Alloc amt'!C40</f>
        <v>Account 362</v>
      </c>
      <c r="D40" s="6" t="str">
        <f>'Alloc amt'!D40</f>
        <v>Acct362</v>
      </c>
      <c r="E40" s="6">
        <f>'Alloc amt'!E40</f>
        <v>29</v>
      </c>
      <c r="F40" s="103"/>
      <c r="G40" s="101">
        <f t="shared" si="0"/>
        <v>1.0000000000000002</v>
      </c>
      <c r="H40" s="98">
        <f>+'Alloc amt'!H40/'Alloc amt'!$G40</f>
        <v>1</v>
      </c>
      <c r="I40" s="98">
        <f>+'Alloc amt'!I40/'Alloc amt'!$G40</f>
        <v>0</v>
      </c>
      <c r="J40" s="98">
        <f>+'Alloc amt'!J40/'Alloc amt'!$G40</f>
        <v>0</v>
      </c>
      <c r="K40" s="104"/>
      <c r="L40" s="98">
        <f>+'Alloc amt'!L40/'Alloc amt'!$G40</f>
        <v>0.47979820824429176</v>
      </c>
      <c r="M40" s="98">
        <f>+'Alloc amt'!M40/'Alloc amt'!$G40</f>
        <v>0</v>
      </c>
      <c r="N40" s="98">
        <f>+'Alloc amt'!N40/'Alloc amt'!$G40</f>
        <v>0</v>
      </c>
      <c r="O40" s="98"/>
      <c r="P40" s="98">
        <f>+'Alloc amt'!P40/'Alloc amt'!$G40</f>
        <v>0.1381085792266496</v>
      </c>
      <c r="Q40" s="98">
        <f>+'Alloc amt'!Q40/'Alloc amt'!$G40</f>
        <v>0</v>
      </c>
      <c r="R40" s="98">
        <f>+'Alloc amt'!R40/'Alloc amt'!$G40</f>
        <v>0</v>
      </c>
      <c r="S40" s="98"/>
      <c r="T40" s="98">
        <f>+'Alloc amt'!T40/'Alloc amt'!$G40</f>
        <v>1.2271203442583355E-2</v>
      </c>
      <c r="U40" s="98">
        <f>+'Alloc amt'!U40/'Alloc amt'!$G40</f>
        <v>0</v>
      </c>
      <c r="V40" s="98">
        <f>+'Alloc amt'!V40/'Alloc amt'!$G40</f>
        <v>0</v>
      </c>
      <c r="W40" s="98"/>
      <c r="X40" s="98">
        <f>+'Alloc amt'!X40/'Alloc amt'!$G40</f>
        <v>0.14242565506164068</v>
      </c>
      <c r="Y40" s="98">
        <f>+'Alloc amt'!Y40/'Alloc amt'!$G40</f>
        <v>0</v>
      </c>
      <c r="Z40" s="98">
        <f>+'Alloc amt'!Z40/'Alloc amt'!$G40</f>
        <v>0</v>
      </c>
      <c r="AA40" s="98"/>
      <c r="AB40" s="98">
        <f>+'Alloc amt'!AB40/'Alloc amt'!$G40</f>
        <v>0.12956366148340637</v>
      </c>
      <c r="AC40" s="98">
        <f>+'Alloc amt'!AC40/'Alloc amt'!$G40</f>
        <v>0</v>
      </c>
      <c r="AD40" s="98">
        <f>+'Alloc amt'!AD40/'Alloc amt'!$G40</f>
        <v>0</v>
      </c>
      <c r="AE40" s="98"/>
      <c r="AF40" s="98">
        <f>+'Alloc amt'!AF40/'Alloc amt'!$G40</f>
        <v>7.6928260538449839E-2</v>
      </c>
      <c r="AG40" s="98">
        <f>+'Alloc amt'!AG40/'Alloc amt'!$G40</f>
        <v>0</v>
      </c>
      <c r="AH40" s="98">
        <f>+'Alloc amt'!AH40/'Alloc amt'!$G40</f>
        <v>0</v>
      </c>
      <c r="AI40" s="98"/>
      <c r="AJ40" s="98">
        <f>+'Alloc amt'!AJ40/'Alloc amt'!$G40</f>
        <v>0</v>
      </c>
      <c r="AK40" s="98">
        <f>+'Alloc amt'!AK40/'Alloc amt'!$G40</f>
        <v>0</v>
      </c>
      <c r="AL40" s="98">
        <f>+'Alloc amt'!AL40/'Alloc amt'!$G40</f>
        <v>0</v>
      </c>
      <c r="AM40" s="98"/>
      <c r="AN40" s="98">
        <f>+'Alloc amt'!AN40/'Alloc amt'!$G40</f>
        <v>8.032591922483413E-3</v>
      </c>
      <c r="AO40" s="98">
        <f>+'Alloc amt'!AO40/'Alloc amt'!$G40</f>
        <v>0</v>
      </c>
      <c r="AP40" s="98">
        <f>+'Alloc amt'!AP40/'Alloc amt'!$G40</f>
        <v>0</v>
      </c>
      <c r="AQ40" s="98"/>
      <c r="AR40" s="98">
        <f>+'Alloc amt'!AR40/'Alloc amt'!$G40</f>
        <v>4.2041487621869702E-3</v>
      </c>
      <c r="AS40" s="98">
        <f>+'Alloc amt'!AS40/'Alloc amt'!$G40</f>
        <v>0</v>
      </c>
      <c r="AT40" s="98">
        <f>+'Alloc amt'!AT40/'Alloc amt'!$G40</f>
        <v>0</v>
      </c>
      <c r="AU40" s="98"/>
      <c r="AV40" s="98">
        <f>+'Alloc amt'!AV40/'Alloc amt'!$G40</f>
        <v>8.2821392141568112E-3</v>
      </c>
      <c r="AW40" s="98">
        <f>+'Alloc amt'!AW40/'Alloc amt'!$G40</f>
        <v>0</v>
      </c>
      <c r="AX40" s="98">
        <f>+'Alloc amt'!AX40/'Alloc amt'!$G40</f>
        <v>0</v>
      </c>
      <c r="AY40" s="98"/>
      <c r="AZ40" s="98">
        <f>+'Alloc amt'!AZ40/'Alloc amt'!$G40</f>
        <v>2.6493245145597466E-4</v>
      </c>
      <c r="BA40" s="98">
        <f>+'Alloc amt'!BA40/'Alloc amt'!$G40</f>
        <v>0</v>
      </c>
      <c r="BB40" s="98">
        <f>+'Alloc amt'!BB40/'Alloc amt'!$G40</f>
        <v>0</v>
      </c>
      <c r="BC40" s="98"/>
      <c r="BD40" s="98">
        <f>+'Alloc amt'!BD40/'Alloc amt'!$G40</f>
        <v>1.206196526954031E-4</v>
      </c>
      <c r="BE40" s="98">
        <f>+'Alloc amt'!BE40/'Alloc amt'!$G40</f>
        <v>0</v>
      </c>
      <c r="BF40" s="98">
        <f>+'Alloc amt'!BF40/'Alloc amt'!$G40</f>
        <v>0</v>
      </c>
    </row>
    <row r="41" spans="3:58" x14ac:dyDescent="0.25">
      <c r="C41" s="6" t="str">
        <f>'Alloc amt'!C41</f>
        <v>Account 365</v>
      </c>
      <c r="D41" s="6" t="str">
        <f>'Alloc amt'!D41</f>
        <v>Acct365</v>
      </c>
      <c r="E41" s="6">
        <f>'Alloc amt'!E41</f>
        <v>30</v>
      </c>
      <c r="F41" s="103"/>
      <c r="G41" s="101">
        <f t="shared" si="0"/>
        <v>0.99999999999999989</v>
      </c>
      <c r="H41" s="98">
        <f>+'Alloc amt'!H41/'Alloc amt'!$G41</f>
        <v>0.84125242030029768</v>
      </c>
      <c r="I41" s="98">
        <f>+'Alloc amt'!I41/'Alloc amt'!$G41</f>
        <v>0</v>
      </c>
      <c r="J41" s="98">
        <f>+'Alloc amt'!J41/'Alloc amt'!$G41</f>
        <v>0.15874757969970227</v>
      </c>
      <c r="K41" s="104"/>
      <c r="L41" s="98">
        <f>+'Alloc amt'!L41/'Alloc amt'!$G41</f>
        <v>0.44296968441030005</v>
      </c>
      <c r="M41" s="98">
        <f>+'Alloc amt'!M41/'Alloc amt'!$G41</f>
        <v>0</v>
      </c>
      <c r="N41" s="98">
        <f>+'Alloc amt'!N41/'Alloc amt'!$G41</f>
        <v>0.13792949183749273</v>
      </c>
      <c r="O41" s="98"/>
      <c r="P41" s="98">
        <f>+'Alloc amt'!P41/'Alloc amt'!$G41</f>
        <v>0.11787661399874205</v>
      </c>
      <c r="Q41" s="98">
        <f>+'Alloc amt'!Q41/'Alloc amt'!$G41</f>
        <v>0</v>
      </c>
      <c r="R41" s="98">
        <f>+'Alloc amt'!R41/'Alloc amt'!$G41</f>
        <v>1.7136397129026357E-2</v>
      </c>
      <c r="S41" s="98"/>
      <c r="T41" s="98">
        <f>+'Alloc amt'!T41/'Alloc amt'!$G41</f>
        <v>8.9800666855082353E-3</v>
      </c>
      <c r="U41" s="98">
        <f>+'Alloc amt'!U41/'Alloc amt'!$G41</f>
        <v>0</v>
      </c>
      <c r="V41" s="98">
        <f>+'Alloc amt'!V41/'Alloc amt'!$G41</f>
        <v>0</v>
      </c>
      <c r="W41" s="98"/>
      <c r="X41" s="98">
        <f>+'Alloc amt'!X41/'Alloc amt'!$G41</f>
        <v>0.10422709444636762</v>
      </c>
      <c r="Y41" s="98">
        <f>+'Alloc amt'!Y41/'Alloc amt'!$G41</f>
        <v>0</v>
      </c>
      <c r="Z41" s="98">
        <f>+'Alloc amt'!Z41/'Alloc amt'!$G41</f>
        <v>0</v>
      </c>
      <c r="AA41" s="98"/>
      <c r="AB41" s="98">
        <f>+'Alloc amt'!AB41/'Alloc amt'!$G41</f>
        <v>9.4814687539290274E-2</v>
      </c>
      <c r="AC41" s="98">
        <f>+'Alloc amt'!AC41/'Alloc amt'!$G41</f>
        <v>0</v>
      </c>
      <c r="AD41" s="98">
        <f>+'Alloc amt'!AD41/'Alloc amt'!$G41</f>
        <v>0</v>
      </c>
      <c r="AE41" s="98"/>
      <c r="AF41" s="98">
        <f>+'Alloc amt'!AF41/'Alloc amt'!$G41</f>
        <v>5.6296101101066774E-2</v>
      </c>
      <c r="AG41" s="98">
        <f>+'Alloc amt'!AG41/'Alloc amt'!$G41</f>
        <v>0</v>
      </c>
      <c r="AH41" s="98">
        <f>+'Alloc amt'!AH41/'Alloc amt'!$G41</f>
        <v>0</v>
      </c>
      <c r="AI41" s="98"/>
      <c r="AJ41" s="98">
        <f>+'Alloc amt'!AJ41/'Alloc amt'!$G41</f>
        <v>0</v>
      </c>
      <c r="AK41" s="98">
        <f>+'Alloc amt'!AK41/'Alloc amt'!$G41</f>
        <v>0</v>
      </c>
      <c r="AL41" s="98">
        <f>+'Alloc amt'!AL41/'Alloc amt'!$G41</f>
        <v>0</v>
      </c>
      <c r="AM41" s="98"/>
      <c r="AN41" s="98">
        <f>+'Alloc amt'!AN41/'Alloc amt'!$G41</f>
        <v>5.878250772948658E-3</v>
      </c>
      <c r="AO41" s="98">
        <f>+'Alloc amt'!AO41/'Alloc amt'!$G41</f>
        <v>0</v>
      </c>
      <c r="AP41" s="98">
        <f>+'Alloc amt'!AP41/'Alloc amt'!$G41</f>
        <v>0</v>
      </c>
      <c r="AQ41" s="98"/>
      <c r="AR41" s="98">
        <f>+'Alloc amt'!AR41/'Alloc amt'!$G41</f>
        <v>3.0765960663013793E-3</v>
      </c>
      <c r="AS41" s="98">
        <f>+'Alloc amt'!AS41/'Alloc amt'!$G41</f>
        <v>0</v>
      </c>
      <c r="AT41" s="98">
        <f>+'Alloc amt'!AT41/'Alloc amt'!$G41</f>
        <v>0</v>
      </c>
      <c r="AU41" s="98"/>
      <c r="AV41" s="98">
        <f>+'Alloc amt'!AV41/'Alloc amt'!$G41</f>
        <v>6.8160241126898361E-3</v>
      </c>
      <c r="AW41" s="98">
        <f>+'Alloc amt'!AW41/'Alloc amt'!$G41</f>
        <v>0</v>
      </c>
      <c r="AX41" s="98">
        <f>+'Alloc amt'!AX41/'Alloc amt'!$G41</f>
        <v>3.6366118981951282E-3</v>
      </c>
      <c r="AY41" s="98"/>
      <c r="AZ41" s="98">
        <f>+'Alloc amt'!AZ41/'Alloc amt'!$G41</f>
        <v>2.1803376285577163E-4</v>
      </c>
      <c r="BA41" s="98">
        <f>+'Alloc amt'!BA41/'Alloc amt'!$G41</f>
        <v>0</v>
      </c>
      <c r="BB41" s="98">
        <f>+'Alloc amt'!BB41/'Alloc amt'!$G41</f>
        <v>6.8186473091158663E-6</v>
      </c>
      <c r="BC41" s="98"/>
      <c r="BD41" s="98">
        <f>+'Alloc amt'!BD41/'Alloc amt'!$G41</f>
        <v>9.9267404227017971E-5</v>
      </c>
      <c r="BE41" s="98">
        <f>+'Alloc amt'!BE41/'Alloc amt'!$G41</f>
        <v>0</v>
      </c>
      <c r="BF41" s="98">
        <f>+'Alloc amt'!BF41/'Alloc amt'!$G41</f>
        <v>3.8260187678927917E-5</v>
      </c>
    </row>
    <row r="42" spans="3:58" x14ac:dyDescent="0.25">
      <c r="C42" s="6" t="str">
        <f>'Alloc amt'!C42</f>
        <v>Account 367</v>
      </c>
      <c r="D42" s="6" t="str">
        <f>'Alloc amt'!D42</f>
        <v>Acct367</v>
      </c>
      <c r="E42" s="6">
        <f>'Alloc amt'!E42</f>
        <v>31</v>
      </c>
      <c r="F42" s="103"/>
      <c r="G42" s="101">
        <f t="shared" si="0"/>
        <v>0.99999999999999978</v>
      </c>
      <c r="H42" s="98">
        <f>+'Alloc amt'!H42/'Alloc amt'!$G42</f>
        <v>0.92339970079585254</v>
      </c>
      <c r="I42" s="98">
        <f>+'Alloc amt'!I42/'Alloc amt'!$G42</f>
        <v>0</v>
      </c>
      <c r="J42" s="98">
        <f>+'Alloc amt'!J42/'Alloc amt'!$G42</f>
        <v>7.6600299204147335E-2</v>
      </c>
      <c r="K42" s="104"/>
      <c r="L42" s="98">
        <f>+'Alloc amt'!L42/'Alloc amt'!$G42</f>
        <v>0.45828439263559545</v>
      </c>
      <c r="M42" s="98">
        <f>+'Alloc amt'!M42/'Alloc amt'!$G42</f>
        <v>0</v>
      </c>
      <c r="N42" s="98">
        <f>+'Alloc amt'!N42/'Alloc amt'!$G42</f>
        <v>6.6554969617894325E-2</v>
      </c>
      <c r="O42" s="98"/>
      <c r="P42" s="98">
        <f>+'Alloc amt'!P42/'Alloc amt'!$G42</f>
        <v>0.12818503748602006</v>
      </c>
      <c r="Q42" s="98">
        <f>+'Alloc amt'!Q42/'Alloc amt'!$G42</f>
        <v>0</v>
      </c>
      <c r="R42" s="98">
        <f>+'Alloc amt'!R42/'Alloc amt'!$G42</f>
        <v>8.2688073093625403E-3</v>
      </c>
      <c r="S42" s="98"/>
      <c r="T42" s="98">
        <f>+'Alloc amt'!T42/'Alloc amt'!$G42</f>
        <v>1.0810930248087705E-2</v>
      </c>
      <c r="U42" s="98">
        <f>+'Alloc amt'!U42/'Alloc amt'!$G42</f>
        <v>0</v>
      </c>
      <c r="V42" s="98">
        <f>+'Alloc amt'!V42/'Alloc amt'!$G42</f>
        <v>0</v>
      </c>
      <c r="W42" s="98"/>
      <c r="X42" s="98">
        <f>+'Alloc amt'!X42/'Alloc amt'!$G42</f>
        <v>0.12547700228539649</v>
      </c>
      <c r="Y42" s="98">
        <f>+'Alloc amt'!Y42/'Alloc amt'!$G42</f>
        <v>0</v>
      </c>
      <c r="Z42" s="98">
        <f>+'Alloc amt'!Z42/'Alloc amt'!$G42</f>
        <v>0</v>
      </c>
      <c r="AA42" s="98"/>
      <c r="AB42" s="98">
        <f>+'Alloc amt'!AB42/'Alloc amt'!$G42</f>
        <v>0.11414558592706983</v>
      </c>
      <c r="AC42" s="98">
        <f>+'Alloc amt'!AC42/'Alloc amt'!$G42</f>
        <v>0</v>
      </c>
      <c r="AD42" s="98">
        <f>+'Alloc amt'!AD42/'Alloc amt'!$G42</f>
        <v>0</v>
      </c>
      <c r="AE42" s="98"/>
      <c r="AF42" s="98">
        <f>+'Alloc amt'!AF42/'Alloc amt'!$G42</f>
        <v>6.7773797629486224E-2</v>
      </c>
      <c r="AG42" s="98">
        <f>+'Alloc amt'!AG42/'Alloc amt'!$G42</f>
        <v>0</v>
      </c>
      <c r="AH42" s="98">
        <f>+'Alloc amt'!AH42/'Alloc amt'!$G42</f>
        <v>0</v>
      </c>
      <c r="AI42" s="98"/>
      <c r="AJ42" s="98">
        <f>+'Alloc amt'!AJ42/'Alloc amt'!$G42</f>
        <v>0</v>
      </c>
      <c r="AK42" s="98">
        <f>+'Alloc amt'!AK42/'Alloc amt'!$G42</f>
        <v>0</v>
      </c>
      <c r="AL42" s="98">
        <f>+'Alloc amt'!AL42/'Alloc amt'!$G42</f>
        <v>0</v>
      </c>
      <c r="AM42" s="98"/>
      <c r="AN42" s="98">
        <f>+'Alloc amt'!AN42/'Alloc amt'!$G42</f>
        <v>7.0767134936391557E-3</v>
      </c>
      <c r="AO42" s="98">
        <f>+'Alloc amt'!AO42/'Alloc amt'!$G42</f>
        <v>0</v>
      </c>
      <c r="AP42" s="98">
        <f>+'Alloc amt'!AP42/'Alloc amt'!$G42</f>
        <v>0</v>
      </c>
      <c r="AQ42" s="98"/>
      <c r="AR42" s="98">
        <f>+'Alloc amt'!AR42/'Alloc amt'!$G42</f>
        <v>3.7038550646846108E-3</v>
      </c>
      <c r="AS42" s="98">
        <f>+'Alloc amt'!AS42/'Alloc amt'!$G42</f>
        <v>0</v>
      </c>
      <c r="AT42" s="98">
        <f>+'Alloc amt'!AT42/'Alloc amt'!$G42</f>
        <v>0</v>
      </c>
      <c r="AU42" s="98"/>
      <c r="AV42" s="98">
        <f>+'Alloc amt'!AV42/'Alloc amt'!$G42</f>
        <v>7.5890966052183772E-3</v>
      </c>
      <c r="AW42" s="98">
        <f>+'Alloc amt'!AW42/'Alloc amt'!$G42</f>
        <v>0</v>
      </c>
      <c r="AX42" s="98">
        <f>+'Alloc amt'!AX42/'Alloc amt'!$G42</f>
        <v>1.754770435039467E-3</v>
      </c>
      <c r="AY42" s="98"/>
      <c r="AZ42" s="98">
        <f>+'Alloc amt'!AZ42/'Alloc amt'!$G42</f>
        <v>2.4276312145538054E-4</v>
      </c>
      <c r="BA42" s="98">
        <f>+'Alloc amt'!BA42/'Alloc amt'!$G42</f>
        <v>0</v>
      </c>
      <c r="BB42" s="98">
        <f>+'Alloc amt'!BB42/'Alloc amt'!$G42</f>
        <v>3.2901945656990012E-6</v>
      </c>
      <c r="BC42" s="98"/>
      <c r="BD42" s="98">
        <f>+'Alloc amt'!BD42/'Alloc amt'!$G42</f>
        <v>1.1052629919919765E-4</v>
      </c>
      <c r="BE42" s="98">
        <f>+'Alloc amt'!BE42/'Alloc amt'!$G42</f>
        <v>0</v>
      </c>
      <c r="BF42" s="98">
        <f>+'Alloc amt'!BF42/'Alloc amt'!$G42</f>
        <v>1.8461647285311063E-5</v>
      </c>
    </row>
    <row r="43" spans="3:58" x14ac:dyDescent="0.25">
      <c r="C43" s="6" t="str">
        <f>'Alloc amt'!C43</f>
        <v>Account 368</v>
      </c>
      <c r="D43" s="6" t="str">
        <f>'Alloc amt'!D43</f>
        <v>Acct368</v>
      </c>
      <c r="E43" s="6">
        <f>'Alloc amt'!E43</f>
        <v>32</v>
      </c>
      <c r="F43" s="103"/>
      <c r="G43" s="101">
        <f t="shared" si="0"/>
        <v>1</v>
      </c>
      <c r="H43" s="98">
        <f>+'Alloc amt'!H43/'Alloc amt'!$G43</f>
        <v>0.58845950000000025</v>
      </c>
      <c r="I43" s="98">
        <f>+'Alloc amt'!I43/'Alloc amt'!$G43</f>
        <v>0</v>
      </c>
      <c r="J43" s="98">
        <f>+'Alloc amt'!J43/'Alloc amt'!$G43</f>
        <v>0.41154050000000003</v>
      </c>
      <c r="K43" s="104"/>
      <c r="L43" s="98">
        <f>+'Alloc amt'!L43/'Alloc amt'!$G43</f>
        <v>0.40827364794072107</v>
      </c>
      <c r="M43" s="98">
        <f>+'Alloc amt'!M43/'Alloc amt'!$G43</f>
        <v>0</v>
      </c>
      <c r="N43" s="98">
        <f>+'Alloc amt'!N43/'Alloc amt'!$G43</f>
        <v>0.35494557794819553</v>
      </c>
      <c r="O43" s="98"/>
      <c r="P43" s="98">
        <f>+'Alloc amt'!P43/'Alloc amt'!$G43</f>
        <v>7.4712262376251268E-2</v>
      </c>
      <c r="Q43" s="98">
        <f>+'Alloc amt'!Q43/'Alloc amt'!$G43</f>
        <v>0</v>
      </c>
      <c r="R43" s="98">
        <f>+'Alloc amt'!R43/'Alloc amt'!$G43</f>
        <v>4.4098533981973866E-2</v>
      </c>
      <c r="S43" s="98"/>
      <c r="T43" s="98">
        <f>+'Alloc amt'!T43/'Alloc amt'!$G43</f>
        <v>0</v>
      </c>
      <c r="U43" s="98">
        <f>+'Alloc amt'!U43/'Alloc amt'!$G43</f>
        <v>0</v>
      </c>
      <c r="V43" s="98">
        <f>+'Alloc amt'!V43/'Alloc amt'!$G43</f>
        <v>0</v>
      </c>
      <c r="W43" s="98"/>
      <c r="X43" s="98">
        <f>+'Alloc amt'!X43/'Alloc amt'!$G43</f>
        <v>6.5799640605755327E-2</v>
      </c>
      <c r="Y43" s="98">
        <f>+'Alloc amt'!Y43/'Alloc amt'!$G43</f>
        <v>0</v>
      </c>
      <c r="Z43" s="98">
        <f>+'Alloc amt'!Z43/'Alloc amt'!$G43</f>
        <v>2.7529292385678581E-3</v>
      </c>
      <c r="AA43" s="98"/>
      <c r="AB43" s="98">
        <f>+'Alloc amt'!AB43/'Alloc amt'!$G43</f>
        <v>0</v>
      </c>
      <c r="AC43" s="98">
        <f>+'Alloc amt'!AC43/'Alloc amt'!$G43</f>
        <v>0</v>
      </c>
      <c r="AD43" s="98">
        <f>+'Alloc amt'!AD43/'Alloc amt'!$G43</f>
        <v>0</v>
      </c>
      <c r="AE43" s="98"/>
      <c r="AF43" s="98">
        <f>+'Alloc amt'!AF43/'Alloc amt'!$G43</f>
        <v>3.6161151502722283E-2</v>
      </c>
      <c r="AG43" s="98">
        <f>+'Alloc amt'!AG43/'Alloc amt'!$G43</f>
        <v>0</v>
      </c>
      <c r="AH43" s="98">
        <f>+'Alloc amt'!AH43/'Alloc amt'!$G43</f>
        <v>2.6905399073821841E-4</v>
      </c>
      <c r="AI43" s="98"/>
      <c r="AJ43" s="98">
        <f>+'Alloc amt'!AJ43/'Alloc amt'!$G43</f>
        <v>0</v>
      </c>
      <c r="AK43" s="98">
        <f>+'Alloc amt'!AK43/'Alloc amt'!$G43</f>
        <v>0</v>
      </c>
      <c r="AL43" s="98">
        <f>+'Alloc amt'!AL43/'Alloc amt'!$G43</f>
        <v>0</v>
      </c>
      <c r="AM43" s="98"/>
      <c r="AN43" s="98">
        <f>+'Alloc amt'!AN43/'Alloc amt'!$G43</f>
        <v>0</v>
      </c>
      <c r="AO43" s="98">
        <f>+'Alloc amt'!AO43/'Alloc amt'!$G43</f>
        <v>0</v>
      </c>
      <c r="AP43" s="98">
        <f>+'Alloc amt'!AP43/'Alloc amt'!$G43</f>
        <v>0</v>
      </c>
      <c r="AQ43" s="98"/>
      <c r="AR43" s="98">
        <f>+'Alloc amt'!AR43/'Alloc amt'!$G43</f>
        <v>0</v>
      </c>
      <c r="AS43" s="98">
        <f>+'Alloc amt'!AS43/'Alloc amt'!$G43</f>
        <v>0</v>
      </c>
      <c r="AT43" s="98">
        <f>+'Alloc amt'!AT43/'Alloc amt'!$G43</f>
        <v>0</v>
      </c>
      <c r="AU43" s="98"/>
      <c r="AV43" s="98">
        <f>+'Alloc amt'!AV43/'Alloc amt'!$G43</f>
        <v>3.3565429911105202E-3</v>
      </c>
      <c r="AW43" s="98">
        <f>+'Alloc amt'!AW43/'Alloc amt'!$G43</f>
        <v>0</v>
      </c>
      <c r="AX43" s="98">
        <f>+'Alloc amt'!AX43/'Alloc amt'!$G43</f>
        <v>9.3583996778510755E-3</v>
      </c>
      <c r="AY43" s="98"/>
      <c r="AZ43" s="98">
        <f>+'Alloc amt'!AZ43/'Alloc amt'!$G43</f>
        <v>1.0737046795014704E-4</v>
      </c>
      <c r="BA43" s="98">
        <f>+'Alloc amt'!BA43/'Alloc amt'!$G43</f>
        <v>0</v>
      </c>
      <c r="BB43" s="98">
        <f>+'Alloc amt'!BB43/'Alloc amt'!$G43</f>
        <v>1.7546999395970766E-5</v>
      </c>
      <c r="BC43" s="98"/>
      <c r="BD43" s="98">
        <f>+'Alloc amt'!BD43/'Alloc amt'!$G43</f>
        <v>4.8884115489497843E-5</v>
      </c>
      <c r="BE43" s="98">
        <f>+'Alloc amt'!BE43/'Alloc amt'!$G43</f>
        <v>0</v>
      </c>
      <c r="BF43" s="98">
        <f>+'Alloc amt'!BF43/'Alloc amt'!$G43</f>
        <v>9.8458163277391524E-5</v>
      </c>
    </row>
    <row r="44" spans="3:58" x14ac:dyDescent="0.25">
      <c r="C44" s="6" t="str">
        <f>'Alloc amt'!C44</f>
        <v>Weighted Average Customers (Lighting =9 Lights per Cust)</v>
      </c>
      <c r="D44" s="6" t="str">
        <f>'Alloc amt'!D44</f>
        <v>C05</v>
      </c>
      <c r="E44" s="6">
        <f>'Alloc amt'!E44</f>
        <v>33</v>
      </c>
      <c r="F44" s="103"/>
      <c r="G44" s="101">
        <f t="shared" si="0"/>
        <v>1</v>
      </c>
      <c r="H44" s="98">
        <f>+'Alloc amt'!H44/'Alloc amt'!$G44</f>
        <v>0</v>
      </c>
      <c r="I44" s="98">
        <f>+'Alloc amt'!I44/'Alloc amt'!$G44</f>
        <v>0</v>
      </c>
      <c r="J44" s="98">
        <f>+'Alloc amt'!J44/'Alloc amt'!$G44</f>
        <v>1</v>
      </c>
      <c r="K44" s="104"/>
      <c r="L44" s="98">
        <f>+'Alloc amt'!L44/'Alloc amt'!$G44</f>
        <v>0</v>
      </c>
      <c r="M44" s="98">
        <f>+'Alloc amt'!M44/'Alloc amt'!$G44</f>
        <v>0</v>
      </c>
      <c r="N44" s="98">
        <f>+'Alloc amt'!N44/'Alloc amt'!$G44</f>
        <v>0.74512335876362923</v>
      </c>
      <c r="O44" s="98"/>
      <c r="P44" s="98">
        <f>+'Alloc amt'!P44/'Alloc amt'!$G44</f>
        <v>0</v>
      </c>
      <c r="Q44" s="98">
        <f>+'Alloc amt'!Q44/'Alloc amt'!$G44</f>
        <v>0</v>
      </c>
      <c r="R44" s="98">
        <f>+'Alloc amt'!R44/'Alloc amt'!$G44</f>
        <v>0.18514865263088962</v>
      </c>
      <c r="S44" s="98"/>
      <c r="T44" s="98">
        <f>+'Alloc amt'!T44/'Alloc amt'!$G44</f>
        <v>0</v>
      </c>
      <c r="U44" s="98">
        <f>+'Alloc amt'!U44/'Alloc amt'!$G44</f>
        <v>0</v>
      </c>
      <c r="V44" s="98">
        <f>+'Alloc amt'!V44/'Alloc amt'!$G44</f>
        <v>7.3671458040011791E-4</v>
      </c>
      <c r="W44" s="98"/>
      <c r="X44" s="98">
        <f>+'Alloc amt'!X44/'Alloc amt'!$G44</f>
        <v>0</v>
      </c>
      <c r="Y44" s="98">
        <f>+'Alloc amt'!Y44/'Alloc amt'!$G44</f>
        <v>0</v>
      </c>
      <c r="Z44" s="98">
        <f>+'Alloc amt'!Z44/'Alloc amt'!$G44</f>
        <v>2.8897629416194625E-2</v>
      </c>
      <c r="AA44" s="98"/>
      <c r="AB44" s="98">
        <f>+'Alloc amt'!AB44/'Alloc amt'!$G44</f>
        <v>0</v>
      </c>
      <c r="AC44" s="98">
        <f>+'Alloc amt'!AC44/'Alloc amt'!$G44</f>
        <v>0</v>
      </c>
      <c r="AD44" s="98">
        <f>+'Alloc amt'!AD44/'Alloc amt'!$G44</f>
        <v>5.3984807308208637E-3</v>
      </c>
      <c r="AE44" s="98"/>
      <c r="AF44" s="98">
        <f>+'Alloc amt'!AF44/'Alloc amt'!$G44</f>
        <v>0</v>
      </c>
      <c r="AG44" s="98">
        <f>+'Alloc amt'!AG44/'Alloc amt'!$G44</f>
        <v>0</v>
      </c>
      <c r="AH44" s="98">
        <f>+'Alloc amt'!AH44/'Alloc amt'!$G44</f>
        <v>1.4120362791002259E-2</v>
      </c>
      <c r="AI44" s="98"/>
      <c r="AJ44" s="98">
        <f>+'Alloc amt'!AJ44/'Alloc amt'!$G44</f>
        <v>0</v>
      </c>
      <c r="AK44" s="98">
        <f>+'Alloc amt'!AK44/'Alloc amt'!$G44</f>
        <v>0</v>
      </c>
      <c r="AL44" s="98">
        <f>+'Alloc amt'!AL44/'Alloc amt'!$G44</f>
        <v>6.6508955175010643E-4</v>
      </c>
      <c r="AM44" s="98"/>
      <c r="AN44" s="98">
        <f>+'Alloc amt'!AN44/'Alloc amt'!$G44</f>
        <v>0</v>
      </c>
      <c r="AO44" s="98">
        <f>+'Alloc amt'!AO44/'Alloc amt'!$G44</f>
        <v>0</v>
      </c>
      <c r="AP44" s="98">
        <f>+'Alloc amt'!AP44/'Alloc amt'!$G44</f>
        <v>1.0232146950001637E-5</v>
      </c>
      <c r="AQ44" s="98"/>
      <c r="AR44" s="98">
        <f>+'Alloc amt'!AR44/'Alloc amt'!$G44</f>
        <v>0</v>
      </c>
      <c r="AS44" s="98">
        <f>+'Alloc amt'!AS44/'Alloc amt'!$G44</f>
        <v>0</v>
      </c>
      <c r="AT44" s="98">
        <f>+'Alloc amt'!AT44/'Alloc amt'!$G44</f>
        <v>1.0232146950001637E-5</v>
      </c>
      <c r="AU44" s="98"/>
      <c r="AV44" s="98">
        <f>+'Alloc amt'!AV44/'Alloc amt'!$G44</f>
        <v>0</v>
      </c>
      <c r="AW44" s="98">
        <f>+'Alloc amt'!AW44/'Alloc amt'!$G44</f>
        <v>0</v>
      </c>
      <c r="AX44" s="98">
        <f>+'Alloc amt'!AX44/'Alloc amt'!$G44</f>
        <v>1.9645722144003144E-2</v>
      </c>
      <c r="AY44" s="98"/>
      <c r="AZ44" s="98">
        <f>+'Alloc amt'!AZ44/'Alloc amt'!$G44</f>
        <v>0</v>
      </c>
      <c r="BA44" s="98">
        <f>+'Alloc amt'!BA44/'Alloc amt'!$G44</f>
        <v>0</v>
      </c>
      <c r="BB44" s="98">
        <f>+'Alloc amt'!BB44/'Alloc amt'!$G44</f>
        <v>3.6835729020005891E-5</v>
      </c>
      <c r="BC44" s="98"/>
      <c r="BD44" s="98">
        <f>+'Alloc amt'!BD44/'Alloc amt'!$G44</f>
        <v>0</v>
      </c>
      <c r="BE44" s="98">
        <f>+'Alloc amt'!BE44/'Alloc amt'!$G44</f>
        <v>0</v>
      </c>
      <c r="BF44" s="98">
        <f>+'Alloc amt'!BF44/'Alloc amt'!$G44</f>
        <v>2.0668936839003308E-4</v>
      </c>
    </row>
    <row r="45" spans="3:58" x14ac:dyDescent="0.25">
      <c r="C45" s="6" t="str">
        <f>'Alloc amt'!C45</f>
        <v>Total Utility Plant</v>
      </c>
      <c r="D45" s="6" t="str">
        <f>'Alloc amt'!D45</f>
        <v>TUP</v>
      </c>
      <c r="E45" s="6">
        <f>'Alloc amt'!E45</f>
        <v>34</v>
      </c>
      <c r="F45" s="103"/>
      <c r="G45" s="101">
        <f t="shared" si="0"/>
        <v>1</v>
      </c>
      <c r="H45" s="98">
        <f>+'Alloc amt'!H45/'Alloc amt'!$G45</f>
        <v>0.44171715443342968</v>
      </c>
      <c r="I45" s="98">
        <f>+'Alloc amt'!I45/'Alloc amt'!$G45</f>
        <v>0.47023153376833116</v>
      </c>
      <c r="J45" s="98">
        <f>+'Alloc amt'!J45/'Alloc amt'!$G45</f>
        <v>8.8051311798239065E-2</v>
      </c>
      <c r="K45" s="104"/>
      <c r="L45" s="98">
        <f>+'Alloc amt'!L45/'Alloc amt'!$G45</f>
        <v>0.21661228549361988</v>
      </c>
      <c r="M45" s="98">
        <f>+'Alloc amt'!M45/'Alloc amt'!$G45</f>
        <v>0.17011943873943103</v>
      </c>
      <c r="N45" s="98">
        <f>+'Alloc amt'!N45/'Alloc amt'!$G45</f>
        <v>5.0796821505667882E-2</v>
      </c>
      <c r="O45" s="98"/>
      <c r="P45" s="98">
        <f>+'Alloc amt'!P45/'Alloc amt'!$G45</f>
        <v>5.9980992560003769E-2</v>
      </c>
      <c r="Q45" s="98">
        <f>+'Alloc amt'!Q45/'Alloc amt'!$G45</f>
        <v>5.5282727229810931E-2</v>
      </c>
      <c r="R45" s="98">
        <f>+'Alloc amt'!R45/'Alloc amt'!$G45</f>
        <v>8.2848994187695573E-3</v>
      </c>
      <c r="S45" s="98"/>
      <c r="T45" s="98">
        <f>+'Alloc amt'!T45/'Alloc amt'!$G45</f>
        <v>4.8059709942138568E-3</v>
      </c>
      <c r="U45" s="98">
        <f>+'Alloc amt'!U45/'Alloc amt'!$G45</f>
        <v>6.5842654109767914E-3</v>
      </c>
      <c r="V45" s="98">
        <f>+'Alloc amt'!V45/'Alloc amt'!$G45</f>
        <v>7.7797088875770473E-5</v>
      </c>
      <c r="W45" s="98"/>
      <c r="X45" s="98">
        <f>+'Alloc amt'!X45/'Alloc amt'!$G45</f>
        <v>5.9617259643298975E-2</v>
      </c>
      <c r="Y45" s="98">
        <f>+'Alloc amt'!Y45/'Alloc amt'!$G45</f>
        <v>7.6287271945289059E-2</v>
      </c>
      <c r="Z45" s="98">
        <f>+'Alloc amt'!Z45/'Alloc amt'!$G45</f>
        <v>9.3287758970579118E-4</v>
      </c>
      <c r="AA45" s="98"/>
      <c r="AB45" s="98">
        <f>+'Alloc amt'!AB45/'Alloc amt'!$G45</f>
        <v>4.9082923130856583E-2</v>
      </c>
      <c r="AC45" s="98">
        <f>+'Alloc amt'!AC45/'Alloc amt'!$G45</f>
        <v>7.3638395632437861E-2</v>
      </c>
      <c r="AD45" s="98">
        <f>+'Alloc amt'!AD45/'Alloc amt'!$G45</f>
        <v>1.2181833514638182E-4</v>
      </c>
      <c r="AE45" s="98"/>
      <c r="AF45" s="98">
        <f>+'Alloc amt'!AF45/'Alloc amt'!$G45</f>
        <v>3.1423023984667939E-2</v>
      </c>
      <c r="AG45" s="98">
        <f>+'Alloc amt'!AG45/'Alloc amt'!$G45</f>
        <v>3.2387168765018952E-2</v>
      </c>
      <c r="AH45" s="98">
        <f>+'Alloc amt'!AH45/'Alloc amt'!$G45</f>
        <v>1.028282643239083E-4</v>
      </c>
      <c r="AI45" s="98"/>
      <c r="AJ45" s="98">
        <f>+'Alloc amt'!AJ45/'Alloc amt'!$G45</f>
        <v>1.2652109560887706E-2</v>
      </c>
      <c r="AK45" s="98">
        <f>+'Alloc amt'!AK45/'Alloc amt'!$G45</f>
        <v>4.4840144413273386E-2</v>
      </c>
      <c r="AL45" s="98">
        <f>+'Alloc amt'!AL45/'Alloc amt'!$G45</f>
        <v>9.964747584000507E-5</v>
      </c>
      <c r="AM45" s="98"/>
      <c r="AN45" s="98">
        <f>+'Alloc amt'!AN45/'Alloc amt'!$G45</f>
        <v>3.1468953511103416E-3</v>
      </c>
      <c r="AO45" s="98">
        <f>+'Alloc amt'!AO45/'Alloc amt'!$G45</f>
        <v>4.3766256154357565E-3</v>
      </c>
      <c r="AP45" s="98">
        <f>+'Alloc amt'!AP45/'Alloc amt'!$G45</f>
        <v>1.1556426883306307E-6</v>
      </c>
      <c r="AQ45" s="98"/>
      <c r="AR45" s="98">
        <f>+'Alloc amt'!AR45/'Alloc amt'!$G45</f>
        <v>1.5111047964846802E-3</v>
      </c>
      <c r="AS45" s="98">
        <f>+'Alloc amt'!AS45/'Alloc amt'!$G45</f>
        <v>2.3121549794774474E-3</v>
      </c>
      <c r="AT45" s="98">
        <f>+'Alloc amt'!AT45/'Alloc amt'!$G45</f>
        <v>1.1556426883306307E-6</v>
      </c>
      <c r="AU45" s="98"/>
      <c r="AV45" s="98">
        <f>+'Alloc amt'!AV45/'Alloc amt'!$G45</f>
        <v>2.7435538692962237E-3</v>
      </c>
      <c r="AW45" s="98">
        <f>+'Alloc amt'!AW45/'Alloc amt'!$G45</f>
        <v>4.1418149274716001E-3</v>
      </c>
      <c r="AX45" s="98">
        <f>+'Alloc amt'!AX45/'Alloc amt'!$G45</f>
        <v>2.7600057588264268E-2</v>
      </c>
      <c r="AY45" s="98"/>
      <c r="AZ45" s="98">
        <f>+'Alloc amt'!AZ45/'Alloc amt'!$G45</f>
        <v>8.776192158805354E-5</v>
      </c>
      <c r="BA45" s="98">
        <f>+'Alloc amt'!BA45/'Alloc amt'!$G45</f>
        <v>1.3500906431237913E-4</v>
      </c>
      <c r="BB45" s="98">
        <f>+'Alloc amt'!BB45/'Alloc amt'!$G45</f>
        <v>4.9355226651787883E-6</v>
      </c>
      <c r="BC45" s="98"/>
      <c r="BD45" s="98">
        <f>+'Alloc amt'!BD45/'Alloc amt'!$G45</f>
        <v>5.3273127401717637E-5</v>
      </c>
      <c r="BE45" s="98">
        <f>+'Alloc amt'!BE45/'Alloc amt'!$G45</f>
        <v>1.265170453959999E-4</v>
      </c>
      <c r="BF45" s="98">
        <f>+'Alloc amt'!BF45/'Alloc amt'!$G45</f>
        <v>2.7317723603649594E-5</v>
      </c>
    </row>
    <row r="46" spans="3:58" x14ac:dyDescent="0.25">
      <c r="C46" s="6" t="str">
        <f>'Alloc amt'!C46</f>
        <v>Total Labor Excluding A&amp;G</v>
      </c>
      <c r="D46" s="6" t="str">
        <f>'Alloc amt'!D46</f>
        <v>LBSUB7</v>
      </c>
      <c r="E46" s="6">
        <f>'Alloc amt'!E46</f>
        <v>35</v>
      </c>
      <c r="F46" s="103"/>
      <c r="G46" s="101">
        <f t="shared" si="0"/>
        <v>1.0000000000000002</v>
      </c>
      <c r="H46" s="98">
        <f>+'Alloc amt'!H46/'Alloc amt'!$G46</f>
        <v>0.25693262533586475</v>
      </c>
      <c r="I46" s="98">
        <f>+'Alloc amt'!I46/'Alloc amt'!$G46</f>
        <v>0.53562586304071236</v>
      </c>
      <c r="J46" s="98">
        <f>+'Alloc amt'!J46/'Alloc amt'!$G46</f>
        <v>0.20744151162342273</v>
      </c>
      <c r="K46" s="104"/>
      <c r="L46" s="98">
        <f>+'Alloc amt'!L46/'Alloc amt'!$G46</f>
        <v>0.12423274782218283</v>
      </c>
      <c r="M46" s="98">
        <f>+'Alloc amt'!M46/'Alloc amt'!$G46</f>
        <v>0.19377767046924926</v>
      </c>
      <c r="N46" s="98">
        <f>+'Alloc amt'!N46/'Alloc amt'!$G46</f>
        <v>0.1514111345184915</v>
      </c>
      <c r="O46" s="98"/>
      <c r="P46" s="98">
        <f>+'Alloc amt'!P46/'Alloc amt'!$G46</f>
        <v>3.5053789121570374E-2</v>
      </c>
      <c r="Q46" s="98">
        <f>+'Alloc amt'!Q46/'Alloc amt'!$G46</f>
        <v>6.2970805565541119E-2</v>
      </c>
      <c r="R46" s="98">
        <f>+'Alloc amt'!R46/'Alloc amt'!$G46</f>
        <v>3.8074941830132408E-2</v>
      </c>
      <c r="S46" s="98"/>
      <c r="T46" s="98">
        <f>+'Alloc amt'!T46/'Alloc amt'!$G46</f>
        <v>2.9112845535868644E-3</v>
      </c>
      <c r="U46" s="98">
        <f>+'Alloc amt'!U46/'Alloc amt'!$G46</f>
        <v>7.4999284182014339E-3</v>
      </c>
      <c r="V46" s="98">
        <f>+'Alloc amt'!V46/'Alloc amt'!$G46</f>
        <v>7.1673343752973629E-4</v>
      </c>
      <c r="W46" s="98"/>
      <c r="X46" s="98">
        <f>+'Alloc amt'!X46/'Alloc amt'!$G46</f>
        <v>3.4838883664063881E-2</v>
      </c>
      <c r="Y46" s="98">
        <f>+'Alloc amt'!Y46/'Alloc amt'!$G46</f>
        <v>8.689641791409114E-2</v>
      </c>
      <c r="Z46" s="98">
        <f>+'Alloc amt'!Z46/'Alloc amt'!$G46</f>
        <v>7.489298895010878E-3</v>
      </c>
      <c r="AA46" s="98"/>
      <c r="AB46" s="98">
        <f>+'Alloc amt'!AB46/'Alloc amt'!$G46</f>
        <v>2.9739550015566645E-2</v>
      </c>
      <c r="AC46" s="98">
        <f>+'Alloc amt'!AC46/'Alloc amt'!$G46</f>
        <v>8.3879166710648836E-2</v>
      </c>
      <c r="AD46" s="98">
        <f>+'Alloc amt'!AD46/'Alloc amt'!$G46</f>
        <v>1.5669335809697128E-3</v>
      </c>
      <c r="AE46" s="98"/>
      <c r="AF46" s="98">
        <f>+'Alloc amt'!AF46/'Alloc amt'!$G46</f>
        <v>1.8337556992225029E-2</v>
      </c>
      <c r="AG46" s="98">
        <f>+'Alloc amt'!AG46/'Alloc amt'!$G46</f>
        <v>3.6891199282596425E-2</v>
      </c>
      <c r="AH46" s="98">
        <f>+'Alloc amt'!AH46/'Alloc amt'!$G46</f>
        <v>1.9495973293333902E-3</v>
      </c>
      <c r="AI46" s="98"/>
      <c r="AJ46" s="98">
        <f>+'Alloc amt'!AJ46/'Alloc amt'!$G46</f>
        <v>7.3061735464112426E-3</v>
      </c>
      <c r="AK46" s="98">
        <f>+'Alloc amt'!AK46/'Alloc amt'!$G46</f>
        <v>5.1075989859205077E-2</v>
      </c>
      <c r="AL46" s="98">
        <f>+'Alloc amt'!AL46/'Alloc amt'!$G46</f>
        <v>8.888616469155383E-4</v>
      </c>
      <c r="AM46" s="98"/>
      <c r="AN46" s="98">
        <f>+'Alloc amt'!AN46/'Alloc amt'!$G46</f>
        <v>1.9062721576897969E-3</v>
      </c>
      <c r="AO46" s="98">
        <f>+'Alloc amt'!AO46/'Alloc amt'!$G46</f>
        <v>4.9852757718898515E-3</v>
      </c>
      <c r="AP46" s="98">
        <f>+'Alloc amt'!AP46/'Alloc amt'!$G46</f>
        <v>1.0572250170958281E-5</v>
      </c>
      <c r="AQ46" s="98"/>
      <c r="AR46" s="98">
        <f>+'Alloc amt'!AR46/'Alloc amt'!$G46</f>
        <v>9.159341366960517E-4</v>
      </c>
      <c r="AS46" s="98">
        <f>+'Alloc amt'!AS46/'Alloc amt'!$G46</f>
        <v>2.6337025857067135E-3</v>
      </c>
      <c r="AT46" s="98">
        <f>+'Alloc amt'!AT46/'Alloc amt'!$G46</f>
        <v>1.0572250170958281E-5</v>
      </c>
      <c r="AU46" s="98"/>
      <c r="AV46" s="98">
        <f>+'Alloc amt'!AV46/'Alloc amt'!$G46</f>
        <v>1.6075851695187431E-3</v>
      </c>
      <c r="AW46" s="98">
        <f>+'Alloc amt'!AW46/'Alloc amt'!$G46</f>
        <v>4.7178103461152617E-3</v>
      </c>
      <c r="AX46" s="98">
        <f>+'Alloc amt'!AX46/'Alloc amt'!$G46</f>
        <v>5.1144079415633642E-3</v>
      </c>
      <c r="AY46" s="98"/>
      <c r="AZ46" s="98">
        <f>+'Alloc amt'!AZ46/'Alloc amt'!$G46</f>
        <v>5.1424090910820234E-5</v>
      </c>
      <c r="BA46" s="98">
        <f>+'Alloc amt'!BA46/'Alloc amt'!$G46</f>
        <v>1.5378455377317208E-4</v>
      </c>
      <c r="BB46" s="98">
        <f>+'Alloc amt'!BB46/'Alloc amt'!$G46</f>
        <v>3.2139518844085376E-5</v>
      </c>
      <c r="BC46" s="98"/>
      <c r="BD46" s="98">
        <f>+'Alloc amt'!BD46/'Alloc amt'!$G46</f>
        <v>3.1424065442494688E-5</v>
      </c>
      <c r="BE46" s="98">
        <f>+'Alloc amt'!BE46/'Alloc amt'!$G46</f>
        <v>1.441115636940239E-4</v>
      </c>
      <c r="BF46" s="98">
        <f>+'Alloc amt'!BF46/'Alloc amt'!$G46</f>
        <v>1.7631842429025599E-4</v>
      </c>
    </row>
    <row r="47" spans="3:58" x14ac:dyDescent="0.25">
      <c r="C47" s="6" t="str">
        <f>'Alloc amt'!C47</f>
        <v xml:space="preserve">Steam Power Operation Labor </v>
      </c>
      <c r="D47" s="6" t="str">
        <f>'Alloc amt'!D47</f>
        <v>LBSUB1</v>
      </c>
      <c r="E47" s="6">
        <f>'Alloc amt'!E47</f>
        <v>36</v>
      </c>
      <c r="F47" s="103"/>
      <c r="G47" s="101">
        <f t="shared" si="0"/>
        <v>1</v>
      </c>
      <c r="H47" s="98">
        <f>+'Alloc amt'!H47/'Alloc amt'!$G47</f>
        <v>0.13862084956250328</v>
      </c>
      <c r="I47" s="98">
        <f>+'Alloc amt'!I47/'Alloc amt'!$G47</f>
        <v>0.8613791504374968</v>
      </c>
      <c r="J47" s="98">
        <f>+'Alloc amt'!J47/'Alloc amt'!$G47</f>
        <v>0</v>
      </c>
      <c r="K47" s="104"/>
      <c r="L47" s="98">
        <f>+'Alloc amt'!L47/'Alloc amt'!$G47</f>
        <v>6.203302533486011E-2</v>
      </c>
      <c r="M47" s="98">
        <f>+'Alloc amt'!M47/'Alloc amt'!$G47</f>
        <v>0.31162805361001028</v>
      </c>
      <c r="N47" s="98">
        <f>+'Alloc amt'!N47/'Alloc amt'!$G47</f>
        <v>0</v>
      </c>
      <c r="O47" s="98"/>
      <c r="P47" s="98">
        <f>+'Alloc amt'!P47/'Alloc amt'!$G47</f>
        <v>1.9236171981145699E-2</v>
      </c>
      <c r="Q47" s="98">
        <f>+'Alloc amt'!Q47/'Alloc amt'!$G47</f>
        <v>0.10126796098396716</v>
      </c>
      <c r="R47" s="98">
        <f>+'Alloc amt'!R47/'Alloc amt'!$G47</f>
        <v>0</v>
      </c>
      <c r="S47" s="98"/>
      <c r="T47" s="98">
        <f>+'Alloc amt'!T47/'Alloc amt'!$G47</f>
        <v>1.6887539622740355E-3</v>
      </c>
      <c r="U47" s="98">
        <f>+'Alloc amt'!U47/'Alloc amt'!$G47</f>
        <v>1.2061183775812839E-2</v>
      </c>
      <c r="V47" s="98">
        <f>+'Alloc amt'!V47/'Alloc amt'!$G47</f>
        <v>0</v>
      </c>
      <c r="W47" s="98"/>
      <c r="X47" s="98">
        <f>+'Alloc amt'!X47/'Alloc amt'!$G47</f>
        <v>2.1317008925027973E-2</v>
      </c>
      <c r="Y47" s="98">
        <f>+'Alloc amt'!Y47/'Alloc amt'!$G47</f>
        <v>0.1397444892111421</v>
      </c>
      <c r="Z47" s="98">
        <f>+'Alloc amt'!Z47/'Alloc amt'!$G47</f>
        <v>0</v>
      </c>
      <c r="AA47" s="98"/>
      <c r="AB47" s="98">
        <f>+'Alloc amt'!AB47/'Alloc amt'!$G47</f>
        <v>1.5333810814340721E-2</v>
      </c>
      <c r="AC47" s="98">
        <f>+'Alloc amt'!AC47/'Alloc amt'!$G47</f>
        <v>0.13489222673165069</v>
      </c>
      <c r="AD47" s="98">
        <f>+'Alloc amt'!AD47/'Alloc amt'!$G47</f>
        <v>0</v>
      </c>
      <c r="AE47" s="98"/>
      <c r="AF47" s="98">
        <f>+'Alloc amt'!AF47/'Alloc amt'!$G47</f>
        <v>1.0305721048554277E-2</v>
      </c>
      <c r="AG47" s="98">
        <f>+'Alloc amt'!AG47/'Alloc amt'!$G47</f>
        <v>5.9327437469627819E-2</v>
      </c>
      <c r="AH47" s="98">
        <f>+'Alloc amt'!AH47/'Alloc amt'!$G47</f>
        <v>0</v>
      </c>
      <c r="AI47" s="98"/>
      <c r="AJ47" s="98">
        <f>+'Alloc amt'!AJ47/'Alloc amt'!$G47</f>
        <v>7.2045449200266948E-3</v>
      </c>
      <c r="AK47" s="98">
        <f>+'Alloc amt'!AK47/'Alloc amt'!$G47</f>
        <v>8.2139037317793206E-2</v>
      </c>
      <c r="AL47" s="98">
        <f>+'Alloc amt'!AL47/'Alloc amt'!$G47</f>
        <v>0</v>
      </c>
      <c r="AM47" s="98"/>
      <c r="AN47" s="98">
        <f>+'Alloc amt'!AN47/'Alloc amt'!$G47</f>
        <v>1.1068841341663901E-3</v>
      </c>
      <c r="AO47" s="98">
        <f>+'Alloc amt'!AO47/'Alloc amt'!$G47</f>
        <v>8.017186819003019E-3</v>
      </c>
      <c r="AP47" s="98">
        <f>+'Alloc amt'!AP47/'Alloc amt'!$G47</f>
        <v>0</v>
      </c>
      <c r="AQ47" s="98"/>
      <c r="AR47" s="98">
        <f>+'Alloc amt'!AR47/'Alloc amt'!$G47</f>
        <v>3.7490284274549653E-4</v>
      </c>
      <c r="AS47" s="98">
        <f>+'Alloc amt'!AS47/'Alloc amt'!$G47</f>
        <v>4.2354498770882775E-3</v>
      </c>
      <c r="AT47" s="98">
        <f>+'Alloc amt'!AT47/'Alloc amt'!$G47</f>
        <v>0</v>
      </c>
      <c r="AU47" s="98"/>
      <c r="AV47" s="98">
        <f>+'Alloc amt'!AV47/'Alloc amt'!$G47</f>
        <v>0</v>
      </c>
      <c r="AW47" s="98">
        <f>+'Alloc amt'!AW47/'Alloc amt'!$G47</f>
        <v>7.5870560932064426E-3</v>
      </c>
      <c r="AX47" s="98">
        <f>+'Alloc amt'!AX47/'Alloc amt'!$G47</f>
        <v>0</v>
      </c>
      <c r="AY47" s="98"/>
      <c r="AZ47" s="98">
        <f>+'Alloc amt'!AZ47/'Alloc amt'!$G47</f>
        <v>0</v>
      </c>
      <c r="BA47" s="98">
        <f>+'Alloc amt'!BA47/'Alloc amt'!$G47</f>
        <v>2.4731219573218374E-4</v>
      </c>
      <c r="BB47" s="98">
        <f>+'Alloc amt'!BB47/'Alloc amt'!$G47</f>
        <v>0</v>
      </c>
      <c r="BC47" s="98"/>
      <c r="BD47" s="98">
        <f>+'Alloc amt'!BD47/'Alloc amt'!$G47</f>
        <v>2.0025599361888902E-5</v>
      </c>
      <c r="BE47" s="98">
        <f>+'Alloc amt'!BE47/'Alloc amt'!$G47</f>
        <v>2.3175635246265572E-4</v>
      </c>
      <c r="BF47" s="98">
        <f>+'Alloc amt'!BF47/'Alloc amt'!$G47</f>
        <v>0</v>
      </c>
    </row>
    <row r="48" spans="3:58" x14ac:dyDescent="0.25">
      <c r="C48" s="6" t="str">
        <f>'Alloc amt'!C48</f>
        <v>Total Steam Power Maintenance Labor Expense</v>
      </c>
      <c r="D48" s="6" t="str">
        <f>'Alloc amt'!D48</f>
        <v>LBSUB2</v>
      </c>
      <c r="E48" s="6">
        <f>'Alloc amt'!E48</f>
        <v>37</v>
      </c>
      <c r="F48" s="103"/>
      <c r="G48" s="101">
        <f t="shared" si="0"/>
        <v>1.0000000000000002</v>
      </c>
      <c r="H48" s="98">
        <f>+'Alloc amt'!H48/'Alloc amt'!$G48</f>
        <v>0</v>
      </c>
      <c r="I48" s="98">
        <f>+'Alloc amt'!I48/'Alloc amt'!$G48</f>
        <v>1</v>
      </c>
      <c r="J48" s="98">
        <f>+'Alloc amt'!J48/'Alloc amt'!$G48</f>
        <v>0</v>
      </c>
      <c r="K48" s="104"/>
      <c r="L48" s="98">
        <f>+'Alloc amt'!L48/'Alloc amt'!$G48</f>
        <v>0</v>
      </c>
      <c r="M48" s="98">
        <f>+'Alloc amt'!M48/'Alloc amt'!$G48</f>
        <v>0.36177803172010092</v>
      </c>
      <c r="N48" s="98">
        <f>+'Alloc amt'!N48/'Alloc amt'!$G48</f>
        <v>0</v>
      </c>
      <c r="O48" s="98"/>
      <c r="P48" s="98">
        <f>+'Alloc amt'!P48/'Alloc amt'!$G48</f>
        <v>0</v>
      </c>
      <c r="Q48" s="98">
        <f>+'Alloc amt'!Q48/'Alloc amt'!$G48</f>
        <v>0.11756490847559165</v>
      </c>
      <c r="R48" s="98">
        <f>+'Alloc amt'!R48/'Alloc amt'!$G48</f>
        <v>0</v>
      </c>
      <c r="S48" s="98"/>
      <c r="T48" s="98">
        <f>+'Alloc amt'!T48/'Alloc amt'!$G48</f>
        <v>0</v>
      </c>
      <c r="U48" s="98">
        <f>+'Alloc amt'!U48/'Alloc amt'!$G48</f>
        <v>1.4002177519257265E-2</v>
      </c>
      <c r="V48" s="98">
        <f>+'Alloc amt'!V48/'Alloc amt'!$G48</f>
        <v>0</v>
      </c>
      <c r="W48" s="98"/>
      <c r="X48" s="98">
        <f>+'Alloc amt'!X48/'Alloc amt'!$G48</f>
        <v>0</v>
      </c>
      <c r="Y48" s="98">
        <f>+'Alloc amt'!Y48/'Alloc amt'!$G48</f>
        <v>0.16223342431746288</v>
      </c>
      <c r="Z48" s="98">
        <f>+'Alloc amt'!Z48/'Alloc amt'!$G48</f>
        <v>0</v>
      </c>
      <c r="AA48" s="98"/>
      <c r="AB48" s="98">
        <f>+'Alloc amt'!AB48/'Alloc amt'!$G48</f>
        <v>0</v>
      </c>
      <c r="AC48" s="98">
        <f>+'Alloc amt'!AC48/'Alloc amt'!$G48</f>
        <v>0.15660029229072769</v>
      </c>
      <c r="AD48" s="98">
        <f>+'Alloc amt'!AD48/'Alloc amt'!$G48</f>
        <v>0</v>
      </c>
      <c r="AE48" s="98"/>
      <c r="AF48" s="98">
        <f>+'Alloc amt'!AF48/'Alloc amt'!$G48</f>
        <v>0</v>
      </c>
      <c r="AG48" s="98">
        <f>+'Alloc amt'!AG48/'Alloc amt'!$G48</f>
        <v>6.8874940192707568E-2</v>
      </c>
      <c r="AH48" s="98">
        <f>+'Alloc amt'!AH48/'Alloc amt'!$G48</f>
        <v>0</v>
      </c>
      <c r="AI48" s="98"/>
      <c r="AJ48" s="98">
        <f>+'Alloc amt'!AJ48/'Alloc amt'!$G48</f>
        <v>0</v>
      </c>
      <c r="AK48" s="98">
        <f>+'Alloc amt'!AK48/'Alloc amt'!$G48</f>
        <v>9.5357587046394812E-2</v>
      </c>
      <c r="AL48" s="98">
        <f>+'Alloc amt'!AL48/'Alloc amt'!$G48</f>
        <v>0</v>
      </c>
      <c r="AM48" s="98"/>
      <c r="AN48" s="98">
        <f>+'Alloc amt'!AN48/'Alloc amt'!$G48</f>
        <v>0</v>
      </c>
      <c r="AO48" s="98">
        <f>+'Alloc amt'!AO48/'Alloc amt'!$G48</f>
        <v>9.3073843439687026E-3</v>
      </c>
      <c r="AP48" s="98">
        <f>+'Alloc amt'!AP48/'Alloc amt'!$G48</f>
        <v>0</v>
      </c>
      <c r="AQ48" s="98"/>
      <c r="AR48" s="98">
        <f>+'Alloc amt'!AR48/'Alloc amt'!$G48</f>
        <v>0</v>
      </c>
      <c r="AS48" s="98">
        <f>+'Alloc amt'!AS48/'Alloc amt'!$G48</f>
        <v>4.9170564146312134E-3</v>
      </c>
      <c r="AT48" s="98">
        <f>+'Alloc amt'!AT48/'Alloc amt'!$G48</f>
        <v>0</v>
      </c>
      <c r="AU48" s="98"/>
      <c r="AV48" s="98">
        <f>+'Alloc amt'!AV48/'Alloc amt'!$G48</f>
        <v>0</v>
      </c>
      <c r="AW48" s="98">
        <f>+'Alloc amt'!AW48/'Alloc amt'!$G48</f>
        <v>8.8080331284463489E-3</v>
      </c>
      <c r="AX48" s="98">
        <f>+'Alloc amt'!AX48/'Alloc amt'!$G48</f>
        <v>0</v>
      </c>
      <c r="AY48" s="98"/>
      <c r="AZ48" s="98">
        <f>+'Alloc amt'!AZ48/'Alloc amt'!$G48</f>
        <v>0</v>
      </c>
      <c r="BA48" s="98">
        <f>+'Alloc amt'!BA48/'Alloc amt'!$G48</f>
        <v>2.8711188981829109E-4</v>
      </c>
      <c r="BB48" s="98">
        <f>+'Alloc amt'!BB48/'Alloc amt'!$G48</f>
        <v>0</v>
      </c>
      <c r="BC48" s="98"/>
      <c r="BD48" s="98">
        <f>+'Alloc amt'!BD48/'Alloc amt'!$G48</f>
        <v>0</v>
      </c>
      <c r="BE48" s="98">
        <f>+'Alloc amt'!BE48/'Alloc amt'!$G48</f>
        <v>2.6905266089264647E-4</v>
      </c>
      <c r="BF48" s="98">
        <f>+'Alloc amt'!BF48/'Alloc amt'!$G48</f>
        <v>0</v>
      </c>
    </row>
    <row r="49" spans="3:58" x14ac:dyDescent="0.25">
      <c r="C49" s="6" t="str">
        <f>'Alloc amt'!C49</f>
        <v>Total Hydraulic Power Maintenance Labor Expense</v>
      </c>
      <c r="D49" s="6" t="str">
        <f>'Alloc amt'!D49</f>
        <v>LBSUB4</v>
      </c>
      <c r="E49" s="6">
        <f>'Alloc amt'!E49</f>
        <v>38</v>
      </c>
      <c r="F49" s="103"/>
      <c r="G49" s="101">
        <f t="shared" si="0"/>
        <v>0.99999999999999978</v>
      </c>
      <c r="H49" s="98">
        <f>+'Alloc amt'!H49/'Alloc amt'!$G49</f>
        <v>6.2768987605500301E-2</v>
      </c>
      <c r="I49" s="98">
        <f>+'Alloc amt'!I49/'Alloc amt'!$G49</f>
        <v>0.93723101239449957</v>
      </c>
      <c r="J49" s="98">
        <f>+'Alloc amt'!J49/'Alloc amt'!$G49</f>
        <v>0</v>
      </c>
      <c r="K49" s="104"/>
      <c r="L49" s="98">
        <f>+'Alloc amt'!L49/'Alloc amt'!$G49</f>
        <v>2.8089210322000315E-2</v>
      </c>
      <c r="M49" s="98">
        <f>+'Alloc amt'!M49/'Alloc amt'!$G49</f>
        <v>0.33906959093111955</v>
      </c>
      <c r="N49" s="98">
        <f>+'Alloc amt'!N49/'Alloc amt'!$G49</f>
        <v>0</v>
      </c>
      <c r="O49" s="98"/>
      <c r="P49" s="98">
        <f>+'Alloc amt'!P49/'Alloc amt'!$G49</f>
        <v>8.7103422354757772E-3</v>
      </c>
      <c r="Q49" s="98">
        <f>+'Alloc amt'!Q49/'Alloc amt'!$G49</f>
        <v>0.1101854781926454</v>
      </c>
      <c r="R49" s="98">
        <f>+'Alloc amt'!R49/'Alloc amt'!$G49</f>
        <v>0</v>
      </c>
      <c r="S49" s="98"/>
      <c r="T49" s="98">
        <f>+'Alloc amt'!T49/'Alloc amt'!$G49</f>
        <v>7.6468566497223122E-4</v>
      </c>
      <c r="U49" s="98">
        <f>+'Alloc amt'!U49/'Alloc amt'!$G49</f>
        <v>1.3123275012100989E-2</v>
      </c>
      <c r="V49" s="98">
        <f>+'Alloc amt'!V49/'Alloc amt'!$G49</f>
        <v>0</v>
      </c>
      <c r="W49" s="98"/>
      <c r="X49" s="98">
        <f>+'Alloc amt'!X49/'Alloc amt'!$G49</f>
        <v>9.652567223649159E-3</v>
      </c>
      <c r="Y49" s="98">
        <f>+'Alloc amt'!Y49/'Alloc amt'!$G49</f>
        <v>0.15205019651728219</v>
      </c>
      <c r="Z49" s="98">
        <f>+'Alloc amt'!Z49/'Alloc amt'!$G49</f>
        <v>0</v>
      </c>
      <c r="AA49" s="98"/>
      <c r="AB49" s="98">
        <f>+'Alloc amt'!AB49/'Alloc amt'!$G49</f>
        <v>6.9433118032973772E-3</v>
      </c>
      <c r="AC49" s="98">
        <f>+'Alloc amt'!AC49/'Alloc amt'!$G49</f>
        <v>0.14677065048491328</v>
      </c>
      <c r="AD49" s="98">
        <f>+'Alloc amt'!AD49/'Alloc amt'!$G49</f>
        <v>0</v>
      </c>
      <c r="AE49" s="98"/>
      <c r="AF49" s="98">
        <f>+'Alloc amt'!AF49/'Alloc amt'!$G49</f>
        <v>4.6665395487334171E-3</v>
      </c>
      <c r="AG49" s="98">
        <f>+'Alloc amt'!AG49/'Alloc amt'!$G49</f>
        <v>6.4551729925421922E-2</v>
      </c>
      <c r="AH49" s="98">
        <f>+'Alloc amt'!AH49/'Alloc amt'!$G49</f>
        <v>0</v>
      </c>
      <c r="AI49" s="98"/>
      <c r="AJ49" s="98">
        <f>+'Alloc amt'!AJ49/'Alloc amt'!$G49</f>
        <v>3.2622941802453861E-3</v>
      </c>
      <c r="AK49" s="98">
        <f>+'Alloc amt'!AK49/'Alloc amt'!$G49</f>
        <v>8.9372087846989232E-2</v>
      </c>
      <c r="AL49" s="98">
        <f>+'Alloc amt'!AL49/'Alloc amt'!$G49</f>
        <v>0</v>
      </c>
      <c r="AM49" s="98"/>
      <c r="AN49" s="98">
        <f>+'Alloc amt'!AN49/'Alloc amt'!$G49</f>
        <v>5.0120884930003151E-4</v>
      </c>
      <c r="AO49" s="98">
        <f>+'Alloc amt'!AO49/'Alloc amt'!$G49</f>
        <v>8.7231692514425033E-3</v>
      </c>
      <c r="AP49" s="98">
        <f>+'Alloc amt'!AP49/'Alloc amt'!$G49</f>
        <v>0</v>
      </c>
      <c r="AQ49" s="98"/>
      <c r="AR49" s="98">
        <f>+'Alloc amt'!AR49/'Alloc amt'!$G49</f>
        <v>1.6975997451918904E-4</v>
      </c>
      <c r="AS49" s="98">
        <f>+'Alloc amt'!AS49/'Alloc amt'!$G49</f>
        <v>4.6084177614856801E-3</v>
      </c>
      <c r="AT49" s="98">
        <f>+'Alloc amt'!AT49/'Alloc amt'!$G49</f>
        <v>0</v>
      </c>
      <c r="AU49" s="98"/>
      <c r="AV49" s="98">
        <f>+'Alloc amt'!AV49/'Alloc amt'!$G49</f>
        <v>0</v>
      </c>
      <c r="AW49" s="98">
        <f>+'Alloc amt'!AW49/'Alloc amt'!$G49</f>
        <v>8.2551618061780623E-3</v>
      </c>
      <c r="AX49" s="98">
        <f>+'Alloc amt'!AX49/'Alloc amt'!$G49</f>
        <v>0</v>
      </c>
      <c r="AY49" s="98"/>
      <c r="AZ49" s="98">
        <f>+'Alloc amt'!AZ49/'Alloc amt'!$G49</f>
        <v>0</v>
      </c>
      <c r="BA49" s="98">
        <f>+'Alloc amt'!BA49/'Alloc amt'!$G49</f>
        <v>2.6909016716489498E-4</v>
      </c>
      <c r="BB49" s="98">
        <f>+'Alloc amt'!BB49/'Alloc amt'!$G49</f>
        <v>0</v>
      </c>
      <c r="BC49" s="98"/>
      <c r="BD49" s="98">
        <f>+'Alloc amt'!BD49/'Alloc amt'!$G49</f>
        <v>9.0678033074119308E-6</v>
      </c>
      <c r="BE49" s="98">
        <f>+'Alloc amt'!BE49/'Alloc amt'!$G49</f>
        <v>2.5216449775584905E-4</v>
      </c>
      <c r="BF49" s="98">
        <f>+'Alloc amt'!BF49/'Alloc amt'!$G49</f>
        <v>0</v>
      </c>
    </row>
    <row r="50" spans="3:58" x14ac:dyDescent="0.25">
      <c r="C50" s="6" t="str">
        <f>'Alloc amt'!C50</f>
        <v>Total Other Power Operating Labor Expense</v>
      </c>
      <c r="D50" s="6" t="str">
        <f>'Alloc amt'!D50</f>
        <v>LBSUB5</v>
      </c>
      <c r="E50" s="6">
        <f>'Alloc amt'!E50</f>
        <v>39</v>
      </c>
      <c r="F50" s="103"/>
      <c r="G50" s="101">
        <f t="shared" si="0"/>
        <v>0.99999999999999989</v>
      </c>
      <c r="H50" s="98">
        <f>+'Alloc amt'!H50/'Alloc amt'!$G50</f>
        <v>0.16389999999999993</v>
      </c>
      <c r="I50" s="98">
        <f>+'Alloc amt'!I50/'Alloc amt'!$G50</f>
        <v>0.83609999999999995</v>
      </c>
      <c r="J50" s="98">
        <f>+'Alloc amt'!J50/'Alloc amt'!$G50</f>
        <v>0</v>
      </c>
      <c r="K50" s="104"/>
      <c r="L50" s="98">
        <f>+'Alloc amt'!L50/'Alloc amt'!$G50</f>
        <v>7.3345480744577571E-2</v>
      </c>
      <c r="M50" s="98">
        <f>+'Alloc amt'!M50/'Alloc amt'!$G50</f>
        <v>0.30248261232117635</v>
      </c>
      <c r="N50" s="98">
        <f>+'Alloc amt'!N50/'Alloc amt'!$G50</f>
        <v>0</v>
      </c>
      <c r="O50" s="98"/>
      <c r="P50" s="98">
        <f>+'Alloc amt'!P50/'Alloc amt'!$G50</f>
        <v>2.2744115316420691E-2</v>
      </c>
      <c r="Q50" s="98">
        <f>+'Alloc amt'!Q50/'Alloc amt'!$G50</f>
        <v>9.8296019976442134E-2</v>
      </c>
      <c r="R50" s="98">
        <f>+'Alloc amt'!R50/'Alloc amt'!$G50</f>
        <v>0</v>
      </c>
      <c r="S50" s="98"/>
      <c r="T50" s="98">
        <f>+'Alloc amt'!T50/'Alloc amt'!$G50</f>
        <v>1.9967182086264223E-3</v>
      </c>
      <c r="U50" s="98">
        <f>+'Alloc amt'!U50/'Alloc amt'!$G50</f>
        <v>1.1707220623850999E-2</v>
      </c>
      <c r="V50" s="98">
        <f>+'Alloc amt'!V50/'Alloc amt'!$G50</f>
        <v>0</v>
      </c>
      <c r="W50" s="98"/>
      <c r="X50" s="98">
        <f>+'Alloc amt'!X50/'Alloc amt'!$G50</f>
        <v>2.5204417472832797E-2</v>
      </c>
      <c r="Y50" s="98">
        <f>+'Alloc amt'!Y50/'Alloc amt'!$G50</f>
        <v>0.13564336607183072</v>
      </c>
      <c r="Z50" s="98">
        <f>+'Alloc amt'!Z50/'Alloc amt'!$G50</f>
        <v>0</v>
      </c>
      <c r="AA50" s="98"/>
      <c r="AB50" s="98">
        <f>+'Alloc amt'!AB50/'Alloc amt'!$G50</f>
        <v>1.81301124643393E-2</v>
      </c>
      <c r="AC50" s="98">
        <f>+'Alloc amt'!AC50/'Alloc amt'!$G50</f>
        <v>0.13093350438427739</v>
      </c>
      <c r="AD50" s="98">
        <f>+'Alloc amt'!AD50/'Alloc amt'!$G50</f>
        <v>0</v>
      </c>
      <c r="AE50" s="98"/>
      <c r="AF50" s="98">
        <f>+'Alloc amt'!AF50/'Alloc amt'!$G50</f>
        <v>1.2185091096966893E-2</v>
      </c>
      <c r="AG50" s="98">
        <f>+'Alloc amt'!AG50/'Alloc amt'!$G50</f>
        <v>5.7586337495122777E-2</v>
      </c>
      <c r="AH50" s="98">
        <f>+'Alloc amt'!AH50/'Alloc amt'!$G50</f>
        <v>0</v>
      </c>
      <c r="AI50" s="98"/>
      <c r="AJ50" s="98">
        <f>+'Alloc amt'!AJ50/'Alloc amt'!$G50</f>
        <v>8.5183788450232233E-3</v>
      </c>
      <c r="AK50" s="98">
        <f>+'Alloc amt'!AK50/'Alloc amt'!$G50</f>
        <v>7.9728478529490693E-2</v>
      </c>
      <c r="AL50" s="98">
        <f>+'Alloc amt'!AL50/'Alloc amt'!$G50</f>
        <v>0</v>
      </c>
      <c r="AM50" s="98"/>
      <c r="AN50" s="98">
        <f>+'Alloc amt'!AN50/'Alloc amt'!$G50</f>
        <v>1.3087375395724355E-3</v>
      </c>
      <c r="AO50" s="98">
        <f>+'Alloc amt'!AO50/'Alloc amt'!$G50</f>
        <v>7.7819040499922327E-3</v>
      </c>
      <c r="AP50" s="98">
        <f>+'Alloc amt'!AP50/'Alloc amt'!$G50</f>
        <v>0</v>
      </c>
      <c r="AQ50" s="98"/>
      <c r="AR50" s="98">
        <f>+'Alloc amt'!AR50/'Alloc amt'!$G50</f>
        <v>4.4327080752943281E-4</v>
      </c>
      <c r="AS50" s="98">
        <f>+'Alloc amt'!AS50/'Alloc amt'!$G50</f>
        <v>4.1111508682731574E-3</v>
      </c>
      <c r="AT50" s="98">
        <f>+'Alloc amt'!AT50/'Alloc amt'!$G50</f>
        <v>0</v>
      </c>
      <c r="AU50" s="98"/>
      <c r="AV50" s="98">
        <f>+'Alloc amt'!AV50/'Alloc amt'!$G50</f>
        <v>0</v>
      </c>
      <c r="AW50" s="98">
        <f>+'Alloc amt'!AW50/'Alloc amt'!$G50</f>
        <v>7.3643964986939928E-3</v>
      </c>
      <c r="AX50" s="98">
        <f>+'Alloc amt'!AX50/'Alloc amt'!$G50</f>
        <v>0</v>
      </c>
      <c r="AY50" s="98"/>
      <c r="AZ50" s="98">
        <f>+'Alloc amt'!AZ50/'Alloc amt'!$G50</f>
        <v>0</v>
      </c>
      <c r="BA50" s="98">
        <f>+'Alloc amt'!BA50/'Alloc amt'!$G50</f>
        <v>2.4005425107707316E-4</v>
      </c>
      <c r="BB50" s="98">
        <f>+'Alloc amt'!BB50/'Alloc amt'!$G50</f>
        <v>0</v>
      </c>
      <c r="BC50" s="98"/>
      <c r="BD50" s="98">
        <f>+'Alloc amt'!BD50/'Alloc amt'!$G50</f>
        <v>2.367750411119554E-5</v>
      </c>
      <c r="BE50" s="98">
        <f>+'Alloc amt'!BE50/'Alloc amt'!$G50</f>
        <v>2.2495492977234175E-4</v>
      </c>
      <c r="BF50" s="98">
        <f>+'Alloc amt'!BF50/'Alloc amt'!$G50</f>
        <v>0</v>
      </c>
    </row>
    <row r="51" spans="3:58" x14ac:dyDescent="0.25">
      <c r="C51" s="6" t="str">
        <f>'Alloc amt'!C51</f>
        <v>Total Distribution Operation Labor Expense</v>
      </c>
      <c r="D51" s="6" t="str">
        <f>'Alloc amt'!D51</f>
        <v>LBDO</v>
      </c>
      <c r="E51" s="6">
        <f>'Alloc amt'!E51</f>
        <v>40</v>
      </c>
      <c r="F51" s="103"/>
      <c r="G51" s="101">
        <f t="shared" si="0"/>
        <v>1.0000000000000002</v>
      </c>
      <c r="H51" s="98">
        <f>+'Alloc amt'!H51/'Alloc amt'!$G51</f>
        <v>0.48496734368041539</v>
      </c>
      <c r="I51" s="98">
        <f>+'Alloc amt'!I51/'Alloc amt'!$G51</f>
        <v>0</v>
      </c>
      <c r="J51" s="98">
        <f>+'Alloc amt'!J51/'Alloc amt'!$G51</f>
        <v>0.51503265631958461</v>
      </c>
      <c r="K51" s="104"/>
      <c r="L51" s="98">
        <f>+'Alloc amt'!L51/'Alloc amt'!$G51</f>
        <v>0.24711135818199237</v>
      </c>
      <c r="M51" s="98">
        <f>+'Alloc amt'!M51/'Alloc amt'!$G51</f>
        <v>0</v>
      </c>
      <c r="N51" s="98">
        <f>+'Alloc amt'!N51/'Alloc amt'!$G51</f>
        <v>0.36031046132839489</v>
      </c>
      <c r="O51" s="98"/>
      <c r="P51" s="98">
        <f>+'Alloc amt'!P51/'Alloc amt'!$G51</f>
        <v>6.7333828883314545E-2</v>
      </c>
      <c r="Q51" s="98">
        <f>+'Alloc amt'!Q51/'Alloc amt'!$G51</f>
        <v>0</v>
      </c>
      <c r="R51" s="98">
        <f>+'Alloc amt'!R51/'Alloc amt'!$G51</f>
        <v>9.7385140053371511E-2</v>
      </c>
      <c r="S51" s="98"/>
      <c r="T51" s="98">
        <f>+'Alloc amt'!T51/'Alloc amt'!$G51</f>
        <v>5.3940088806175897E-3</v>
      </c>
      <c r="U51" s="98">
        <f>+'Alloc amt'!U51/'Alloc amt'!$G51</f>
        <v>0</v>
      </c>
      <c r="V51" s="98">
        <f>+'Alloc amt'!V51/'Alloc amt'!$G51</f>
        <v>3.5178103676692476E-3</v>
      </c>
      <c r="W51" s="98"/>
      <c r="X51" s="98">
        <f>+'Alloc amt'!X51/'Alloc amt'!$G51</f>
        <v>6.4060960964086561E-2</v>
      </c>
      <c r="Y51" s="98">
        <f>+'Alloc amt'!Y51/'Alloc amt'!$G51</f>
        <v>0</v>
      </c>
      <c r="Z51" s="98">
        <f>+'Alloc amt'!Z51/'Alloc amt'!$G51</f>
        <v>2.4521951008707361E-2</v>
      </c>
      <c r="AA51" s="98"/>
      <c r="AB51" s="98">
        <f>+'Alloc amt'!AB51/'Alloc amt'!$G51</f>
        <v>5.6951833935180711E-2</v>
      </c>
      <c r="AC51" s="98">
        <f>+'Alloc amt'!AC51/'Alloc amt'!$G51</f>
        <v>0</v>
      </c>
      <c r="AD51" s="98">
        <f>+'Alloc amt'!AD51/'Alloc amt'!$G51</f>
        <v>5.5083526715819543E-3</v>
      </c>
      <c r="AE51" s="98"/>
      <c r="AF51" s="98">
        <f>+'Alloc amt'!AF51/'Alloc amt'!$G51</f>
        <v>3.4614930470769717E-2</v>
      </c>
      <c r="AG51" s="98">
        <f>+'Alloc amt'!AG51/'Alloc amt'!$G51</f>
        <v>0</v>
      </c>
      <c r="AH51" s="98">
        <f>+'Alloc amt'!AH51/'Alloc amt'!$G51</f>
        <v>2.5859049777675683E-3</v>
      </c>
      <c r="AI51" s="98"/>
      <c r="AJ51" s="98">
        <f>+'Alloc amt'!AJ51/'Alloc amt'!$G51</f>
        <v>0</v>
      </c>
      <c r="AK51" s="98">
        <f>+'Alloc amt'!AK51/'Alloc amt'!$G51</f>
        <v>0</v>
      </c>
      <c r="AL51" s="98">
        <f>+'Alloc amt'!AL51/'Alloc amt'!$G51</f>
        <v>4.5058359983340584E-3</v>
      </c>
      <c r="AM51" s="98"/>
      <c r="AN51" s="98">
        <f>+'Alloc amt'!AN51/'Alloc amt'!$G51</f>
        <v>3.5308576185687605E-3</v>
      </c>
      <c r="AO51" s="98">
        <f>+'Alloc amt'!AO51/'Alloc amt'!$G51</f>
        <v>0</v>
      </c>
      <c r="AP51" s="98">
        <f>+'Alloc amt'!AP51/'Alloc amt'!$G51</f>
        <v>5.2255577799605599E-5</v>
      </c>
      <c r="AQ51" s="98"/>
      <c r="AR51" s="98">
        <f>+'Alloc amt'!AR51/'Alloc amt'!$G51</f>
        <v>1.8480025911704644E-3</v>
      </c>
      <c r="AS51" s="98">
        <f>+'Alloc amt'!AS51/'Alloc amt'!$G51</f>
        <v>0</v>
      </c>
      <c r="AT51" s="98">
        <f>+'Alloc amt'!AT51/'Alloc amt'!$G51</f>
        <v>5.2255577799605599E-5</v>
      </c>
      <c r="AU51" s="98"/>
      <c r="AV51" s="98">
        <f>+'Alloc amt'!AV51/'Alloc amt'!$G51</f>
        <v>3.9382287960629996E-3</v>
      </c>
      <c r="AW51" s="98">
        <f>+'Alloc amt'!AW51/'Alloc amt'!$G51</f>
        <v>0</v>
      </c>
      <c r="AX51" s="98">
        <f>+'Alloc amt'!AX51/'Alloc amt'!$G51</f>
        <v>1.5673240766756649E-2</v>
      </c>
      <c r="AY51" s="98"/>
      <c r="AZ51" s="98">
        <f>+'Alloc amt'!AZ51/'Alloc amt'!$G51</f>
        <v>1.2597767102876512E-4</v>
      </c>
      <c r="BA51" s="98">
        <f>+'Alloc amt'!BA51/'Alloc amt'!$G51</f>
        <v>0</v>
      </c>
      <c r="BB51" s="98">
        <f>+'Alloc amt'!BB51/'Alloc amt'!$G51</f>
        <v>1.4164816999575976E-4</v>
      </c>
      <c r="BC51" s="98"/>
      <c r="BD51" s="98">
        <f>+'Alloc amt'!BD51/'Alloc amt'!$G51</f>
        <v>5.7355687622852425E-5</v>
      </c>
      <c r="BE51" s="98">
        <f>+'Alloc amt'!BE51/'Alloc amt'!$G51</f>
        <v>0</v>
      </c>
      <c r="BF51" s="98">
        <f>+'Alloc amt'!BF51/'Alloc amt'!$G51</f>
        <v>7.7779982140649461E-4</v>
      </c>
    </row>
    <row r="52" spans="3:58" x14ac:dyDescent="0.25">
      <c r="C52" s="6" t="str">
        <f>'Alloc amt'!C52</f>
        <v>Total Distribution Maintenance Labor Expense</v>
      </c>
      <c r="D52" s="6" t="str">
        <f>'Alloc amt'!D52</f>
        <v>LBDM</v>
      </c>
      <c r="E52" s="6">
        <f>'Alloc amt'!E52</f>
        <v>41</v>
      </c>
      <c r="F52" s="103"/>
      <c r="G52" s="101">
        <f t="shared" si="0"/>
        <v>1.0000000000000002</v>
      </c>
      <c r="H52" s="98">
        <f>+'Alloc amt'!H52/'Alloc amt'!$G52</f>
        <v>0.85329060482411123</v>
      </c>
      <c r="I52" s="98">
        <f>+'Alloc amt'!I52/'Alloc amt'!$G52</f>
        <v>0</v>
      </c>
      <c r="J52" s="98">
        <f>+'Alloc amt'!J52/'Alloc amt'!$G52</f>
        <v>0.14670939517588907</v>
      </c>
      <c r="K52" s="104"/>
      <c r="L52" s="98">
        <f>+'Alloc amt'!L52/'Alloc amt'!$G52</f>
        <v>0.44535454924714518</v>
      </c>
      <c r="M52" s="98">
        <f>+'Alloc amt'!M52/'Alloc amt'!$G52</f>
        <v>0</v>
      </c>
      <c r="N52" s="98">
        <f>+'Alloc amt'!N52/'Alloc amt'!$G52</f>
        <v>0.12560143268266588</v>
      </c>
      <c r="O52" s="98"/>
      <c r="P52" s="98">
        <f>+'Alloc amt'!P52/'Alloc amt'!$G52</f>
        <v>0.11910874588841433</v>
      </c>
      <c r="Q52" s="98">
        <f>+'Alloc amt'!Q52/'Alloc amt'!$G52</f>
        <v>0</v>
      </c>
      <c r="R52" s="98">
        <f>+'Alloc amt'!R52/'Alloc amt'!$G52</f>
        <v>1.560475574694873E-2</v>
      </c>
      <c r="S52" s="98"/>
      <c r="T52" s="98">
        <f>+'Alloc amt'!T52/'Alloc amt'!$G52</f>
        <v>9.1741594031711712E-3</v>
      </c>
      <c r="U52" s="98">
        <f>+'Alloc amt'!U52/'Alloc amt'!$G52</f>
        <v>0</v>
      </c>
      <c r="V52" s="98">
        <f>+'Alloc amt'!V52/'Alloc amt'!$G52</f>
        <v>0</v>
      </c>
      <c r="W52" s="98"/>
      <c r="X52" s="98">
        <f>+'Alloc amt'!X52/'Alloc amt'!$G52</f>
        <v>0.10804312362699127</v>
      </c>
      <c r="Y52" s="98">
        <f>+'Alloc amt'!Y52/'Alloc amt'!$G52</f>
        <v>0</v>
      </c>
      <c r="Z52" s="98">
        <f>+'Alloc amt'!Z52/'Alloc amt'!$G52</f>
        <v>6.5405149774628506E-5</v>
      </c>
      <c r="AA52" s="98"/>
      <c r="AB52" s="98">
        <f>+'Alloc amt'!AB52/'Alloc amt'!$G52</f>
        <v>9.6863986394560536E-2</v>
      </c>
      <c r="AC52" s="98">
        <f>+'Alloc amt'!AC52/'Alloc amt'!$G52</f>
        <v>0</v>
      </c>
      <c r="AD52" s="98">
        <f>+'Alloc amt'!AD52/'Alloc amt'!$G52</f>
        <v>0</v>
      </c>
      <c r="AE52" s="98"/>
      <c r="AF52" s="98">
        <f>+'Alloc amt'!AF52/'Alloc amt'!$G52</f>
        <v>5.8372000231488461E-2</v>
      </c>
      <c r="AG52" s="98">
        <f>+'Alloc amt'!AG52/'Alloc amt'!$G52</f>
        <v>0</v>
      </c>
      <c r="AH52" s="98">
        <f>+'Alloc amt'!AH52/'Alloc amt'!$G52</f>
        <v>6.3922880091350804E-6</v>
      </c>
      <c r="AI52" s="98"/>
      <c r="AJ52" s="98">
        <f>+'Alloc amt'!AJ52/'Alloc amt'!$G52</f>
        <v>0</v>
      </c>
      <c r="AK52" s="98">
        <f>+'Alloc amt'!AK52/'Alloc amt'!$G52</f>
        <v>0</v>
      </c>
      <c r="AL52" s="98">
        <f>+'Alloc amt'!AL52/'Alloc amt'!$G52</f>
        <v>0</v>
      </c>
      <c r="AM52" s="98"/>
      <c r="AN52" s="98">
        <f>+'Alloc amt'!AN52/'Alloc amt'!$G52</f>
        <v>6.0053016855512384E-3</v>
      </c>
      <c r="AO52" s="98">
        <f>+'Alloc amt'!AO52/'Alloc amt'!$G52</f>
        <v>0</v>
      </c>
      <c r="AP52" s="98">
        <f>+'Alloc amt'!AP52/'Alloc amt'!$G52</f>
        <v>0</v>
      </c>
      <c r="AQ52" s="98"/>
      <c r="AR52" s="98">
        <f>+'Alloc amt'!AR52/'Alloc amt'!$G52</f>
        <v>3.1430927764675952E-3</v>
      </c>
      <c r="AS52" s="98">
        <f>+'Alloc amt'!AS52/'Alloc amt'!$G52</f>
        <v>0</v>
      </c>
      <c r="AT52" s="98">
        <f>+'Alloc amt'!AT52/'Alloc amt'!$G52</f>
        <v>0</v>
      </c>
      <c r="AU52" s="98"/>
      <c r="AV52" s="98">
        <f>+'Alloc amt'!AV52/'Alloc amt'!$G52</f>
        <v>6.9042378561812142E-3</v>
      </c>
      <c r="AW52" s="98">
        <f>+'Alloc amt'!AW52/'Alloc amt'!$G52</f>
        <v>0</v>
      </c>
      <c r="AX52" s="98">
        <f>+'Alloc amt'!AX52/'Alloc amt'!$G52</f>
        <v>5.3903595940116775E-3</v>
      </c>
      <c r="AY52" s="98"/>
      <c r="AZ52" s="98">
        <f>+'Alloc amt'!AZ52/'Alloc amt'!$G52</f>
        <v>2.2085558010744626E-4</v>
      </c>
      <c r="BA52" s="98">
        <f>+'Alloc amt'!BA52/'Alloc amt'!$G52</f>
        <v>0</v>
      </c>
      <c r="BB52" s="98">
        <f>+'Alloc amt'!BB52/'Alloc amt'!$G52</f>
        <v>6.2092005094298284E-6</v>
      </c>
      <c r="BC52" s="98"/>
      <c r="BD52" s="98">
        <f>+'Alloc amt'!BD52/'Alloc amt'!$G52</f>
        <v>1.0055213403265848E-4</v>
      </c>
      <c r="BE52" s="98">
        <f>+'Alloc amt'!BE52/'Alloc amt'!$G52</f>
        <v>0</v>
      </c>
      <c r="BF52" s="98">
        <f>+'Alloc amt'!BF52/'Alloc amt'!$G52</f>
        <v>3.4840513969578484E-5</v>
      </c>
    </row>
    <row r="53" spans="3:58" x14ac:dyDescent="0.25">
      <c r="C53" s="6" t="str">
        <f>'Alloc amt'!C53</f>
        <v>Total Steam Power Operation Labor Excl Superv. &amp; Eng.</v>
      </c>
      <c r="D53" s="6" t="str">
        <f>'Alloc amt'!D53</f>
        <v>FO19</v>
      </c>
      <c r="E53" s="6">
        <f>'Alloc amt'!E53</f>
        <v>42</v>
      </c>
      <c r="F53" s="103"/>
      <c r="G53" s="101">
        <f t="shared" si="0"/>
        <v>1</v>
      </c>
      <c r="H53" s="98">
        <f>+'Alloc amt'!H53/'Alloc amt'!$G53</f>
        <v>0.13862084956250328</v>
      </c>
      <c r="I53" s="98">
        <f>+'Alloc amt'!I53/'Alloc amt'!$G53</f>
        <v>0.8613791504374968</v>
      </c>
      <c r="J53" s="98">
        <f>+'Alloc amt'!J53/'Alloc amt'!$G53</f>
        <v>0</v>
      </c>
      <c r="K53" s="104"/>
      <c r="L53" s="98">
        <f>+'Alloc amt'!L53/'Alloc amt'!$G53</f>
        <v>6.203302533486011E-2</v>
      </c>
      <c r="M53" s="98">
        <f>+'Alloc amt'!M53/'Alloc amt'!$G53</f>
        <v>0.31162805361001028</v>
      </c>
      <c r="N53" s="98">
        <f>+'Alloc amt'!N53/'Alloc amt'!$G53</f>
        <v>0</v>
      </c>
      <c r="O53" s="98"/>
      <c r="P53" s="98">
        <f>+'Alloc amt'!P53/'Alloc amt'!$G53</f>
        <v>1.9236171981145699E-2</v>
      </c>
      <c r="Q53" s="98">
        <f>+'Alloc amt'!Q53/'Alloc amt'!$G53</f>
        <v>0.10126796098396716</v>
      </c>
      <c r="R53" s="98">
        <f>+'Alloc amt'!R53/'Alloc amt'!$G53</f>
        <v>0</v>
      </c>
      <c r="S53" s="98"/>
      <c r="T53" s="98">
        <f>+'Alloc amt'!T53/'Alloc amt'!$G53</f>
        <v>1.6887539622740355E-3</v>
      </c>
      <c r="U53" s="98">
        <f>+'Alloc amt'!U53/'Alloc amt'!$G53</f>
        <v>1.2061183775812839E-2</v>
      </c>
      <c r="V53" s="98">
        <f>+'Alloc amt'!V53/'Alloc amt'!$G53</f>
        <v>0</v>
      </c>
      <c r="W53" s="98"/>
      <c r="X53" s="98">
        <f>+'Alloc amt'!X53/'Alloc amt'!$G53</f>
        <v>2.1317008925027973E-2</v>
      </c>
      <c r="Y53" s="98">
        <f>+'Alloc amt'!Y53/'Alloc amt'!$G53</f>
        <v>0.1397444892111421</v>
      </c>
      <c r="Z53" s="98">
        <f>+'Alloc amt'!Z53/'Alloc amt'!$G53</f>
        <v>0</v>
      </c>
      <c r="AA53" s="98"/>
      <c r="AB53" s="98">
        <f>+'Alloc amt'!AB53/'Alloc amt'!$G53</f>
        <v>1.5333810814340721E-2</v>
      </c>
      <c r="AC53" s="98">
        <f>+'Alloc amt'!AC53/'Alloc amt'!$G53</f>
        <v>0.13489222673165069</v>
      </c>
      <c r="AD53" s="98">
        <f>+'Alloc amt'!AD53/'Alloc amt'!$G53</f>
        <v>0</v>
      </c>
      <c r="AE53" s="98"/>
      <c r="AF53" s="98">
        <f>+'Alloc amt'!AF53/'Alloc amt'!$G53</f>
        <v>1.0305721048554277E-2</v>
      </c>
      <c r="AG53" s="98">
        <f>+'Alloc amt'!AG53/'Alloc amt'!$G53</f>
        <v>5.9327437469627819E-2</v>
      </c>
      <c r="AH53" s="98">
        <f>+'Alloc amt'!AH53/'Alloc amt'!$G53</f>
        <v>0</v>
      </c>
      <c r="AI53" s="98"/>
      <c r="AJ53" s="98">
        <f>+'Alloc amt'!AJ53/'Alloc amt'!$G53</f>
        <v>7.2045449200266948E-3</v>
      </c>
      <c r="AK53" s="98">
        <f>+'Alloc amt'!AK53/'Alloc amt'!$G53</f>
        <v>8.2139037317793206E-2</v>
      </c>
      <c r="AL53" s="98">
        <f>+'Alloc amt'!AL53/'Alloc amt'!$G53</f>
        <v>0</v>
      </c>
      <c r="AM53" s="98"/>
      <c r="AN53" s="98">
        <f>+'Alloc amt'!AN53/'Alloc amt'!$G53</f>
        <v>1.1068841341663901E-3</v>
      </c>
      <c r="AO53" s="98">
        <f>+'Alloc amt'!AO53/'Alloc amt'!$G53</f>
        <v>8.017186819003019E-3</v>
      </c>
      <c r="AP53" s="98">
        <f>+'Alloc amt'!AP53/'Alloc amt'!$G53</f>
        <v>0</v>
      </c>
      <c r="AQ53" s="98"/>
      <c r="AR53" s="98">
        <f>+'Alloc amt'!AR53/'Alloc amt'!$G53</f>
        <v>3.7490284274549653E-4</v>
      </c>
      <c r="AS53" s="98">
        <f>+'Alloc amt'!AS53/'Alloc amt'!$G53</f>
        <v>4.2354498770882775E-3</v>
      </c>
      <c r="AT53" s="98">
        <f>+'Alloc amt'!AT53/'Alloc amt'!$G53</f>
        <v>0</v>
      </c>
      <c r="AU53" s="98"/>
      <c r="AV53" s="98">
        <f>+'Alloc amt'!AV53/'Alloc amt'!$G53</f>
        <v>0</v>
      </c>
      <c r="AW53" s="98">
        <f>+'Alloc amt'!AW53/'Alloc amt'!$G53</f>
        <v>7.5870560932064426E-3</v>
      </c>
      <c r="AX53" s="98">
        <f>+'Alloc amt'!AX53/'Alloc amt'!$G53</f>
        <v>0</v>
      </c>
      <c r="AY53" s="98"/>
      <c r="AZ53" s="98">
        <f>+'Alloc amt'!AZ53/'Alloc amt'!$G53</f>
        <v>0</v>
      </c>
      <c r="BA53" s="98">
        <f>+'Alloc amt'!BA53/'Alloc amt'!$G53</f>
        <v>2.4731219573218374E-4</v>
      </c>
      <c r="BB53" s="98">
        <f>+'Alloc amt'!BB53/'Alloc amt'!$G53</f>
        <v>0</v>
      </c>
      <c r="BC53" s="98"/>
      <c r="BD53" s="98">
        <f>+'Alloc amt'!BD53/'Alloc amt'!$G53</f>
        <v>2.0025599361888902E-5</v>
      </c>
      <c r="BE53" s="98">
        <f>+'Alloc amt'!BE53/'Alloc amt'!$G53</f>
        <v>2.3175635246265572E-4</v>
      </c>
      <c r="BF53" s="98">
        <f>+'Alloc amt'!BF53/'Alloc amt'!$G53</f>
        <v>0</v>
      </c>
    </row>
    <row r="54" spans="3:58" x14ac:dyDescent="0.25">
      <c r="C54" s="6" t="str">
        <f>'Alloc amt'!C54</f>
        <v>Total Steam Power Maintenance Labor Excl Superv. &amp; Eng.</v>
      </c>
      <c r="D54" s="6" t="str">
        <f>'Alloc amt'!D54</f>
        <v>FO20</v>
      </c>
      <c r="E54" s="6">
        <f>'Alloc amt'!E54</f>
        <v>43</v>
      </c>
      <c r="F54" s="103"/>
      <c r="G54" s="101">
        <f t="shared" si="0"/>
        <v>1.0000000000000002</v>
      </c>
      <c r="H54" s="98">
        <f>+'Alloc amt'!H54/'Alloc amt'!$G54</f>
        <v>0</v>
      </c>
      <c r="I54" s="98">
        <f>+'Alloc amt'!I54/'Alloc amt'!$G54</f>
        <v>1</v>
      </c>
      <c r="J54" s="98">
        <f>+'Alloc amt'!J54/'Alloc amt'!$G54</f>
        <v>0</v>
      </c>
      <c r="K54" s="104"/>
      <c r="L54" s="98">
        <f>+'Alloc amt'!L54/'Alloc amt'!$G54</f>
        <v>0</v>
      </c>
      <c r="M54" s="98">
        <f>+'Alloc amt'!M54/'Alloc amt'!$G54</f>
        <v>0.36177803172010092</v>
      </c>
      <c r="N54" s="98">
        <f>+'Alloc amt'!N54/'Alloc amt'!$G54</f>
        <v>0</v>
      </c>
      <c r="O54" s="98"/>
      <c r="P54" s="98">
        <f>+'Alloc amt'!P54/'Alloc amt'!$G54</f>
        <v>0</v>
      </c>
      <c r="Q54" s="98">
        <f>+'Alloc amt'!Q54/'Alloc amt'!$G54</f>
        <v>0.11756490847559165</v>
      </c>
      <c r="R54" s="98">
        <f>+'Alloc amt'!R54/'Alloc amt'!$G54</f>
        <v>0</v>
      </c>
      <c r="S54" s="98"/>
      <c r="T54" s="98">
        <f>+'Alloc amt'!T54/'Alloc amt'!$G54</f>
        <v>0</v>
      </c>
      <c r="U54" s="98">
        <f>+'Alloc amt'!U54/'Alloc amt'!$G54</f>
        <v>1.4002177519257267E-2</v>
      </c>
      <c r="V54" s="98">
        <f>+'Alloc amt'!V54/'Alloc amt'!$G54</f>
        <v>0</v>
      </c>
      <c r="W54" s="98"/>
      <c r="X54" s="98">
        <f>+'Alloc amt'!X54/'Alloc amt'!$G54</f>
        <v>0</v>
      </c>
      <c r="Y54" s="98">
        <f>+'Alloc amt'!Y54/'Alloc amt'!$G54</f>
        <v>0.1622334243174629</v>
      </c>
      <c r="Z54" s="98">
        <f>+'Alloc amt'!Z54/'Alloc amt'!$G54</f>
        <v>0</v>
      </c>
      <c r="AA54" s="98"/>
      <c r="AB54" s="98">
        <f>+'Alloc amt'!AB54/'Alloc amt'!$G54</f>
        <v>0</v>
      </c>
      <c r="AC54" s="98">
        <f>+'Alloc amt'!AC54/'Alloc amt'!$G54</f>
        <v>0.15660029229072772</v>
      </c>
      <c r="AD54" s="98">
        <f>+'Alloc amt'!AD54/'Alloc amt'!$G54</f>
        <v>0</v>
      </c>
      <c r="AE54" s="98"/>
      <c r="AF54" s="98">
        <f>+'Alloc amt'!AF54/'Alloc amt'!$G54</f>
        <v>0</v>
      </c>
      <c r="AG54" s="98">
        <f>+'Alloc amt'!AG54/'Alloc amt'!$G54</f>
        <v>6.8874940192707568E-2</v>
      </c>
      <c r="AH54" s="98">
        <f>+'Alloc amt'!AH54/'Alloc amt'!$G54</f>
        <v>0</v>
      </c>
      <c r="AI54" s="98"/>
      <c r="AJ54" s="98">
        <f>+'Alloc amt'!AJ54/'Alloc amt'!$G54</f>
        <v>0</v>
      </c>
      <c r="AK54" s="98">
        <f>+'Alloc amt'!AK54/'Alloc amt'!$G54</f>
        <v>9.5357587046394812E-2</v>
      </c>
      <c r="AL54" s="98">
        <f>+'Alloc amt'!AL54/'Alloc amt'!$G54</f>
        <v>0</v>
      </c>
      <c r="AM54" s="98"/>
      <c r="AN54" s="98">
        <f>+'Alloc amt'!AN54/'Alloc amt'!$G54</f>
        <v>0</v>
      </c>
      <c r="AO54" s="98">
        <f>+'Alloc amt'!AO54/'Alloc amt'!$G54</f>
        <v>9.3073843439687044E-3</v>
      </c>
      <c r="AP54" s="98">
        <f>+'Alloc amt'!AP54/'Alloc amt'!$G54</f>
        <v>0</v>
      </c>
      <c r="AQ54" s="98"/>
      <c r="AR54" s="98">
        <f>+'Alloc amt'!AR54/'Alloc amt'!$G54</f>
        <v>0</v>
      </c>
      <c r="AS54" s="98">
        <f>+'Alloc amt'!AS54/'Alloc amt'!$G54</f>
        <v>4.9170564146312134E-3</v>
      </c>
      <c r="AT54" s="98">
        <f>+'Alloc amt'!AT54/'Alloc amt'!$G54</f>
        <v>0</v>
      </c>
      <c r="AU54" s="98"/>
      <c r="AV54" s="98">
        <f>+'Alloc amt'!AV54/'Alloc amt'!$G54</f>
        <v>0</v>
      </c>
      <c r="AW54" s="98">
        <f>+'Alloc amt'!AW54/'Alloc amt'!$G54</f>
        <v>8.8080331284463506E-3</v>
      </c>
      <c r="AX54" s="98">
        <f>+'Alloc amt'!AX54/'Alloc amt'!$G54</f>
        <v>0</v>
      </c>
      <c r="AY54" s="98"/>
      <c r="AZ54" s="98">
        <f>+'Alloc amt'!AZ54/'Alloc amt'!$G54</f>
        <v>0</v>
      </c>
      <c r="BA54" s="98">
        <f>+'Alloc amt'!BA54/'Alloc amt'!$G54</f>
        <v>2.8711188981829115E-4</v>
      </c>
      <c r="BB54" s="98">
        <f>+'Alloc amt'!BB54/'Alloc amt'!$G54</f>
        <v>0</v>
      </c>
      <c r="BC54" s="98"/>
      <c r="BD54" s="98">
        <f>+'Alloc amt'!BD54/'Alloc amt'!$G54</f>
        <v>0</v>
      </c>
      <c r="BE54" s="98">
        <f>+'Alloc amt'!BE54/'Alloc amt'!$G54</f>
        <v>2.6905266089264653E-4</v>
      </c>
      <c r="BF54" s="98">
        <f>+'Alloc amt'!BF54/'Alloc amt'!$G54</f>
        <v>0</v>
      </c>
    </row>
    <row r="55" spans="3:58" x14ac:dyDescent="0.25">
      <c r="C55" s="6" t="str">
        <f>'Alloc amt'!C55</f>
        <v>Total Hydraulic Power Maintenance Labor Excl. Super. &amp; Eng.</v>
      </c>
      <c r="D55" s="6" t="str">
        <f>'Alloc amt'!D55</f>
        <v>FO22</v>
      </c>
      <c r="E55" s="6">
        <f>'Alloc amt'!E55</f>
        <v>44</v>
      </c>
      <c r="F55" s="103"/>
      <c r="G55" s="101" t="e">
        <f t="shared" si="0"/>
        <v>#DIV/0!</v>
      </c>
      <c r="H55" s="98" t="e">
        <f>+'Alloc amt'!H55/'Alloc amt'!$G55</f>
        <v>#DIV/0!</v>
      </c>
      <c r="I55" s="98" t="e">
        <f>+'Alloc amt'!I55/'Alloc amt'!$G55</f>
        <v>#DIV/0!</v>
      </c>
      <c r="J55" s="98" t="e">
        <f>+'Alloc amt'!J55/'Alloc amt'!$G55</f>
        <v>#DIV/0!</v>
      </c>
      <c r="K55" s="104"/>
      <c r="L55" s="98" t="e">
        <f>+'Alloc amt'!L55/'Alloc amt'!$G55</f>
        <v>#DIV/0!</v>
      </c>
      <c r="M55" s="98" t="e">
        <f>+'Alloc amt'!M55/'Alloc amt'!$G55</f>
        <v>#DIV/0!</v>
      </c>
      <c r="N55" s="98" t="e">
        <f>+'Alloc amt'!N55/'Alloc amt'!$G55</f>
        <v>#DIV/0!</v>
      </c>
      <c r="O55" s="98"/>
      <c r="P55" s="98" t="e">
        <f>+'Alloc amt'!P55/'Alloc amt'!$G55</f>
        <v>#DIV/0!</v>
      </c>
      <c r="Q55" s="98" t="e">
        <f>+'Alloc amt'!Q55/'Alloc amt'!$G55</f>
        <v>#DIV/0!</v>
      </c>
      <c r="R55" s="98" t="e">
        <f>+'Alloc amt'!R55/'Alloc amt'!$G55</f>
        <v>#DIV/0!</v>
      </c>
      <c r="S55" s="98"/>
      <c r="T55" s="98" t="e">
        <f>+'Alloc amt'!T55/'Alloc amt'!$G55</f>
        <v>#DIV/0!</v>
      </c>
      <c r="U55" s="98" t="e">
        <f>+'Alloc amt'!U55/'Alloc amt'!$G55</f>
        <v>#DIV/0!</v>
      </c>
      <c r="V55" s="98" t="e">
        <f>+'Alloc amt'!V55/'Alloc amt'!$G55</f>
        <v>#DIV/0!</v>
      </c>
      <c r="W55" s="98"/>
      <c r="X55" s="98" t="e">
        <f>+'Alloc amt'!X55/'Alloc amt'!$G55</f>
        <v>#DIV/0!</v>
      </c>
      <c r="Y55" s="98" t="e">
        <f>+'Alloc amt'!Y55/'Alloc amt'!$G55</f>
        <v>#DIV/0!</v>
      </c>
      <c r="Z55" s="98" t="e">
        <f>+'Alloc amt'!Z55/'Alloc amt'!$G55</f>
        <v>#DIV/0!</v>
      </c>
      <c r="AA55" s="98"/>
      <c r="AB55" s="98" t="e">
        <f>+'Alloc amt'!AB55/'Alloc amt'!$G55</f>
        <v>#DIV/0!</v>
      </c>
      <c r="AC55" s="98" t="e">
        <f>+'Alloc amt'!AC55/'Alloc amt'!$G55</f>
        <v>#DIV/0!</v>
      </c>
      <c r="AD55" s="98" t="e">
        <f>+'Alloc amt'!AD55/'Alloc amt'!$G55</f>
        <v>#DIV/0!</v>
      </c>
      <c r="AE55" s="98"/>
      <c r="AF55" s="98" t="e">
        <f>+'Alloc amt'!AF55/'Alloc amt'!$G55</f>
        <v>#DIV/0!</v>
      </c>
      <c r="AG55" s="98" t="e">
        <f>+'Alloc amt'!AG55/'Alloc amt'!$G55</f>
        <v>#DIV/0!</v>
      </c>
      <c r="AH55" s="98" t="e">
        <f>+'Alloc amt'!AH55/'Alloc amt'!$G55</f>
        <v>#DIV/0!</v>
      </c>
      <c r="AI55" s="98"/>
      <c r="AJ55" s="98" t="e">
        <f>+'Alloc amt'!AJ55/'Alloc amt'!$G55</f>
        <v>#DIV/0!</v>
      </c>
      <c r="AK55" s="98" t="e">
        <f>+'Alloc amt'!AK55/'Alloc amt'!$G55</f>
        <v>#DIV/0!</v>
      </c>
      <c r="AL55" s="98" t="e">
        <f>+'Alloc amt'!AL55/'Alloc amt'!$G55</f>
        <v>#DIV/0!</v>
      </c>
      <c r="AM55" s="98"/>
      <c r="AN55" s="98" t="e">
        <f>+'Alloc amt'!AN55/'Alloc amt'!$G55</f>
        <v>#DIV/0!</v>
      </c>
      <c r="AO55" s="98" t="e">
        <f>+'Alloc amt'!AO55/'Alloc amt'!$G55</f>
        <v>#DIV/0!</v>
      </c>
      <c r="AP55" s="98" t="e">
        <f>+'Alloc amt'!AP55/'Alloc amt'!$G55</f>
        <v>#DIV/0!</v>
      </c>
      <c r="AQ55" s="98"/>
      <c r="AR55" s="98" t="e">
        <f>+'Alloc amt'!AR55/'Alloc amt'!$G55</f>
        <v>#DIV/0!</v>
      </c>
      <c r="AS55" s="98" t="e">
        <f>+'Alloc amt'!AS55/'Alloc amt'!$G55</f>
        <v>#DIV/0!</v>
      </c>
      <c r="AT55" s="98" t="e">
        <f>+'Alloc amt'!AT55/'Alloc amt'!$G55</f>
        <v>#DIV/0!</v>
      </c>
      <c r="AU55" s="98"/>
      <c r="AV55" s="98" t="e">
        <f>+'Alloc amt'!AV55/'Alloc amt'!$G55</f>
        <v>#DIV/0!</v>
      </c>
      <c r="AW55" s="98" t="e">
        <f>+'Alloc amt'!AW55/'Alloc amt'!$G55</f>
        <v>#DIV/0!</v>
      </c>
      <c r="AX55" s="98" t="e">
        <f>+'Alloc amt'!AX55/'Alloc amt'!$G55</f>
        <v>#DIV/0!</v>
      </c>
      <c r="AY55" s="98"/>
      <c r="AZ55" s="98" t="e">
        <f>+'Alloc amt'!AZ55/'Alloc amt'!$G55</f>
        <v>#DIV/0!</v>
      </c>
      <c r="BA55" s="98" t="e">
        <f>+'Alloc amt'!BA55/'Alloc amt'!$G55</f>
        <v>#DIV/0!</v>
      </c>
      <c r="BB55" s="98" t="e">
        <f>+'Alloc amt'!BB55/'Alloc amt'!$G55</f>
        <v>#DIV/0!</v>
      </c>
      <c r="BC55" s="98"/>
      <c r="BD55" s="98" t="e">
        <f>+'Alloc amt'!BD55/'Alloc amt'!$G55</f>
        <v>#DIV/0!</v>
      </c>
      <c r="BE55" s="98" t="e">
        <f>+'Alloc amt'!BE55/'Alloc amt'!$G55</f>
        <v>#DIV/0!</v>
      </c>
      <c r="BF55" s="98" t="e">
        <f>+'Alloc amt'!BF55/'Alloc amt'!$G55</f>
        <v>#DIV/0!</v>
      </c>
    </row>
    <row r="56" spans="3:58" x14ac:dyDescent="0.25">
      <c r="C56" s="6" t="str">
        <f>'Alloc amt'!C56</f>
        <v>Distribution Operation Labor Excl. Super. &amp; Eng</v>
      </c>
      <c r="D56" s="6" t="str">
        <f>'Alloc amt'!D56</f>
        <v>FO23</v>
      </c>
      <c r="E56" s="6">
        <f>'Alloc amt'!E56</f>
        <v>45</v>
      </c>
      <c r="F56" s="103"/>
      <c r="G56" s="101">
        <f t="shared" si="0"/>
        <v>1.0000000000000002</v>
      </c>
      <c r="H56" s="98">
        <f>+'Alloc amt'!H56/'Alloc amt'!$G56</f>
        <v>0.48496734368041527</v>
      </c>
      <c r="I56" s="98">
        <f>+'Alloc amt'!I56/'Alloc amt'!$G56</f>
        <v>0</v>
      </c>
      <c r="J56" s="98">
        <f>+'Alloc amt'!J56/'Alloc amt'!$G56</f>
        <v>0.51503265631958473</v>
      </c>
      <c r="K56" s="104"/>
      <c r="L56" s="98">
        <f>+'Alloc amt'!L56/'Alloc amt'!$G56</f>
        <v>0.24711135818199237</v>
      </c>
      <c r="M56" s="98">
        <f>+'Alloc amt'!M56/'Alloc amt'!$G56</f>
        <v>0</v>
      </c>
      <c r="N56" s="98">
        <f>+'Alloc amt'!N56/'Alloc amt'!$G56</f>
        <v>0.36031046132839489</v>
      </c>
      <c r="O56" s="98"/>
      <c r="P56" s="98">
        <f>+'Alloc amt'!P56/'Alloc amt'!$G56</f>
        <v>6.7333828883314531E-2</v>
      </c>
      <c r="Q56" s="98">
        <f>+'Alloc amt'!Q56/'Alloc amt'!$G56</f>
        <v>0</v>
      </c>
      <c r="R56" s="98">
        <f>+'Alloc amt'!R56/'Alloc amt'!$G56</f>
        <v>9.7385140053371497E-2</v>
      </c>
      <c r="S56" s="98"/>
      <c r="T56" s="98">
        <f>+'Alloc amt'!T56/'Alloc amt'!$G56</f>
        <v>5.3940088806175897E-3</v>
      </c>
      <c r="U56" s="98">
        <f>+'Alloc amt'!U56/'Alloc amt'!$G56</f>
        <v>0</v>
      </c>
      <c r="V56" s="98">
        <f>+'Alloc amt'!V56/'Alloc amt'!$G56</f>
        <v>3.5178103676692472E-3</v>
      </c>
      <c r="W56" s="98"/>
      <c r="X56" s="98">
        <f>+'Alloc amt'!X56/'Alloc amt'!$G56</f>
        <v>6.4060960964086575E-2</v>
      </c>
      <c r="Y56" s="98">
        <f>+'Alloc amt'!Y56/'Alloc amt'!$G56</f>
        <v>0</v>
      </c>
      <c r="Z56" s="98">
        <f>+'Alloc amt'!Z56/'Alloc amt'!$G56</f>
        <v>2.4521951008707361E-2</v>
      </c>
      <c r="AA56" s="98"/>
      <c r="AB56" s="98">
        <f>+'Alloc amt'!AB56/'Alloc amt'!$G56</f>
        <v>5.6951833935180711E-2</v>
      </c>
      <c r="AC56" s="98">
        <f>+'Alloc amt'!AC56/'Alloc amt'!$G56</f>
        <v>0</v>
      </c>
      <c r="AD56" s="98">
        <f>+'Alloc amt'!AD56/'Alloc amt'!$G56</f>
        <v>5.5083526715819543E-3</v>
      </c>
      <c r="AE56" s="98"/>
      <c r="AF56" s="98">
        <f>+'Alloc amt'!AF56/'Alloc amt'!$G56</f>
        <v>3.461493047076971E-2</v>
      </c>
      <c r="AG56" s="98">
        <f>+'Alloc amt'!AG56/'Alloc amt'!$G56</f>
        <v>0</v>
      </c>
      <c r="AH56" s="98">
        <f>+'Alloc amt'!AH56/'Alloc amt'!$G56</f>
        <v>2.5859049777675683E-3</v>
      </c>
      <c r="AI56" s="98"/>
      <c r="AJ56" s="98">
        <f>+'Alloc amt'!AJ56/'Alloc amt'!$G56</f>
        <v>0</v>
      </c>
      <c r="AK56" s="98">
        <f>+'Alloc amt'!AK56/'Alloc amt'!$G56</f>
        <v>0</v>
      </c>
      <c r="AL56" s="98">
        <f>+'Alloc amt'!AL56/'Alloc amt'!$G56</f>
        <v>4.5058359983340584E-3</v>
      </c>
      <c r="AM56" s="98"/>
      <c r="AN56" s="98">
        <f>+'Alloc amt'!AN56/'Alloc amt'!$G56</f>
        <v>3.5308576185687601E-3</v>
      </c>
      <c r="AO56" s="98">
        <f>+'Alloc amt'!AO56/'Alloc amt'!$G56</f>
        <v>0</v>
      </c>
      <c r="AP56" s="98">
        <f>+'Alloc amt'!AP56/'Alloc amt'!$G56</f>
        <v>5.2255577799605599E-5</v>
      </c>
      <c r="AQ56" s="98"/>
      <c r="AR56" s="98">
        <f>+'Alloc amt'!AR56/'Alloc amt'!$G56</f>
        <v>1.8480025911704642E-3</v>
      </c>
      <c r="AS56" s="98">
        <f>+'Alloc amt'!AS56/'Alloc amt'!$G56</f>
        <v>0</v>
      </c>
      <c r="AT56" s="98">
        <f>+'Alloc amt'!AT56/'Alloc amt'!$G56</f>
        <v>5.2255577799605599E-5</v>
      </c>
      <c r="AU56" s="98"/>
      <c r="AV56" s="98">
        <f>+'Alloc amt'!AV56/'Alloc amt'!$G56</f>
        <v>3.9382287960629987E-3</v>
      </c>
      <c r="AW56" s="98">
        <f>+'Alloc amt'!AW56/'Alloc amt'!$G56</f>
        <v>0</v>
      </c>
      <c r="AX56" s="98">
        <f>+'Alloc amt'!AX56/'Alloc amt'!$G56</f>
        <v>1.5673240766756653E-2</v>
      </c>
      <c r="AY56" s="98"/>
      <c r="AZ56" s="98">
        <f>+'Alloc amt'!AZ56/'Alloc amt'!$G56</f>
        <v>1.2597767102876515E-4</v>
      </c>
      <c r="BA56" s="98">
        <f>+'Alloc amt'!BA56/'Alloc amt'!$G56</f>
        <v>0</v>
      </c>
      <c r="BB56" s="98">
        <f>+'Alloc amt'!BB56/'Alloc amt'!$G56</f>
        <v>1.4164816999575976E-4</v>
      </c>
      <c r="BC56" s="98"/>
      <c r="BD56" s="98">
        <f>+'Alloc amt'!BD56/'Alloc amt'!$G56</f>
        <v>5.7355687622852425E-5</v>
      </c>
      <c r="BE56" s="98">
        <f>+'Alloc amt'!BE56/'Alloc amt'!$G56</f>
        <v>0</v>
      </c>
      <c r="BF56" s="98">
        <f>+'Alloc amt'!BF56/'Alloc amt'!$G56</f>
        <v>7.7779982140649471E-4</v>
      </c>
    </row>
    <row r="57" spans="3:58" x14ac:dyDescent="0.25">
      <c r="C57" s="6" t="str">
        <f>'Alloc amt'!C57</f>
        <v>Purchased Power</v>
      </c>
      <c r="D57" s="6" t="str">
        <f>'Alloc amt'!D57</f>
        <v>PURCPWR</v>
      </c>
      <c r="E57" s="6">
        <f>'Alloc amt'!E57</f>
        <v>46</v>
      </c>
      <c r="F57" s="103"/>
      <c r="G57" s="101">
        <f t="shared" si="0"/>
        <v>1</v>
      </c>
      <c r="H57" s="98">
        <f>+'Alloc amt'!H57/'Alloc amt'!$G57</f>
        <v>0.30065788009533134</v>
      </c>
      <c r="I57" s="98">
        <f>+'Alloc amt'!I57/'Alloc amt'!$G57</f>
        <v>0.69934211990466866</v>
      </c>
      <c r="J57" s="98">
        <f>+'Alloc amt'!J57/'Alloc amt'!$G57</f>
        <v>0</v>
      </c>
      <c r="K57" s="104"/>
      <c r="L57" s="98">
        <f>+'Alloc amt'!L57/'Alloc amt'!$G57</f>
        <v>0.13454482462011985</v>
      </c>
      <c r="M57" s="98">
        <f>+'Alloc amt'!M57/'Alloc amt'!$G57</f>
        <v>0.25300661563807381</v>
      </c>
      <c r="N57" s="98">
        <f>+'Alloc amt'!N57/'Alloc amt'!$G57</f>
        <v>0</v>
      </c>
      <c r="O57" s="98"/>
      <c r="P57" s="98">
        <f>+'Alloc amt'!P57/'Alloc amt'!$G57</f>
        <v>4.1721766294562541E-2</v>
      </c>
      <c r="Q57" s="98">
        <f>+'Alloc amt'!Q57/'Alloc amt'!$G57</f>
        <v>8.2218092319718578E-2</v>
      </c>
      <c r="R57" s="98">
        <f>+'Alloc amt'!R57/'Alloc amt'!$G57</f>
        <v>0</v>
      </c>
      <c r="S57" s="98"/>
      <c r="T57" s="98">
        <f>+'Alloc amt'!T57/'Alloc amt'!$G57</f>
        <v>3.6627764719546537E-3</v>
      </c>
      <c r="U57" s="98">
        <f>+'Alloc amt'!U57/'Alloc amt'!$G57</f>
        <v>9.7923125095988692E-3</v>
      </c>
      <c r="V57" s="98">
        <f>+'Alloc amt'!V57/'Alloc amt'!$G57</f>
        <v>0</v>
      </c>
      <c r="W57" s="98"/>
      <c r="X57" s="98">
        <f>+'Alloc amt'!X57/'Alloc amt'!$G57</f>
        <v>4.6234940368637199E-2</v>
      </c>
      <c r="Y57" s="98">
        <f>+'Alloc amt'!Y57/'Alloc amt'!$G57</f>
        <v>0.11345666688156812</v>
      </c>
      <c r="Z57" s="98">
        <f>+'Alloc amt'!Z57/'Alloc amt'!$G57</f>
        <v>0</v>
      </c>
      <c r="AA57" s="98"/>
      <c r="AB57" s="98">
        <f>+'Alloc amt'!AB57/'Alloc amt'!$G57</f>
        <v>3.3257847342392906E-2</v>
      </c>
      <c r="AC57" s="98">
        <f>+'Alloc amt'!AC57/'Alloc amt'!$G57</f>
        <v>0.10951718038828823</v>
      </c>
      <c r="AD57" s="98">
        <f>+'Alloc amt'!AD57/'Alloc amt'!$G57</f>
        <v>0</v>
      </c>
      <c r="AE57" s="98"/>
      <c r="AF57" s="98">
        <f>+'Alloc amt'!AF57/'Alloc amt'!$G57</f>
        <v>2.2352310298856384E-2</v>
      </c>
      <c r="AG57" s="98">
        <f>+'Alloc amt'!AG57/'Alloc amt'!$G57</f>
        <v>4.8167146682675362E-2</v>
      </c>
      <c r="AH57" s="98">
        <f>+'Alloc amt'!AH57/'Alloc amt'!$G57</f>
        <v>0</v>
      </c>
      <c r="AI57" s="98"/>
      <c r="AJ57" s="98">
        <f>+'Alloc amt'!AJ57/'Alloc amt'!$G57</f>
        <v>1.5626099605818181E-2</v>
      </c>
      <c r="AK57" s="98">
        <f>+'Alloc amt'!AK57/'Alloc amt'!$G57</f>
        <v>6.6687577074019719E-2</v>
      </c>
      <c r="AL57" s="98">
        <f>+'Alloc amt'!AL57/'Alloc amt'!$G57</f>
        <v>0</v>
      </c>
      <c r="AM57" s="98"/>
      <c r="AN57" s="98">
        <f>+'Alloc amt'!AN57/'Alloc amt'!$G57</f>
        <v>2.4007459075596599E-3</v>
      </c>
      <c r="AO57" s="98">
        <f>+'Alloc amt'!AO57/'Alloc amt'!$G57</f>
        <v>6.5090458978785959E-3</v>
      </c>
      <c r="AP57" s="98">
        <f>+'Alloc amt'!AP57/'Alloc amt'!$G57</f>
        <v>0</v>
      </c>
      <c r="AQ57" s="98"/>
      <c r="AR57" s="98">
        <f>+'Alloc amt'!AR57/'Alloc amt'!$G57</f>
        <v>8.1313521232425213E-4</v>
      </c>
      <c r="AS57" s="98">
        <f>+'Alloc amt'!AS57/'Alloc amt'!$G57</f>
        <v>3.4387046566990414E-3</v>
      </c>
      <c r="AT57" s="98">
        <f>+'Alloc amt'!AT57/'Alloc amt'!$G57</f>
        <v>0</v>
      </c>
      <c r="AU57" s="98"/>
      <c r="AV57" s="98">
        <f>+'Alloc amt'!AV57/'Alloc amt'!$G57</f>
        <v>0</v>
      </c>
      <c r="AW57" s="98">
        <f>+'Alloc amt'!AW57/'Alloc amt'!$G57</f>
        <v>6.1598285602382195E-3</v>
      </c>
      <c r="AX57" s="98">
        <f>+'Alloc amt'!AX57/'Alloc amt'!$G57</f>
        <v>0</v>
      </c>
      <c r="AY57" s="98"/>
      <c r="AZ57" s="98">
        <f>+'Alloc amt'!AZ57/'Alloc amt'!$G57</f>
        <v>0</v>
      </c>
      <c r="BA57" s="98">
        <f>+'Alloc amt'!BA57/'Alloc amt'!$G57</f>
        <v>2.0078943767535933E-4</v>
      </c>
      <c r="BB57" s="98">
        <f>+'Alloc amt'!BB57/'Alloc amt'!$G57</f>
        <v>0</v>
      </c>
      <c r="BC57" s="98"/>
      <c r="BD57" s="98">
        <f>+'Alloc amt'!BD57/'Alloc amt'!$G57</f>
        <v>4.3433973105677508E-5</v>
      </c>
      <c r="BE57" s="98">
        <f>+'Alloc amt'!BE57/'Alloc amt'!$G57</f>
        <v>1.8815985823465533E-4</v>
      </c>
      <c r="BF57" s="98">
        <f>+'Alloc amt'!BF57/'Alloc amt'!$G57</f>
        <v>0</v>
      </c>
    </row>
    <row r="58" spans="3:58" x14ac:dyDescent="0.25">
      <c r="C58" s="6" t="str">
        <f>'Alloc amt'!C58</f>
        <v>Acct 502: Steam Expense</v>
      </c>
      <c r="D58" s="6" t="str">
        <f>'Alloc amt'!D58</f>
        <v>OM502</v>
      </c>
      <c r="E58" s="6">
        <f>'Alloc amt'!E58</f>
        <v>47</v>
      </c>
      <c r="F58" s="103"/>
      <c r="G58" s="101">
        <f t="shared" si="0"/>
        <v>0.99999999999999989</v>
      </c>
      <c r="H58" s="98">
        <f>+'Alloc amt'!H58/'Alloc amt'!$G58</f>
        <v>0.16390000000000002</v>
      </c>
      <c r="I58" s="98">
        <f>+'Alloc amt'!I58/'Alloc amt'!$G58</f>
        <v>0.83610000000000007</v>
      </c>
      <c r="J58" s="98">
        <f>+'Alloc amt'!J58/'Alloc amt'!$G58</f>
        <v>0</v>
      </c>
      <c r="K58" s="104"/>
      <c r="L58" s="98">
        <f>+'Alloc amt'!L58/'Alloc amt'!$G58</f>
        <v>7.3345480744577599E-2</v>
      </c>
      <c r="M58" s="98">
        <f>+'Alloc amt'!M58/'Alloc amt'!$G58</f>
        <v>0.3024826123211764</v>
      </c>
      <c r="N58" s="98">
        <f>+'Alloc amt'!N58/'Alloc amt'!$G58</f>
        <v>0</v>
      </c>
      <c r="O58" s="98"/>
      <c r="P58" s="98">
        <f>+'Alloc amt'!P58/'Alloc amt'!$G58</f>
        <v>2.2744115316420694E-2</v>
      </c>
      <c r="Q58" s="98">
        <f>+'Alloc amt'!Q58/'Alloc amt'!$G58</f>
        <v>9.8296019976442162E-2</v>
      </c>
      <c r="R58" s="98">
        <f>+'Alloc amt'!R58/'Alloc amt'!$G58</f>
        <v>0</v>
      </c>
      <c r="S58" s="98"/>
      <c r="T58" s="98">
        <f>+'Alloc amt'!T58/'Alloc amt'!$G58</f>
        <v>1.9967182086264228E-3</v>
      </c>
      <c r="U58" s="98">
        <f>+'Alloc amt'!U58/'Alloc amt'!$G58</f>
        <v>1.1707220623850999E-2</v>
      </c>
      <c r="V58" s="98">
        <f>+'Alloc amt'!V58/'Alloc amt'!$G58</f>
        <v>0</v>
      </c>
      <c r="W58" s="98"/>
      <c r="X58" s="98">
        <f>+'Alloc amt'!X58/'Alloc amt'!$G58</f>
        <v>2.52044174728328E-2</v>
      </c>
      <c r="Y58" s="98">
        <f>+'Alloc amt'!Y58/'Alloc amt'!$G58</f>
        <v>0.13564336607183072</v>
      </c>
      <c r="Z58" s="98">
        <f>+'Alloc amt'!Z58/'Alloc amt'!$G58</f>
        <v>0</v>
      </c>
      <c r="AA58" s="98"/>
      <c r="AB58" s="98">
        <f>+'Alloc amt'!AB58/'Alloc amt'!$G58</f>
        <v>1.81301124643393E-2</v>
      </c>
      <c r="AC58" s="98">
        <f>+'Alloc amt'!AC58/'Alloc amt'!$G58</f>
        <v>0.13093350438427742</v>
      </c>
      <c r="AD58" s="98">
        <f>+'Alloc amt'!AD58/'Alloc amt'!$G58</f>
        <v>0</v>
      </c>
      <c r="AE58" s="98"/>
      <c r="AF58" s="98">
        <f>+'Alloc amt'!AF58/'Alloc amt'!$G58</f>
        <v>1.2185091096966893E-2</v>
      </c>
      <c r="AG58" s="98">
        <f>+'Alloc amt'!AG58/'Alloc amt'!$G58</f>
        <v>5.7586337495122791E-2</v>
      </c>
      <c r="AH58" s="98">
        <f>+'Alloc amt'!AH58/'Alloc amt'!$G58</f>
        <v>0</v>
      </c>
      <c r="AI58" s="98"/>
      <c r="AJ58" s="98">
        <f>+'Alloc amt'!AJ58/'Alloc amt'!$G58</f>
        <v>8.5183788450232251E-3</v>
      </c>
      <c r="AK58" s="98">
        <f>+'Alloc amt'!AK58/'Alloc amt'!$G58</f>
        <v>7.9728478529490707E-2</v>
      </c>
      <c r="AL58" s="98">
        <f>+'Alloc amt'!AL58/'Alloc amt'!$G58</f>
        <v>0</v>
      </c>
      <c r="AM58" s="98"/>
      <c r="AN58" s="98">
        <f>+'Alloc amt'!AN58/'Alloc amt'!$G58</f>
        <v>1.3087375395724355E-3</v>
      </c>
      <c r="AO58" s="98">
        <f>+'Alloc amt'!AO58/'Alloc amt'!$G58</f>
        <v>7.7819040499922327E-3</v>
      </c>
      <c r="AP58" s="98">
        <f>+'Alloc amt'!AP58/'Alloc amt'!$G58</f>
        <v>0</v>
      </c>
      <c r="AQ58" s="98"/>
      <c r="AR58" s="98">
        <f>+'Alloc amt'!AR58/'Alloc amt'!$G58</f>
        <v>4.4327080752943292E-4</v>
      </c>
      <c r="AS58" s="98">
        <f>+'Alloc amt'!AS58/'Alloc amt'!$G58</f>
        <v>4.1111508682731565E-3</v>
      </c>
      <c r="AT58" s="98">
        <f>+'Alloc amt'!AT58/'Alloc amt'!$G58</f>
        <v>0</v>
      </c>
      <c r="AU58" s="98"/>
      <c r="AV58" s="98">
        <f>+'Alloc amt'!AV58/'Alloc amt'!$G58</f>
        <v>0</v>
      </c>
      <c r="AW58" s="98">
        <f>+'Alloc amt'!AW58/'Alloc amt'!$G58</f>
        <v>7.364396498693992E-3</v>
      </c>
      <c r="AX58" s="98">
        <f>+'Alloc amt'!AX58/'Alloc amt'!$G58</f>
        <v>0</v>
      </c>
      <c r="AY58" s="98"/>
      <c r="AZ58" s="98">
        <f>+'Alloc amt'!AZ58/'Alloc amt'!$G58</f>
        <v>0</v>
      </c>
      <c r="BA58" s="98">
        <f>+'Alloc amt'!BA58/'Alloc amt'!$G58</f>
        <v>2.4005425107707321E-4</v>
      </c>
      <c r="BB58" s="98">
        <f>+'Alloc amt'!BB58/'Alloc amt'!$G58</f>
        <v>0</v>
      </c>
      <c r="BC58" s="98"/>
      <c r="BD58" s="98">
        <f>+'Alloc amt'!BD58/'Alloc amt'!$G58</f>
        <v>2.367750411119554E-5</v>
      </c>
      <c r="BE58" s="98">
        <f>+'Alloc amt'!BE58/'Alloc amt'!$G58</f>
        <v>2.2495492977234172E-4</v>
      </c>
      <c r="BF58" s="98">
        <f>+'Alloc amt'!BF58/'Alloc amt'!$G58</f>
        <v>0</v>
      </c>
    </row>
    <row r="59" spans="3:58" x14ac:dyDescent="0.25">
      <c r="C59" s="6" t="str">
        <f>'Alloc amt'!C59</f>
        <v>Acct 505: Electric Expense</v>
      </c>
      <c r="D59" s="6" t="str">
        <f>'Alloc amt'!D59</f>
        <v>OM505</v>
      </c>
      <c r="E59" s="6">
        <f>'Alloc amt'!E59</f>
        <v>48</v>
      </c>
      <c r="F59" s="103"/>
      <c r="G59" s="101">
        <f t="shared" si="0"/>
        <v>0.99999999999999989</v>
      </c>
      <c r="H59" s="98">
        <f>+'Alloc amt'!H59/'Alloc amt'!$G59</f>
        <v>0.16389999999999999</v>
      </c>
      <c r="I59" s="98">
        <f>+'Alloc amt'!I59/'Alloc amt'!$G59</f>
        <v>0.83610000000000007</v>
      </c>
      <c r="J59" s="98">
        <f>+'Alloc amt'!J59/'Alloc amt'!$G59</f>
        <v>0</v>
      </c>
      <c r="K59" s="104"/>
      <c r="L59" s="98">
        <f>+'Alloc amt'!L59/'Alloc amt'!$G59</f>
        <v>7.3345480744577599E-2</v>
      </c>
      <c r="M59" s="98">
        <f>+'Alloc amt'!M59/'Alloc amt'!$G59</f>
        <v>0.3024826123211764</v>
      </c>
      <c r="N59" s="98">
        <f>+'Alloc amt'!N59/'Alloc amt'!$G59</f>
        <v>0</v>
      </c>
      <c r="O59" s="98"/>
      <c r="P59" s="98">
        <f>+'Alloc amt'!P59/'Alloc amt'!$G59</f>
        <v>2.2744115316420691E-2</v>
      </c>
      <c r="Q59" s="98">
        <f>+'Alloc amt'!Q59/'Alloc amt'!$G59</f>
        <v>9.8296019976442162E-2</v>
      </c>
      <c r="R59" s="98">
        <f>+'Alloc amt'!R59/'Alloc amt'!$G59</f>
        <v>0</v>
      </c>
      <c r="S59" s="98"/>
      <c r="T59" s="98">
        <f>+'Alloc amt'!T59/'Alloc amt'!$G59</f>
        <v>1.9967182086264228E-3</v>
      </c>
      <c r="U59" s="98">
        <f>+'Alloc amt'!U59/'Alloc amt'!$G59</f>
        <v>1.1707220623850999E-2</v>
      </c>
      <c r="V59" s="98">
        <f>+'Alloc amt'!V59/'Alloc amt'!$G59</f>
        <v>0</v>
      </c>
      <c r="W59" s="98"/>
      <c r="X59" s="98">
        <f>+'Alloc amt'!X59/'Alloc amt'!$G59</f>
        <v>2.5204417472832797E-2</v>
      </c>
      <c r="Y59" s="98">
        <f>+'Alloc amt'!Y59/'Alloc amt'!$G59</f>
        <v>0.13564336607183072</v>
      </c>
      <c r="Z59" s="98">
        <f>+'Alloc amt'!Z59/'Alloc amt'!$G59</f>
        <v>0</v>
      </c>
      <c r="AA59" s="98"/>
      <c r="AB59" s="98">
        <f>+'Alloc amt'!AB59/'Alloc amt'!$G59</f>
        <v>1.81301124643393E-2</v>
      </c>
      <c r="AC59" s="98">
        <f>+'Alloc amt'!AC59/'Alloc amt'!$G59</f>
        <v>0.13093350438427742</v>
      </c>
      <c r="AD59" s="98">
        <f>+'Alloc amt'!AD59/'Alloc amt'!$G59</f>
        <v>0</v>
      </c>
      <c r="AE59" s="98"/>
      <c r="AF59" s="98">
        <f>+'Alloc amt'!AF59/'Alloc amt'!$G59</f>
        <v>1.2185091096966893E-2</v>
      </c>
      <c r="AG59" s="98">
        <f>+'Alloc amt'!AG59/'Alloc amt'!$G59</f>
        <v>5.7586337495122784E-2</v>
      </c>
      <c r="AH59" s="98">
        <f>+'Alloc amt'!AH59/'Alloc amt'!$G59</f>
        <v>0</v>
      </c>
      <c r="AI59" s="98"/>
      <c r="AJ59" s="98">
        <f>+'Alloc amt'!AJ59/'Alloc amt'!$G59</f>
        <v>8.5183788450232251E-3</v>
      </c>
      <c r="AK59" s="98">
        <f>+'Alloc amt'!AK59/'Alloc amt'!$G59</f>
        <v>7.9728478529490707E-2</v>
      </c>
      <c r="AL59" s="98">
        <f>+'Alloc amt'!AL59/'Alloc amt'!$G59</f>
        <v>0</v>
      </c>
      <c r="AM59" s="98"/>
      <c r="AN59" s="98">
        <f>+'Alloc amt'!AN59/'Alloc amt'!$G59</f>
        <v>1.3087375395724355E-3</v>
      </c>
      <c r="AO59" s="98">
        <f>+'Alloc amt'!AO59/'Alloc amt'!$G59</f>
        <v>7.7819040499922318E-3</v>
      </c>
      <c r="AP59" s="98">
        <f>+'Alloc amt'!AP59/'Alloc amt'!$G59</f>
        <v>0</v>
      </c>
      <c r="AQ59" s="98"/>
      <c r="AR59" s="98">
        <f>+'Alloc amt'!AR59/'Alloc amt'!$G59</f>
        <v>4.4327080752943287E-4</v>
      </c>
      <c r="AS59" s="98">
        <f>+'Alloc amt'!AS59/'Alloc amt'!$G59</f>
        <v>4.1111508682731574E-3</v>
      </c>
      <c r="AT59" s="98">
        <f>+'Alloc amt'!AT59/'Alloc amt'!$G59</f>
        <v>0</v>
      </c>
      <c r="AU59" s="98"/>
      <c r="AV59" s="98">
        <f>+'Alloc amt'!AV59/'Alloc amt'!$G59</f>
        <v>0</v>
      </c>
      <c r="AW59" s="98">
        <f>+'Alloc amt'!AW59/'Alloc amt'!$G59</f>
        <v>7.3643964986939928E-3</v>
      </c>
      <c r="AX59" s="98">
        <f>+'Alloc amt'!AX59/'Alloc amt'!$G59</f>
        <v>0</v>
      </c>
      <c r="AY59" s="98"/>
      <c r="AZ59" s="98">
        <f>+'Alloc amt'!AZ59/'Alloc amt'!$G59</f>
        <v>0</v>
      </c>
      <c r="BA59" s="98">
        <f>+'Alloc amt'!BA59/'Alloc amt'!$G59</f>
        <v>2.4005425107707318E-4</v>
      </c>
      <c r="BB59" s="98">
        <f>+'Alloc amt'!BB59/'Alloc amt'!$G59</f>
        <v>0</v>
      </c>
      <c r="BC59" s="98"/>
      <c r="BD59" s="98">
        <f>+'Alloc amt'!BD59/'Alloc amt'!$G59</f>
        <v>2.367750411119554E-5</v>
      </c>
      <c r="BE59" s="98">
        <f>+'Alloc amt'!BE59/'Alloc amt'!$G59</f>
        <v>2.2495492977234172E-4</v>
      </c>
      <c r="BF59" s="98">
        <f>+'Alloc amt'!BF59/'Alloc amt'!$G59</f>
        <v>0</v>
      </c>
    </row>
    <row r="60" spans="3:58" x14ac:dyDescent="0.25">
      <c r="C60" s="6" t="str">
        <f>'Alloc amt'!C60</f>
        <v>Total O&amp;M Expense Less Purchased Power</v>
      </c>
      <c r="D60" s="6" t="str">
        <f>'Alloc amt'!D60</f>
        <v>O&amp;MxPurch</v>
      </c>
      <c r="E60" s="6">
        <f>'Alloc amt'!E60</f>
        <v>49</v>
      </c>
      <c r="F60" s="103"/>
      <c r="G60" s="101">
        <f t="shared" si="0"/>
        <v>0.99999999999999967</v>
      </c>
      <c r="H60" s="98">
        <f>+'Alloc amt'!H60/'Alloc amt'!$G60</f>
        <v>0.13449432157003241</v>
      </c>
      <c r="I60" s="98">
        <f>+'Alloc amt'!I60/'Alloc amt'!$G60</f>
        <v>0.78371144479176535</v>
      </c>
      <c r="J60" s="98">
        <f>+'Alloc amt'!J60/'Alloc amt'!$G60</f>
        <v>8.1794233638202068E-2</v>
      </c>
      <c r="K60" s="104"/>
      <c r="L60" s="98">
        <f>+'Alloc amt'!L60/'Alloc amt'!$G60</f>
        <v>6.5716713514058209E-2</v>
      </c>
      <c r="M60" s="98">
        <f>+'Alloc amt'!M60/'Alloc amt'!$G60</f>
        <v>0.28352958393328148</v>
      </c>
      <c r="N60" s="98">
        <f>+'Alloc amt'!N60/'Alloc amt'!$G60</f>
        <v>5.9775961072206167E-2</v>
      </c>
      <c r="O60" s="98"/>
      <c r="P60" s="98">
        <f>+'Alloc amt'!P60/'Alloc amt'!$G60</f>
        <v>1.8328527238398389E-2</v>
      </c>
      <c r="Q60" s="98">
        <f>+'Alloc amt'!Q60/'Alloc amt'!$G60</f>
        <v>9.2136964278217576E-2</v>
      </c>
      <c r="R60" s="98">
        <f>+'Alloc amt'!R60/'Alloc amt'!$G60</f>
        <v>1.4386224483044597E-2</v>
      </c>
      <c r="S60" s="98"/>
      <c r="T60" s="98">
        <f>+'Alloc amt'!T60/'Alloc amt'!$G60</f>
        <v>1.502077250366853E-3</v>
      </c>
      <c r="U60" s="98">
        <f>+'Alloc amt'!U60/'Alloc amt'!$G60</f>
        <v>1.0973666773847892E-2</v>
      </c>
      <c r="V60" s="98">
        <f>+'Alloc amt'!V60/'Alloc amt'!$G60</f>
        <v>2.470809082505781E-4</v>
      </c>
      <c r="W60" s="98"/>
      <c r="X60" s="98">
        <f>+'Alloc amt'!X60/'Alloc amt'!$G60</f>
        <v>1.7890480688818041E-2</v>
      </c>
      <c r="Y60" s="98">
        <f>+'Alloc amt'!Y60/'Alloc amt'!$G60</f>
        <v>0.1271441913653544</v>
      </c>
      <c r="Z60" s="98">
        <f>+'Alloc amt'!Z60/'Alloc amt'!$G60</f>
        <v>2.6788052308859413E-3</v>
      </c>
      <c r="AA60" s="98"/>
      <c r="AB60" s="98">
        <f>+'Alloc amt'!AB60/'Alloc amt'!$G60</f>
        <v>1.548365112630698E-2</v>
      </c>
      <c r="AC60" s="98">
        <f>+'Alloc amt'!AC60/'Alloc amt'!$G60</f>
        <v>0.12272944132597896</v>
      </c>
      <c r="AD60" s="98">
        <f>+'Alloc amt'!AD60/'Alloc amt'!$G60</f>
        <v>5.5580860612815394E-4</v>
      </c>
      <c r="AE60" s="98"/>
      <c r="AF60" s="98">
        <f>+'Alloc amt'!AF60/'Alloc amt'!$G60</f>
        <v>9.4831757339861791E-3</v>
      </c>
      <c r="AG60" s="98">
        <f>+'Alloc amt'!AG60/'Alloc amt'!$G60</f>
        <v>5.3978078888373277E-2</v>
      </c>
      <c r="AH60" s="98">
        <f>+'Alloc amt'!AH60/'Alloc amt'!$G60</f>
        <v>7.2320361490944526E-4</v>
      </c>
      <c r="AI60" s="98"/>
      <c r="AJ60" s="98">
        <f>+'Alloc amt'!AJ60/'Alloc amt'!$G60</f>
        <v>3.6725457875671696E-3</v>
      </c>
      <c r="AK60" s="98">
        <f>+'Alloc amt'!AK60/'Alloc amt'!$G60</f>
        <v>7.4732832315986611E-2</v>
      </c>
      <c r="AL60" s="98">
        <f>+'Alloc amt'!AL60/'Alloc amt'!$G60</f>
        <v>3.0539296134928071E-4</v>
      </c>
      <c r="AM60" s="98"/>
      <c r="AN60" s="98">
        <f>+'Alloc amt'!AN60/'Alloc amt'!$G60</f>
        <v>9.8346036624854171E-4</v>
      </c>
      <c r="AO60" s="98">
        <f>+'Alloc amt'!AO60/'Alloc amt'!$G60</f>
        <v>7.2943036314439711E-3</v>
      </c>
      <c r="AP60" s="98">
        <f>+'Alloc amt'!AP60/'Alloc amt'!$G60</f>
        <v>3.6419716600673596E-6</v>
      </c>
      <c r="AQ60" s="98"/>
      <c r="AR60" s="98">
        <f>+'Alloc amt'!AR60/'Alloc amt'!$G60</f>
        <v>4.839587011733332E-4</v>
      </c>
      <c r="AS60" s="98">
        <f>+'Alloc amt'!AS60/'Alloc amt'!$G60</f>
        <v>3.8535533868332464E-3</v>
      </c>
      <c r="AT60" s="98">
        <f>+'Alloc amt'!AT60/'Alloc amt'!$G60</f>
        <v>3.6419716600673596E-6</v>
      </c>
      <c r="AU60" s="98"/>
      <c r="AV60" s="98">
        <f>+'Alloc amt'!AV60/'Alloc amt'!$G60</f>
        <v>9.0460541377391536E-4</v>
      </c>
      <c r="AW60" s="98">
        <f>+'Alloc amt'!AW60/'Alloc amt'!$G60</f>
        <v>6.9029563688684228E-3</v>
      </c>
      <c r="AX60" s="98">
        <f>+'Alloc amt'!AX60/'Alloc amt'!$G60</f>
        <v>3.0354797265665246E-3</v>
      </c>
      <c r="AY60" s="98"/>
      <c r="AZ60" s="98">
        <f>+'Alloc amt'!AZ60/'Alloc amt'!$G60</f>
        <v>2.8936887400034957E-5</v>
      </c>
      <c r="BA60" s="98">
        <f>+'Alloc amt'!BA60/'Alloc amt'!$G60</f>
        <v>2.2501287398638713E-4</v>
      </c>
      <c r="BB60" s="98">
        <f>+'Alloc amt'!BB60/'Alloc amt'!$G60</f>
        <v>1.2212688876672241E-5</v>
      </c>
      <c r="BC60" s="98"/>
      <c r="BD60" s="98">
        <f>+'Alloc amt'!BD60/'Alloc amt'!$G60</f>
        <v>1.6188861934743605E-5</v>
      </c>
      <c r="BE60" s="98">
        <f>+'Alloc amt'!BE60/'Alloc amt'!$G60</f>
        <v>2.1085964959324495E-4</v>
      </c>
      <c r="BF60" s="98">
        <f>+'Alloc amt'!BF60/'Alloc amt'!$G60</f>
        <v>6.6780402664568349E-5</v>
      </c>
    </row>
    <row r="61" spans="3:58" x14ac:dyDescent="0.25">
      <c r="C61" s="6" t="str">
        <f>'Alloc amt'!C61</f>
        <v>Meter Reading</v>
      </c>
      <c r="D61" s="6" t="str">
        <f>'Alloc amt'!D61</f>
        <v>MREAD</v>
      </c>
      <c r="E61" s="6">
        <f>'Alloc amt'!E61</f>
        <v>50</v>
      </c>
      <c r="F61" s="103"/>
      <c r="G61" s="101">
        <f t="shared" si="0"/>
        <v>0.99999999999999989</v>
      </c>
      <c r="H61" s="98">
        <f>+'Alloc amt'!H61/'Alloc amt'!$G61</f>
        <v>0</v>
      </c>
      <c r="I61" s="98">
        <f>+'Alloc amt'!I61/'Alloc amt'!$G61</f>
        <v>0</v>
      </c>
      <c r="J61" s="98">
        <f>+'Alloc amt'!J61/'Alloc amt'!$G61</f>
        <v>0</v>
      </c>
      <c r="K61" s="104"/>
      <c r="L61" s="98">
        <f>+'Alloc amt'!L61/'Alloc amt'!$G61</f>
        <v>0</v>
      </c>
      <c r="M61" s="98">
        <f>+'Alloc amt'!M61/'Alloc amt'!$G61</f>
        <v>0</v>
      </c>
      <c r="N61" s="98">
        <f>+'Alloc amt'!N61/'Alloc amt'!$G61</f>
        <v>0.75850984934337706</v>
      </c>
      <c r="O61" s="98"/>
      <c r="P61" s="98">
        <f>+'Alloc amt'!P61/'Alloc amt'!$G61</f>
        <v>0</v>
      </c>
      <c r="Q61" s="98">
        <f>+'Alloc amt'!Q61/'Alloc amt'!$G61</f>
        <v>0</v>
      </c>
      <c r="R61" s="98">
        <f>+'Alloc amt'!R61/'Alloc amt'!$G61</f>
        <v>0.18847493500433304</v>
      </c>
      <c r="S61" s="98"/>
      <c r="T61" s="98">
        <f>+'Alloc amt'!T61/'Alloc amt'!$G61</f>
        <v>0</v>
      </c>
      <c r="U61" s="98">
        <f>+'Alloc amt'!U61/'Alloc amt'!$G61</f>
        <v>0</v>
      </c>
      <c r="V61" s="98">
        <f>+'Alloc amt'!V61/'Alloc amt'!$G61</f>
        <v>7.4995000333311112E-4</v>
      </c>
      <c r="W61" s="98"/>
      <c r="X61" s="98">
        <f>+'Alloc amt'!X61/'Alloc amt'!$G61</f>
        <v>0</v>
      </c>
      <c r="Y61" s="98">
        <f>+'Alloc amt'!Y61/'Alloc amt'!$G61</f>
        <v>0</v>
      </c>
      <c r="Z61" s="98">
        <f>+'Alloc amt'!Z61/'Alloc amt'!$G61</f>
        <v>2.9416788880741285E-2</v>
      </c>
      <c r="AA61" s="98"/>
      <c r="AB61" s="98">
        <f>+'Alloc amt'!AB61/'Alloc amt'!$G61</f>
        <v>0</v>
      </c>
      <c r="AC61" s="98">
        <f>+'Alloc amt'!AC61/'Alloc amt'!$G61</f>
        <v>0</v>
      </c>
      <c r="AD61" s="98">
        <f>+'Alloc amt'!AD61/'Alloc amt'!$G61</f>
        <v>5.4954669688687422E-3</v>
      </c>
      <c r="AE61" s="98"/>
      <c r="AF61" s="98">
        <f>+'Alloc amt'!AF61/'Alloc amt'!$G61</f>
        <v>0</v>
      </c>
      <c r="AG61" s="98">
        <f>+'Alloc amt'!AG61/'Alloc amt'!$G61</f>
        <v>0</v>
      </c>
      <c r="AH61" s="98">
        <f>+'Alloc amt'!AH61/'Alloc amt'!$G61</f>
        <v>1.4374041730551297E-2</v>
      </c>
      <c r="AI61" s="98"/>
      <c r="AJ61" s="98">
        <f>+'Alloc amt'!AJ61/'Alloc amt'!$G61</f>
        <v>0</v>
      </c>
      <c r="AK61" s="98">
        <f>+'Alloc amt'!AK61/'Alloc amt'!$G61</f>
        <v>0</v>
      </c>
      <c r="AL61" s="98">
        <f>+'Alloc amt'!AL61/'Alloc amt'!$G61</f>
        <v>6.7703819745350312E-4</v>
      </c>
      <c r="AM61" s="98"/>
      <c r="AN61" s="98">
        <f>+'Alloc amt'!AN61/'Alloc amt'!$G61</f>
        <v>0</v>
      </c>
      <c r="AO61" s="98">
        <f>+'Alloc amt'!AO61/'Alloc amt'!$G61</f>
        <v>0</v>
      </c>
      <c r="AP61" s="98">
        <f>+'Alloc amt'!AP61/'Alloc amt'!$G61</f>
        <v>1.0415972268515433E-5</v>
      </c>
      <c r="AQ61" s="98"/>
      <c r="AR61" s="98">
        <f>+'Alloc amt'!AR61/'Alloc amt'!$G61</f>
        <v>0</v>
      </c>
      <c r="AS61" s="98">
        <f>+'Alloc amt'!AS61/'Alloc amt'!$G61</f>
        <v>0</v>
      </c>
      <c r="AT61" s="98">
        <f>+'Alloc amt'!AT61/'Alloc amt'!$G61</f>
        <v>1.0415972268515433E-5</v>
      </c>
      <c r="AU61" s="98"/>
      <c r="AV61" s="98">
        <f>+'Alloc amt'!AV61/'Alloc amt'!$G61</f>
        <v>0</v>
      </c>
      <c r="AW61" s="98">
        <f>+'Alloc amt'!AW61/'Alloc amt'!$G61</f>
        <v>0</v>
      </c>
      <c r="AX61" s="98">
        <f>+'Alloc amt'!AX61/'Alloc amt'!$G61</f>
        <v>0</v>
      </c>
      <c r="AY61" s="98"/>
      <c r="AZ61" s="98">
        <f>+'Alloc amt'!AZ61/'Alloc amt'!$G61</f>
        <v>0</v>
      </c>
      <c r="BA61" s="98">
        <f>+'Alloc amt'!BA61/'Alloc amt'!$G61</f>
        <v>0</v>
      </c>
      <c r="BB61" s="98">
        <f>+'Alloc amt'!BB61/'Alloc amt'!$G61</f>
        <v>3.6664222385174322E-4</v>
      </c>
      <c r="BC61" s="98"/>
      <c r="BD61" s="98">
        <f>+'Alloc amt'!BD61/'Alloc amt'!$G61</f>
        <v>0</v>
      </c>
      <c r="BE61" s="98">
        <f>+'Alloc amt'!BE61/'Alloc amt'!$G61</f>
        <v>0</v>
      </c>
      <c r="BF61" s="98">
        <f>+'Alloc amt'!BF61/'Alloc amt'!$G61</f>
        <v>1.9144557029531365E-3</v>
      </c>
    </row>
    <row r="62" spans="3:58" x14ac:dyDescent="0.25">
      <c r="C62" s="6">
        <f>'Alloc amt'!C62</f>
        <v>0</v>
      </c>
      <c r="D62" s="6">
        <f>'Alloc amt'!D62</f>
        <v>0</v>
      </c>
      <c r="E62" s="6">
        <f>'Alloc amt'!E62</f>
        <v>0</v>
      </c>
      <c r="F62" s="103"/>
      <c r="G62" s="101" t="e">
        <f t="shared" si="0"/>
        <v>#DIV/0!</v>
      </c>
      <c r="H62" s="98" t="e">
        <f>+'Alloc amt'!H62/'Alloc amt'!$G62</f>
        <v>#DIV/0!</v>
      </c>
      <c r="I62" s="98" t="e">
        <f>+'Alloc amt'!I62/'Alloc amt'!$G62</f>
        <v>#DIV/0!</v>
      </c>
      <c r="J62" s="98" t="e">
        <f>+'Alloc amt'!J62/'Alloc amt'!$G62</f>
        <v>#DIV/0!</v>
      </c>
      <c r="K62" s="104"/>
      <c r="L62" s="98" t="e">
        <f>+'Alloc amt'!L62/'Alloc amt'!$G62</f>
        <v>#DIV/0!</v>
      </c>
      <c r="M62" s="98" t="e">
        <f>+'Alloc amt'!M62/'Alloc amt'!$G62</f>
        <v>#DIV/0!</v>
      </c>
      <c r="N62" s="98" t="e">
        <f>+'Alloc amt'!N62/'Alloc amt'!$G62</f>
        <v>#DIV/0!</v>
      </c>
      <c r="O62" s="98"/>
      <c r="P62" s="98" t="e">
        <f>+'Alloc amt'!P62/'Alloc amt'!$G62</f>
        <v>#DIV/0!</v>
      </c>
      <c r="Q62" s="98" t="e">
        <f>+'Alloc amt'!Q62/'Alloc amt'!$G62</f>
        <v>#DIV/0!</v>
      </c>
      <c r="R62" s="98" t="e">
        <f>+'Alloc amt'!R62/'Alloc amt'!$G62</f>
        <v>#DIV/0!</v>
      </c>
      <c r="S62" s="98"/>
      <c r="T62" s="98" t="e">
        <f>+'Alloc amt'!T62/'Alloc amt'!$G62</f>
        <v>#DIV/0!</v>
      </c>
      <c r="U62" s="98" t="e">
        <f>+'Alloc amt'!U62/'Alloc amt'!$G62</f>
        <v>#DIV/0!</v>
      </c>
      <c r="V62" s="98" t="e">
        <f>+'Alloc amt'!V62/'Alloc amt'!$G62</f>
        <v>#DIV/0!</v>
      </c>
      <c r="W62" s="98"/>
      <c r="X62" s="98" t="e">
        <f>+'Alloc amt'!X62/'Alloc amt'!$G62</f>
        <v>#DIV/0!</v>
      </c>
      <c r="Y62" s="98" t="e">
        <f>+'Alloc amt'!Y62/'Alloc amt'!$G62</f>
        <v>#DIV/0!</v>
      </c>
      <c r="Z62" s="98" t="e">
        <f>+'Alloc amt'!Z62/'Alloc amt'!$G62</f>
        <v>#DIV/0!</v>
      </c>
      <c r="AA62" s="98"/>
      <c r="AB62" s="98" t="e">
        <f>+'Alloc amt'!AB62/'Alloc amt'!$G62</f>
        <v>#DIV/0!</v>
      </c>
      <c r="AC62" s="98" t="e">
        <f>+'Alloc amt'!AC62/'Alloc amt'!$G62</f>
        <v>#DIV/0!</v>
      </c>
      <c r="AD62" s="98" t="e">
        <f>+'Alloc amt'!AD62/'Alloc amt'!$G62</f>
        <v>#DIV/0!</v>
      </c>
      <c r="AE62" s="98"/>
      <c r="AF62" s="98" t="e">
        <f>+'Alloc amt'!AF62/'Alloc amt'!$G62</f>
        <v>#DIV/0!</v>
      </c>
      <c r="AG62" s="98" t="e">
        <f>+'Alloc amt'!AG62/'Alloc amt'!$G62</f>
        <v>#DIV/0!</v>
      </c>
      <c r="AH62" s="98" t="e">
        <f>+'Alloc amt'!AH62/'Alloc amt'!$G62</f>
        <v>#DIV/0!</v>
      </c>
      <c r="AI62" s="98"/>
      <c r="AJ62" s="98" t="e">
        <f>+'Alloc amt'!AJ62/'Alloc amt'!$G62</f>
        <v>#DIV/0!</v>
      </c>
      <c r="AK62" s="98" t="e">
        <f>+'Alloc amt'!AK62/'Alloc amt'!$G62</f>
        <v>#DIV/0!</v>
      </c>
      <c r="AL62" s="98" t="e">
        <f>+'Alloc amt'!AL62/'Alloc amt'!$G62</f>
        <v>#DIV/0!</v>
      </c>
      <c r="AM62" s="98"/>
      <c r="AN62" s="98" t="e">
        <f>+'Alloc amt'!AN62/'Alloc amt'!$G62</f>
        <v>#DIV/0!</v>
      </c>
      <c r="AO62" s="98" t="e">
        <f>+'Alloc amt'!AO62/'Alloc amt'!$G62</f>
        <v>#DIV/0!</v>
      </c>
      <c r="AP62" s="98" t="e">
        <f>+'Alloc amt'!AP62/'Alloc amt'!$G62</f>
        <v>#DIV/0!</v>
      </c>
      <c r="AQ62" s="98"/>
      <c r="AR62" s="98" t="e">
        <f>+'Alloc amt'!AR62/'Alloc amt'!$G62</f>
        <v>#DIV/0!</v>
      </c>
      <c r="AS62" s="98" t="e">
        <f>+'Alloc amt'!AS62/'Alloc amt'!$G62</f>
        <v>#DIV/0!</v>
      </c>
      <c r="AT62" s="98" t="e">
        <f>+'Alloc amt'!AT62/'Alloc amt'!$G62</f>
        <v>#DIV/0!</v>
      </c>
      <c r="AU62" s="98"/>
      <c r="AV62" s="98" t="e">
        <f>+'Alloc amt'!AV62/'Alloc amt'!$G62</f>
        <v>#DIV/0!</v>
      </c>
      <c r="AW62" s="98" t="e">
        <f>+'Alloc amt'!AW62/'Alloc amt'!$G62</f>
        <v>#DIV/0!</v>
      </c>
      <c r="AX62" s="98" t="e">
        <f>+'Alloc amt'!AX62/'Alloc amt'!$G62</f>
        <v>#DIV/0!</v>
      </c>
      <c r="AY62" s="98"/>
      <c r="AZ62" s="98" t="e">
        <f>+'Alloc amt'!AZ62/'Alloc amt'!$G62</f>
        <v>#DIV/0!</v>
      </c>
      <c r="BA62" s="98" t="e">
        <f>+'Alloc amt'!BA62/'Alloc amt'!$G62</f>
        <v>#DIV/0!</v>
      </c>
      <c r="BB62" s="98" t="e">
        <f>+'Alloc amt'!BB62/'Alloc amt'!$G62</f>
        <v>#DIV/0!</v>
      </c>
      <c r="BC62" s="98"/>
      <c r="BD62" s="98" t="e">
        <f>+'Alloc amt'!BD62/'Alloc amt'!$G62</f>
        <v>#DIV/0!</v>
      </c>
      <c r="BE62" s="98" t="e">
        <f>+'Alloc amt'!BE62/'Alloc amt'!$G62</f>
        <v>#DIV/0!</v>
      </c>
      <c r="BF62" s="98" t="e">
        <f>+'Alloc amt'!BF62/'Alloc amt'!$G62</f>
        <v>#DIV/0!</v>
      </c>
    </row>
    <row r="63" spans="3:58" x14ac:dyDescent="0.25">
      <c r="C63" s="6">
        <f>'Alloc amt'!C63</f>
        <v>0</v>
      </c>
      <c r="D63" s="6">
        <f>'Alloc amt'!D63</f>
        <v>0</v>
      </c>
      <c r="E63" s="6">
        <f>'Alloc amt'!E63</f>
        <v>0</v>
      </c>
      <c r="F63" s="103"/>
      <c r="G63" s="101" t="e">
        <f t="shared" si="0"/>
        <v>#DIV/0!</v>
      </c>
      <c r="H63" s="98" t="e">
        <f>+'Alloc amt'!H63/'Alloc amt'!$G63</f>
        <v>#DIV/0!</v>
      </c>
      <c r="I63" s="98" t="e">
        <f>+'Alloc amt'!I63/'Alloc amt'!$G63</f>
        <v>#DIV/0!</v>
      </c>
      <c r="J63" s="98" t="e">
        <f>+'Alloc amt'!J63/'Alloc amt'!$G63</f>
        <v>#DIV/0!</v>
      </c>
      <c r="K63" s="104"/>
      <c r="L63" s="98" t="e">
        <f>+'Alloc amt'!L63/'Alloc amt'!$G63</f>
        <v>#DIV/0!</v>
      </c>
      <c r="M63" s="98" t="e">
        <f>+'Alloc amt'!M63/'Alloc amt'!$G63</f>
        <v>#DIV/0!</v>
      </c>
      <c r="N63" s="98" t="e">
        <f>+'Alloc amt'!N63/'Alloc amt'!$G63</f>
        <v>#DIV/0!</v>
      </c>
      <c r="O63" s="98"/>
      <c r="P63" s="98" t="e">
        <f>+'Alloc amt'!P63/'Alloc amt'!$G63</f>
        <v>#DIV/0!</v>
      </c>
      <c r="Q63" s="98" t="e">
        <f>+'Alloc amt'!Q63/'Alloc amt'!$G63</f>
        <v>#DIV/0!</v>
      </c>
      <c r="R63" s="98" t="e">
        <f>+'Alloc amt'!R63/'Alloc amt'!$G63</f>
        <v>#DIV/0!</v>
      </c>
      <c r="S63" s="98"/>
      <c r="T63" s="98" t="e">
        <f>+'Alloc amt'!T63/'Alloc amt'!$G63</f>
        <v>#DIV/0!</v>
      </c>
      <c r="U63" s="98" t="e">
        <f>+'Alloc amt'!U63/'Alloc amt'!$G63</f>
        <v>#DIV/0!</v>
      </c>
      <c r="V63" s="98" t="e">
        <f>+'Alloc amt'!V63/'Alloc amt'!$G63</f>
        <v>#DIV/0!</v>
      </c>
      <c r="W63" s="98"/>
      <c r="X63" s="98" t="e">
        <f>+'Alloc amt'!X63/'Alloc amt'!$G63</f>
        <v>#DIV/0!</v>
      </c>
      <c r="Y63" s="98" t="e">
        <f>+'Alloc amt'!Y63/'Alloc amt'!$G63</f>
        <v>#DIV/0!</v>
      </c>
      <c r="Z63" s="98" t="e">
        <f>+'Alloc amt'!Z63/'Alloc amt'!$G63</f>
        <v>#DIV/0!</v>
      </c>
      <c r="AA63" s="98"/>
      <c r="AB63" s="98" t="e">
        <f>+'Alloc amt'!AB63/'Alloc amt'!$G63</f>
        <v>#DIV/0!</v>
      </c>
      <c r="AC63" s="98" t="e">
        <f>+'Alloc amt'!AC63/'Alloc amt'!$G63</f>
        <v>#DIV/0!</v>
      </c>
      <c r="AD63" s="98" t="e">
        <f>+'Alloc amt'!AD63/'Alloc amt'!$G63</f>
        <v>#DIV/0!</v>
      </c>
      <c r="AE63" s="98"/>
      <c r="AF63" s="98" t="e">
        <f>+'Alloc amt'!AF63/'Alloc amt'!$G63</f>
        <v>#DIV/0!</v>
      </c>
      <c r="AG63" s="98" t="e">
        <f>+'Alloc amt'!AG63/'Alloc amt'!$G63</f>
        <v>#DIV/0!</v>
      </c>
      <c r="AH63" s="98" t="e">
        <f>+'Alloc amt'!AH63/'Alloc amt'!$G63</f>
        <v>#DIV/0!</v>
      </c>
      <c r="AI63" s="98"/>
      <c r="AJ63" s="98" t="e">
        <f>+'Alloc amt'!AJ63/'Alloc amt'!$G63</f>
        <v>#DIV/0!</v>
      </c>
      <c r="AK63" s="98" t="e">
        <f>+'Alloc amt'!AK63/'Alloc amt'!$G63</f>
        <v>#DIV/0!</v>
      </c>
      <c r="AL63" s="98" t="e">
        <f>+'Alloc amt'!AL63/'Alloc amt'!$G63</f>
        <v>#DIV/0!</v>
      </c>
      <c r="AM63" s="98"/>
      <c r="AN63" s="98" t="e">
        <f>+'Alloc amt'!AN63/'Alloc amt'!$G63</f>
        <v>#DIV/0!</v>
      </c>
      <c r="AO63" s="98" t="e">
        <f>+'Alloc amt'!AO63/'Alloc amt'!$G63</f>
        <v>#DIV/0!</v>
      </c>
      <c r="AP63" s="98" t="e">
        <f>+'Alloc amt'!AP63/'Alloc amt'!$G63</f>
        <v>#DIV/0!</v>
      </c>
      <c r="AQ63" s="98"/>
      <c r="AR63" s="98" t="e">
        <f>+'Alloc amt'!AR63/'Alloc amt'!$G63</f>
        <v>#DIV/0!</v>
      </c>
      <c r="AS63" s="98" t="e">
        <f>+'Alloc amt'!AS63/'Alloc amt'!$G63</f>
        <v>#DIV/0!</v>
      </c>
      <c r="AT63" s="98" t="e">
        <f>+'Alloc amt'!AT63/'Alloc amt'!$G63</f>
        <v>#DIV/0!</v>
      </c>
      <c r="AU63" s="98"/>
      <c r="AV63" s="98" t="e">
        <f>+'Alloc amt'!AV63/'Alloc amt'!$G63</f>
        <v>#DIV/0!</v>
      </c>
      <c r="AW63" s="98" t="e">
        <f>+'Alloc amt'!AW63/'Alloc amt'!$G63</f>
        <v>#DIV/0!</v>
      </c>
      <c r="AX63" s="98" t="e">
        <f>+'Alloc amt'!AX63/'Alloc amt'!$G63</f>
        <v>#DIV/0!</v>
      </c>
      <c r="AY63" s="98"/>
      <c r="AZ63" s="98" t="e">
        <f>+'Alloc amt'!AZ63/'Alloc amt'!$G63</f>
        <v>#DIV/0!</v>
      </c>
      <c r="BA63" s="98" t="e">
        <f>+'Alloc amt'!BA63/'Alloc amt'!$G63</f>
        <v>#DIV/0!</v>
      </c>
      <c r="BB63" s="98" t="e">
        <f>+'Alloc amt'!BB63/'Alloc amt'!$G63</f>
        <v>#DIV/0!</v>
      </c>
      <c r="BC63" s="98"/>
      <c r="BD63" s="98" t="e">
        <f>+'Alloc amt'!BD63/'Alloc amt'!$G63</f>
        <v>#DIV/0!</v>
      </c>
      <c r="BE63" s="98" t="e">
        <f>+'Alloc amt'!BE63/'Alloc amt'!$G63</f>
        <v>#DIV/0!</v>
      </c>
      <c r="BF63" s="98" t="e">
        <f>+'Alloc amt'!BF63/'Alloc amt'!$G63</f>
        <v>#DIV/0!</v>
      </c>
    </row>
    <row r="64" spans="3:58" x14ac:dyDescent="0.25">
      <c r="C64" s="6" t="str">
        <f>'Alloc amt'!C64</f>
        <v>Memo: Purchased Pwer Expense</v>
      </c>
      <c r="D64" s="6">
        <f>'Alloc amt'!D64</f>
        <v>0</v>
      </c>
      <c r="E64" s="6">
        <f>'Alloc amt'!E64</f>
        <v>0</v>
      </c>
      <c r="F64" s="103"/>
      <c r="G64" s="101" t="e">
        <f t="shared" si="0"/>
        <v>#DIV/0!</v>
      </c>
      <c r="H64" s="98" t="e">
        <f>+'Alloc amt'!H64/'Alloc amt'!$G64</f>
        <v>#DIV/0!</v>
      </c>
      <c r="I64" s="98" t="e">
        <f>+'Alloc amt'!I64/'Alloc amt'!$G64</f>
        <v>#DIV/0!</v>
      </c>
      <c r="J64" s="98" t="e">
        <f>+'Alloc amt'!J64/'Alloc amt'!$G64</f>
        <v>#DIV/0!</v>
      </c>
      <c r="K64" s="104"/>
      <c r="L64" s="98" t="e">
        <f>+'Alloc amt'!L64/'Alloc amt'!$G64</f>
        <v>#DIV/0!</v>
      </c>
      <c r="M64" s="98" t="e">
        <f>+'Alloc amt'!M64/'Alloc amt'!$G64</f>
        <v>#DIV/0!</v>
      </c>
      <c r="N64" s="98" t="e">
        <f>+'Alloc amt'!N64/'Alloc amt'!$G64</f>
        <v>#DIV/0!</v>
      </c>
      <c r="O64" s="98"/>
      <c r="P64" s="98" t="e">
        <f>+'Alloc amt'!P64/'Alloc amt'!$G64</f>
        <v>#DIV/0!</v>
      </c>
      <c r="Q64" s="98" t="e">
        <f>+'Alloc amt'!Q64/'Alloc amt'!$G64</f>
        <v>#DIV/0!</v>
      </c>
      <c r="R64" s="98" t="e">
        <f>+'Alloc amt'!R64/'Alloc amt'!$G64</f>
        <v>#DIV/0!</v>
      </c>
      <c r="S64" s="98"/>
      <c r="T64" s="98" t="e">
        <f>+'Alloc amt'!T64/'Alloc amt'!$G64</f>
        <v>#DIV/0!</v>
      </c>
      <c r="U64" s="98" t="e">
        <f>+'Alloc amt'!U64/'Alloc amt'!$G64</f>
        <v>#DIV/0!</v>
      </c>
      <c r="V64" s="98" t="e">
        <f>+'Alloc amt'!V64/'Alloc amt'!$G64</f>
        <v>#DIV/0!</v>
      </c>
      <c r="W64" s="98"/>
      <c r="X64" s="98" t="e">
        <f>+'Alloc amt'!X64/'Alloc amt'!$G64</f>
        <v>#DIV/0!</v>
      </c>
      <c r="Y64" s="98" t="e">
        <f>+'Alloc amt'!Y64/'Alloc amt'!$G64</f>
        <v>#DIV/0!</v>
      </c>
      <c r="Z64" s="98" t="e">
        <f>+'Alloc amt'!Z64/'Alloc amt'!$G64</f>
        <v>#DIV/0!</v>
      </c>
      <c r="AA64" s="98"/>
      <c r="AB64" s="98" t="e">
        <f>+'Alloc amt'!AB64/'Alloc amt'!$G64</f>
        <v>#DIV/0!</v>
      </c>
      <c r="AC64" s="98" t="e">
        <f>+'Alloc amt'!AC64/'Alloc amt'!$G64</f>
        <v>#DIV/0!</v>
      </c>
      <c r="AD64" s="98" t="e">
        <f>+'Alloc amt'!AD64/'Alloc amt'!$G64</f>
        <v>#DIV/0!</v>
      </c>
      <c r="AE64" s="98"/>
      <c r="AF64" s="98" t="e">
        <f>+'Alloc amt'!AF64/'Alloc amt'!$G64</f>
        <v>#DIV/0!</v>
      </c>
      <c r="AG64" s="98" t="e">
        <f>+'Alloc amt'!AG64/'Alloc amt'!$G64</f>
        <v>#DIV/0!</v>
      </c>
      <c r="AH64" s="98" t="e">
        <f>+'Alloc amt'!AH64/'Alloc amt'!$G64</f>
        <v>#DIV/0!</v>
      </c>
      <c r="AI64" s="98"/>
      <c r="AJ64" s="98" t="e">
        <f>+'Alloc amt'!AJ64/'Alloc amt'!$G64</f>
        <v>#DIV/0!</v>
      </c>
      <c r="AK64" s="98" t="e">
        <f>+'Alloc amt'!AK64/'Alloc amt'!$G64</f>
        <v>#DIV/0!</v>
      </c>
      <c r="AL64" s="98" t="e">
        <f>+'Alloc amt'!AL64/'Alloc amt'!$G64</f>
        <v>#DIV/0!</v>
      </c>
      <c r="AM64" s="98"/>
      <c r="AN64" s="98" t="e">
        <f>+'Alloc amt'!AN64/'Alloc amt'!$G64</f>
        <v>#DIV/0!</v>
      </c>
      <c r="AO64" s="98" t="e">
        <f>+'Alloc amt'!AO64/'Alloc amt'!$G64</f>
        <v>#DIV/0!</v>
      </c>
      <c r="AP64" s="98" t="e">
        <f>+'Alloc amt'!AP64/'Alloc amt'!$G64</f>
        <v>#DIV/0!</v>
      </c>
      <c r="AQ64" s="98"/>
      <c r="AR64" s="98" t="e">
        <f>+'Alloc amt'!AR64/'Alloc amt'!$G64</f>
        <v>#DIV/0!</v>
      </c>
      <c r="AS64" s="98" t="e">
        <f>+'Alloc amt'!AS64/'Alloc amt'!$G64</f>
        <v>#DIV/0!</v>
      </c>
      <c r="AT64" s="98" t="e">
        <f>+'Alloc amt'!AT64/'Alloc amt'!$G64</f>
        <v>#DIV/0!</v>
      </c>
      <c r="AU64" s="98"/>
      <c r="AV64" s="98" t="e">
        <f>+'Alloc amt'!AV64/'Alloc amt'!$G64</f>
        <v>#DIV/0!</v>
      </c>
      <c r="AW64" s="98" t="e">
        <f>+'Alloc amt'!AW64/'Alloc amt'!$G64</f>
        <v>#DIV/0!</v>
      </c>
      <c r="AX64" s="98" t="e">
        <f>+'Alloc amt'!AX64/'Alloc amt'!$G64</f>
        <v>#DIV/0!</v>
      </c>
      <c r="AY64" s="98"/>
      <c r="AZ64" s="98" t="e">
        <f>+'Alloc amt'!AZ64/'Alloc amt'!$G64</f>
        <v>#DIV/0!</v>
      </c>
      <c r="BA64" s="98" t="e">
        <f>+'Alloc amt'!BA64/'Alloc amt'!$G64</f>
        <v>#DIV/0!</v>
      </c>
      <c r="BB64" s="98" t="e">
        <f>+'Alloc amt'!BB64/'Alloc amt'!$G64</f>
        <v>#DIV/0!</v>
      </c>
      <c r="BC64" s="98"/>
      <c r="BD64" s="98" t="e">
        <f>+'Alloc amt'!BD64/'Alloc amt'!$G64</f>
        <v>#DIV/0!</v>
      </c>
      <c r="BE64" s="98" t="e">
        <f>+'Alloc amt'!BE64/'Alloc amt'!$G64</f>
        <v>#DIV/0!</v>
      </c>
      <c r="BF64" s="98" t="e">
        <f>+'Alloc amt'!BF64/'Alloc amt'!$G64</f>
        <v>#DIV/0!</v>
      </c>
    </row>
    <row r="65" spans="3:58" x14ac:dyDescent="0.25">
      <c r="C65" s="6" t="str">
        <f>'Alloc amt'!C65</f>
        <v>Demand</v>
      </c>
      <c r="D65" s="6" t="str">
        <f>'Alloc amt'!D65</f>
        <v>Production Plant</v>
      </c>
      <c r="E65" s="6">
        <f>'Alloc amt'!E65</f>
        <v>0</v>
      </c>
      <c r="F65" s="103"/>
      <c r="G65" s="101">
        <f t="shared" si="0"/>
        <v>1.0000000000000002</v>
      </c>
      <c r="H65" s="98">
        <f>+'Alloc amt'!H65/'Alloc amt'!$G65</f>
        <v>1</v>
      </c>
      <c r="I65" s="98">
        <f>+'Alloc amt'!I65/'Alloc amt'!$G65</f>
        <v>0</v>
      </c>
      <c r="J65" s="98">
        <f>+'Alloc amt'!J65/'Alloc amt'!$G65</f>
        <v>0</v>
      </c>
      <c r="K65" s="104"/>
      <c r="L65" s="98">
        <f>+'Alloc amt'!L65/'Alloc amt'!$G65</f>
        <v>0.44750140783756925</v>
      </c>
      <c r="M65" s="98">
        <f>+'Alloc amt'!M65/'Alloc amt'!$G65</f>
        <v>0</v>
      </c>
      <c r="N65" s="98">
        <f>+'Alloc amt'!N65/'Alloc amt'!$G65</f>
        <v>0</v>
      </c>
      <c r="O65" s="98"/>
      <c r="P65" s="98">
        <f>+'Alloc amt'!P65/'Alloc amt'!$G65</f>
        <v>0.13876824476156616</v>
      </c>
      <c r="Q65" s="98">
        <f>+'Alloc amt'!Q65/'Alloc amt'!$G65</f>
        <v>0</v>
      </c>
      <c r="R65" s="98">
        <f>+'Alloc amt'!R65/'Alloc amt'!$G65</f>
        <v>0</v>
      </c>
      <c r="S65" s="98"/>
      <c r="T65" s="98">
        <f>+'Alloc amt'!T65/'Alloc amt'!$G65</f>
        <v>1.2182539405896418E-2</v>
      </c>
      <c r="U65" s="98">
        <f>+'Alloc amt'!U65/'Alloc amt'!$G65</f>
        <v>0</v>
      </c>
      <c r="V65" s="98">
        <f>+'Alloc amt'!V65/'Alloc amt'!$G65</f>
        <v>0</v>
      </c>
      <c r="W65" s="98"/>
      <c r="X65" s="98">
        <f>+'Alloc amt'!X65/'Alloc amt'!$G65</f>
        <v>0.15377924022472728</v>
      </c>
      <c r="Y65" s="98">
        <f>+'Alloc amt'!Y65/'Alloc amt'!$G65</f>
        <v>0</v>
      </c>
      <c r="Z65" s="98">
        <f>+'Alloc amt'!Z65/'Alloc amt'!$G65</f>
        <v>0</v>
      </c>
      <c r="AA65" s="98"/>
      <c r="AB65" s="98">
        <f>+'Alloc amt'!AB65/'Alloc amt'!$G65</f>
        <v>0.11061691558474253</v>
      </c>
      <c r="AC65" s="98">
        <f>+'Alloc amt'!AC65/'Alloc amt'!$G65</f>
        <v>0</v>
      </c>
      <c r="AD65" s="98">
        <f>+'Alloc amt'!AD65/'Alloc amt'!$G65</f>
        <v>0</v>
      </c>
      <c r="AE65" s="98"/>
      <c r="AF65" s="98">
        <f>+'Alloc amt'!AF65/'Alloc amt'!$G65</f>
        <v>7.434466807179313E-2</v>
      </c>
      <c r="AG65" s="98">
        <f>+'Alloc amt'!AG65/'Alloc amt'!$G65</f>
        <v>0</v>
      </c>
      <c r="AH65" s="98">
        <f>+'Alloc amt'!AH65/'Alloc amt'!$G65</f>
        <v>0</v>
      </c>
      <c r="AI65" s="98"/>
      <c r="AJ65" s="98">
        <f>+'Alloc amt'!AJ65/'Alloc amt'!$G65</f>
        <v>5.1973025289952568E-2</v>
      </c>
      <c r="AK65" s="98">
        <f>+'Alloc amt'!AK65/'Alloc amt'!$G65</f>
        <v>0</v>
      </c>
      <c r="AL65" s="98">
        <f>+'Alloc amt'!AL65/'Alloc amt'!$G65</f>
        <v>0</v>
      </c>
      <c r="AM65" s="98"/>
      <c r="AN65" s="98">
        <f>+'Alloc amt'!AN65/'Alloc amt'!$G65</f>
        <v>7.9849758363174841E-3</v>
      </c>
      <c r="AO65" s="98">
        <f>+'Alloc amt'!AO65/'Alloc amt'!$G65</f>
        <v>0</v>
      </c>
      <c r="AP65" s="98">
        <f>+'Alloc amt'!AP65/'Alloc amt'!$G65</f>
        <v>0</v>
      </c>
      <c r="AQ65" s="98"/>
      <c r="AR65" s="98">
        <f>+'Alloc amt'!AR65/'Alloc amt'!$G65</f>
        <v>2.7045198751033126E-3</v>
      </c>
      <c r="AS65" s="98">
        <f>+'Alloc amt'!AS65/'Alloc amt'!$G65</f>
        <v>0</v>
      </c>
      <c r="AT65" s="98">
        <f>+'Alloc amt'!AT65/'Alloc amt'!$G65</f>
        <v>0</v>
      </c>
      <c r="AU65" s="98"/>
      <c r="AV65" s="98">
        <f>+'Alloc amt'!AV65/'Alloc amt'!$G65</f>
        <v>0</v>
      </c>
      <c r="AW65" s="98">
        <f>+'Alloc amt'!AW65/'Alloc amt'!$G65</f>
        <v>0</v>
      </c>
      <c r="AX65" s="98">
        <f>+'Alloc amt'!AX65/'Alloc amt'!$G65</f>
        <v>0</v>
      </c>
      <c r="AY65" s="98"/>
      <c r="AZ65" s="98">
        <f>+'Alloc amt'!AZ65/'Alloc amt'!$G65</f>
        <v>0</v>
      </c>
      <c r="BA65" s="98">
        <f>+'Alloc amt'!BA65/'Alloc amt'!$G65</f>
        <v>0</v>
      </c>
      <c r="BB65" s="98">
        <f>+'Alloc amt'!BB65/'Alloc amt'!$G65</f>
        <v>0</v>
      </c>
      <c r="BC65" s="98"/>
      <c r="BD65" s="98">
        <f>+'Alloc amt'!BD65/'Alloc amt'!$G65</f>
        <v>1.4446311233188251E-4</v>
      </c>
      <c r="BE65" s="98">
        <f>+'Alloc amt'!BE65/'Alloc amt'!$G65</f>
        <v>0</v>
      </c>
      <c r="BF65" s="98">
        <f>+'Alloc amt'!BF65/'Alloc amt'!$G65</f>
        <v>0</v>
      </c>
    </row>
    <row r="66" spans="3:58" x14ac:dyDescent="0.25">
      <c r="C66" s="6" t="str">
        <f>'Alloc amt'!C66</f>
        <v>Energy</v>
      </c>
      <c r="D66" s="6" t="str">
        <f>'Alloc amt'!D66</f>
        <v>Energy @ Source</v>
      </c>
      <c r="E66" s="6">
        <f>'Alloc amt'!E66</f>
        <v>0</v>
      </c>
      <c r="F66" s="103"/>
      <c r="G66" s="101">
        <f t="shared" si="0"/>
        <v>1.0000000000000002</v>
      </c>
      <c r="H66" s="98">
        <f>+'Alloc amt'!H66/'Alloc amt'!$G66</f>
        <v>0</v>
      </c>
      <c r="I66" s="98">
        <f>+'Alloc amt'!I66/'Alloc amt'!$G66</f>
        <v>1</v>
      </c>
      <c r="J66" s="98">
        <f>+'Alloc amt'!J66/'Alloc amt'!$G66</f>
        <v>0</v>
      </c>
      <c r="K66" s="104"/>
      <c r="L66" s="98">
        <f>+'Alloc amt'!L66/'Alloc amt'!$G66</f>
        <v>0</v>
      </c>
      <c r="M66" s="98">
        <f>+'Alloc amt'!M66/'Alloc amt'!$G66</f>
        <v>0.36177803172010092</v>
      </c>
      <c r="N66" s="98">
        <f>+'Alloc amt'!N66/'Alloc amt'!$G66</f>
        <v>0</v>
      </c>
      <c r="O66" s="98"/>
      <c r="P66" s="98">
        <f>+'Alloc amt'!P66/'Alloc amt'!$G66</f>
        <v>0</v>
      </c>
      <c r="Q66" s="98">
        <f>+'Alloc amt'!Q66/'Alloc amt'!$G66</f>
        <v>0.11756490847559163</v>
      </c>
      <c r="R66" s="98">
        <f>+'Alloc amt'!R66/'Alloc amt'!$G66</f>
        <v>0</v>
      </c>
      <c r="S66" s="98"/>
      <c r="T66" s="98">
        <f>+'Alloc amt'!T66/'Alloc amt'!$G66</f>
        <v>0</v>
      </c>
      <c r="U66" s="98">
        <f>+'Alloc amt'!U66/'Alloc amt'!$G66</f>
        <v>1.4002177519257265E-2</v>
      </c>
      <c r="V66" s="98">
        <f>+'Alloc amt'!V66/'Alloc amt'!$G66</f>
        <v>0</v>
      </c>
      <c r="W66" s="98"/>
      <c r="X66" s="98">
        <f>+'Alloc amt'!X66/'Alloc amt'!$G66</f>
        <v>0</v>
      </c>
      <c r="Y66" s="98">
        <f>+'Alloc amt'!Y66/'Alloc amt'!$G66</f>
        <v>0.1622334243174629</v>
      </c>
      <c r="Z66" s="98">
        <f>+'Alloc amt'!Z66/'Alloc amt'!$G66</f>
        <v>0</v>
      </c>
      <c r="AA66" s="98"/>
      <c r="AB66" s="98">
        <f>+'Alloc amt'!AB66/'Alloc amt'!$G66</f>
        <v>0</v>
      </c>
      <c r="AC66" s="98">
        <f>+'Alloc amt'!AC66/'Alloc amt'!$G66</f>
        <v>0.15660029229072769</v>
      </c>
      <c r="AD66" s="98">
        <f>+'Alloc amt'!AD66/'Alloc amt'!$G66</f>
        <v>0</v>
      </c>
      <c r="AE66" s="98"/>
      <c r="AF66" s="98">
        <f>+'Alloc amt'!AF66/'Alloc amt'!$G66</f>
        <v>0</v>
      </c>
      <c r="AG66" s="98">
        <f>+'Alloc amt'!AG66/'Alloc amt'!$G66</f>
        <v>6.8874940192707554E-2</v>
      </c>
      <c r="AH66" s="98">
        <f>+'Alloc amt'!AH66/'Alloc amt'!$G66</f>
        <v>0</v>
      </c>
      <c r="AI66" s="98"/>
      <c r="AJ66" s="98">
        <f>+'Alloc amt'!AJ66/'Alloc amt'!$G66</f>
        <v>0</v>
      </c>
      <c r="AK66" s="98">
        <f>+'Alloc amt'!AK66/'Alloc amt'!$G66</f>
        <v>9.5357587046394812E-2</v>
      </c>
      <c r="AL66" s="98">
        <f>+'Alloc amt'!AL66/'Alloc amt'!$G66</f>
        <v>0</v>
      </c>
      <c r="AM66" s="98"/>
      <c r="AN66" s="98">
        <f>+'Alloc amt'!AN66/'Alloc amt'!$G66</f>
        <v>0</v>
      </c>
      <c r="AO66" s="98">
        <f>+'Alloc amt'!AO66/'Alloc amt'!$G66</f>
        <v>9.3073843439687026E-3</v>
      </c>
      <c r="AP66" s="98">
        <f>+'Alloc amt'!AP66/'Alloc amt'!$G66</f>
        <v>0</v>
      </c>
      <c r="AQ66" s="98"/>
      <c r="AR66" s="98">
        <f>+'Alloc amt'!AR66/'Alloc amt'!$G66</f>
        <v>0</v>
      </c>
      <c r="AS66" s="98">
        <f>+'Alloc amt'!AS66/'Alloc amt'!$G66</f>
        <v>4.9170564146312126E-3</v>
      </c>
      <c r="AT66" s="98">
        <f>+'Alloc amt'!AT66/'Alloc amt'!$G66</f>
        <v>0</v>
      </c>
      <c r="AU66" s="98"/>
      <c r="AV66" s="98">
        <f>+'Alloc amt'!AV66/'Alloc amt'!$G66</f>
        <v>0</v>
      </c>
      <c r="AW66" s="98">
        <f>+'Alloc amt'!AW66/'Alloc amt'!$G66</f>
        <v>8.8080331284463489E-3</v>
      </c>
      <c r="AX66" s="98">
        <f>+'Alloc amt'!AX66/'Alloc amt'!$G66</f>
        <v>0</v>
      </c>
      <c r="AY66" s="98"/>
      <c r="AZ66" s="98">
        <f>+'Alloc amt'!AZ66/'Alloc amt'!$G66</f>
        <v>0</v>
      </c>
      <c r="BA66" s="98">
        <f>+'Alloc amt'!BA66/'Alloc amt'!$G66</f>
        <v>2.8711188981829109E-4</v>
      </c>
      <c r="BB66" s="98">
        <f>+'Alloc amt'!BB66/'Alloc amt'!$G66</f>
        <v>0</v>
      </c>
      <c r="BC66" s="98"/>
      <c r="BD66" s="98">
        <f>+'Alloc amt'!BD66/'Alloc amt'!$G66</f>
        <v>0</v>
      </c>
      <c r="BE66" s="98">
        <f>+'Alloc amt'!BE66/'Alloc amt'!$G66</f>
        <v>2.6905266089264647E-4</v>
      </c>
      <c r="BF66" s="98">
        <f>+'Alloc amt'!BF66/'Alloc amt'!$G66</f>
        <v>0</v>
      </c>
    </row>
    <row r="67" spans="3:58" x14ac:dyDescent="0.25">
      <c r="C67" s="6" t="str">
        <f>'Alloc amt'!C67</f>
        <v>Total</v>
      </c>
      <c r="D67" s="6">
        <f>'Alloc amt'!D67</f>
        <v>0</v>
      </c>
      <c r="E67" s="6">
        <f>'Alloc amt'!E67</f>
        <v>0</v>
      </c>
      <c r="F67" s="103"/>
      <c r="G67" s="101">
        <f t="shared" si="0"/>
        <v>1</v>
      </c>
      <c r="H67" s="98">
        <f>+'Alloc amt'!H67/'Alloc amt'!$G67</f>
        <v>0</v>
      </c>
      <c r="I67" s="98">
        <f>+'Alloc amt'!I67/'Alloc amt'!$G67</f>
        <v>0</v>
      </c>
      <c r="J67" s="98">
        <f>+'Alloc amt'!J67/'Alloc amt'!$G67</f>
        <v>0</v>
      </c>
      <c r="K67" s="104"/>
      <c r="L67" s="98">
        <f>+'Alloc amt'!L67/'Alloc amt'!$G67</f>
        <v>0.13454482462011985</v>
      </c>
      <c r="M67" s="98">
        <f>+'Alloc amt'!M67/'Alloc amt'!$G67</f>
        <v>0.25300661563807381</v>
      </c>
      <c r="N67" s="98">
        <f>+'Alloc amt'!N67/'Alloc amt'!$G67</f>
        <v>0</v>
      </c>
      <c r="O67" s="98"/>
      <c r="P67" s="98">
        <f>+'Alloc amt'!P67/'Alloc amt'!$G67</f>
        <v>4.1721766294562548E-2</v>
      </c>
      <c r="Q67" s="98">
        <f>+'Alloc amt'!Q67/'Alloc amt'!$G67</f>
        <v>8.2218092319718591E-2</v>
      </c>
      <c r="R67" s="98">
        <f>+'Alloc amt'!R67/'Alloc amt'!$G67</f>
        <v>0</v>
      </c>
      <c r="S67" s="98"/>
      <c r="T67" s="98">
        <f>+'Alloc amt'!T67/'Alloc amt'!$G67</f>
        <v>3.6627764719546541E-3</v>
      </c>
      <c r="U67" s="98">
        <f>+'Alloc amt'!U67/'Alloc amt'!$G67</f>
        <v>9.792312509598871E-3</v>
      </c>
      <c r="V67" s="98">
        <f>+'Alloc amt'!V67/'Alloc amt'!$G67</f>
        <v>0</v>
      </c>
      <c r="W67" s="98"/>
      <c r="X67" s="98">
        <f>+'Alloc amt'!X67/'Alloc amt'!$G67</f>
        <v>4.6234940368637206E-2</v>
      </c>
      <c r="Y67" s="98">
        <f>+'Alloc amt'!Y67/'Alloc amt'!$G67</f>
        <v>0.11345666688156814</v>
      </c>
      <c r="Z67" s="98">
        <f>+'Alloc amt'!Z67/'Alloc amt'!$G67</f>
        <v>0</v>
      </c>
      <c r="AA67" s="98"/>
      <c r="AB67" s="98">
        <f>+'Alloc amt'!AB67/'Alloc amt'!$G67</f>
        <v>3.3257847342392906E-2</v>
      </c>
      <c r="AC67" s="98">
        <f>+'Alloc amt'!AC67/'Alloc amt'!$G67</f>
        <v>0.10951718038828824</v>
      </c>
      <c r="AD67" s="98">
        <f>+'Alloc amt'!AD67/'Alloc amt'!$G67</f>
        <v>0</v>
      </c>
      <c r="AE67" s="98"/>
      <c r="AF67" s="98">
        <f>+'Alloc amt'!AF67/'Alloc amt'!$G67</f>
        <v>2.2352310298856388E-2</v>
      </c>
      <c r="AG67" s="98">
        <f>+'Alloc amt'!AG67/'Alloc amt'!$G67</f>
        <v>4.8167146682675369E-2</v>
      </c>
      <c r="AH67" s="98">
        <f>+'Alloc amt'!AH67/'Alloc amt'!$G67</f>
        <v>0</v>
      </c>
      <c r="AI67" s="98"/>
      <c r="AJ67" s="98">
        <f>+'Alloc amt'!AJ67/'Alloc amt'!$G67</f>
        <v>1.5626099605818181E-2</v>
      </c>
      <c r="AK67" s="98">
        <f>+'Alloc amt'!AK67/'Alloc amt'!$G67</f>
        <v>6.6687577074019719E-2</v>
      </c>
      <c r="AL67" s="98">
        <f>+'Alloc amt'!AL67/'Alloc amt'!$G67</f>
        <v>0</v>
      </c>
      <c r="AM67" s="98"/>
      <c r="AN67" s="98">
        <f>+'Alloc amt'!AN67/'Alloc amt'!$G67</f>
        <v>2.4007459075596604E-3</v>
      </c>
      <c r="AO67" s="98">
        <f>+'Alloc amt'!AO67/'Alloc amt'!$G67</f>
        <v>6.5090458978785968E-3</v>
      </c>
      <c r="AP67" s="98">
        <f>+'Alloc amt'!AP67/'Alloc amt'!$G67</f>
        <v>0</v>
      </c>
      <c r="AQ67" s="98"/>
      <c r="AR67" s="98">
        <f>+'Alloc amt'!AR67/'Alloc amt'!$G67</f>
        <v>8.1313521232425224E-4</v>
      </c>
      <c r="AS67" s="98">
        <f>+'Alloc amt'!AS67/'Alloc amt'!$G67</f>
        <v>3.4387046566990418E-3</v>
      </c>
      <c r="AT67" s="98">
        <f>+'Alloc amt'!AT67/'Alloc amt'!$G67</f>
        <v>0</v>
      </c>
      <c r="AU67" s="98"/>
      <c r="AV67" s="98">
        <f>+'Alloc amt'!AV67/'Alloc amt'!$G67</f>
        <v>0</v>
      </c>
      <c r="AW67" s="98">
        <f>+'Alloc amt'!AW67/'Alloc amt'!$G67</f>
        <v>6.1598285602382204E-3</v>
      </c>
      <c r="AX67" s="98">
        <f>+'Alloc amt'!AX67/'Alloc amt'!$G67</f>
        <v>0</v>
      </c>
      <c r="AY67" s="98"/>
      <c r="AZ67" s="98">
        <f>+'Alloc amt'!AZ67/'Alloc amt'!$G67</f>
        <v>0</v>
      </c>
      <c r="BA67" s="98">
        <f>+'Alloc amt'!BA67/'Alloc amt'!$G67</f>
        <v>2.0078943767535935E-4</v>
      </c>
      <c r="BB67" s="98">
        <f>+'Alloc amt'!BB67/'Alloc amt'!$G67</f>
        <v>0</v>
      </c>
      <c r="BC67" s="98"/>
      <c r="BD67" s="98">
        <f>+'Alloc amt'!BD67/'Alloc amt'!$G67</f>
        <v>4.3433973105677515E-5</v>
      </c>
      <c r="BE67" s="98">
        <f>+'Alloc amt'!BE67/'Alloc amt'!$G67</f>
        <v>1.8815985823465535E-4</v>
      </c>
      <c r="BF67" s="98">
        <f>+'Alloc amt'!BF67/'Alloc amt'!$G67</f>
        <v>0</v>
      </c>
    </row>
    <row r="68" spans="3:58" x14ac:dyDescent="0.25">
      <c r="C68" s="6">
        <f>'Alloc amt'!C68</f>
        <v>0</v>
      </c>
      <c r="D68" s="6">
        <f>'Alloc amt'!D68</f>
        <v>0</v>
      </c>
      <c r="E68" s="6">
        <f>'Alloc amt'!E68</f>
        <v>0</v>
      </c>
      <c r="F68" s="103"/>
      <c r="G68" s="101" t="e">
        <f t="shared" si="0"/>
        <v>#DIV/0!</v>
      </c>
      <c r="H68" s="98" t="e">
        <f>+'Alloc amt'!H68/'Alloc amt'!$G68</f>
        <v>#DIV/0!</v>
      </c>
      <c r="I68" s="98" t="e">
        <f>+'Alloc amt'!I68/'Alloc amt'!$G68</f>
        <v>#DIV/0!</v>
      </c>
      <c r="J68" s="98" t="e">
        <f>+'Alloc amt'!J68/'Alloc amt'!$G68</f>
        <v>#DIV/0!</v>
      </c>
      <c r="K68" s="104"/>
      <c r="L68" s="98" t="e">
        <f>+'Alloc amt'!L68/'Alloc amt'!$G68</f>
        <v>#DIV/0!</v>
      </c>
      <c r="M68" s="98" t="e">
        <f>+'Alloc amt'!M68/'Alloc amt'!$G68</f>
        <v>#DIV/0!</v>
      </c>
      <c r="N68" s="98" t="e">
        <f>+'Alloc amt'!N68/'Alloc amt'!$G68</f>
        <v>#DIV/0!</v>
      </c>
      <c r="O68" s="98"/>
      <c r="P68" s="98" t="e">
        <f>+'Alloc amt'!P68/'Alloc amt'!$G68</f>
        <v>#DIV/0!</v>
      </c>
      <c r="Q68" s="98" t="e">
        <f>+'Alloc amt'!Q68/'Alloc amt'!$G68</f>
        <v>#DIV/0!</v>
      </c>
      <c r="R68" s="98" t="e">
        <f>+'Alloc amt'!R68/'Alloc amt'!$G68</f>
        <v>#DIV/0!</v>
      </c>
      <c r="S68" s="98"/>
      <c r="T68" s="98" t="e">
        <f>+'Alloc amt'!T68/'Alloc amt'!$G68</f>
        <v>#DIV/0!</v>
      </c>
      <c r="U68" s="98" t="e">
        <f>+'Alloc amt'!U68/'Alloc amt'!$G68</f>
        <v>#DIV/0!</v>
      </c>
      <c r="V68" s="98" t="e">
        <f>+'Alloc amt'!V68/'Alloc amt'!$G68</f>
        <v>#DIV/0!</v>
      </c>
      <c r="W68" s="98"/>
      <c r="X68" s="98" t="e">
        <f>+'Alloc amt'!X68/'Alloc amt'!$G68</f>
        <v>#DIV/0!</v>
      </c>
      <c r="Y68" s="98" t="e">
        <f>+'Alloc amt'!Y68/'Alloc amt'!$G68</f>
        <v>#DIV/0!</v>
      </c>
      <c r="Z68" s="98" t="e">
        <f>+'Alloc amt'!Z68/'Alloc amt'!$G68</f>
        <v>#DIV/0!</v>
      </c>
      <c r="AA68" s="98"/>
      <c r="AB68" s="98" t="e">
        <f>+'Alloc amt'!AB68/'Alloc amt'!$G68</f>
        <v>#DIV/0!</v>
      </c>
      <c r="AC68" s="98" t="e">
        <f>+'Alloc amt'!AC68/'Alloc amt'!$G68</f>
        <v>#DIV/0!</v>
      </c>
      <c r="AD68" s="98" t="e">
        <f>+'Alloc amt'!AD68/'Alloc amt'!$G68</f>
        <v>#DIV/0!</v>
      </c>
      <c r="AE68" s="98"/>
      <c r="AF68" s="98" t="e">
        <f>+'Alloc amt'!AF68/'Alloc amt'!$G68</f>
        <v>#DIV/0!</v>
      </c>
      <c r="AG68" s="98" t="e">
        <f>+'Alloc amt'!AG68/'Alloc amt'!$G68</f>
        <v>#DIV/0!</v>
      </c>
      <c r="AH68" s="98" t="e">
        <f>+'Alloc amt'!AH68/'Alloc amt'!$G68</f>
        <v>#DIV/0!</v>
      </c>
      <c r="AI68" s="98"/>
      <c r="AJ68" s="98" t="e">
        <f>+'Alloc amt'!AJ68/'Alloc amt'!$G68</f>
        <v>#DIV/0!</v>
      </c>
      <c r="AK68" s="98" t="e">
        <f>+'Alloc amt'!AK68/'Alloc amt'!$G68</f>
        <v>#DIV/0!</v>
      </c>
      <c r="AL68" s="98" t="e">
        <f>+'Alloc amt'!AL68/'Alloc amt'!$G68</f>
        <v>#DIV/0!</v>
      </c>
      <c r="AM68" s="98"/>
      <c r="AN68" s="98" t="e">
        <f>+'Alloc amt'!AN68/'Alloc amt'!$G68</f>
        <v>#DIV/0!</v>
      </c>
      <c r="AO68" s="98" t="e">
        <f>+'Alloc amt'!AO68/'Alloc amt'!$G68</f>
        <v>#DIV/0!</v>
      </c>
      <c r="AP68" s="98" t="e">
        <f>+'Alloc amt'!AP68/'Alloc amt'!$G68</f>
        <v>#DIV/0!</v>
      </c>
      <c r="AQ68" s="98"/>
      <c r="AR68" s="98" t="e">
        <f>+'Alloc amt'!AR68/'Alloc amt'!$G68</f>
        <v>#DIV/0!</v>
      </c>
      <c r="AS68" s="98" t="e">
        <f>+'Alloc amt'!AS68/'Alloc amt'!$G68</f>
        <v>#DIV/0!</v>
      </c>
      <c r="AT68" s="98" t="e">
        <f>+'Alloc amt'!AT68/'Alloc amt'!$G68</f>
        <v>#DIV/0!</v>
      </c>
      <c r="AU68" s="98"/>
      <c r="AV68" s="98" t="e">
        <f>+'Alloc amt'!AV68/'Alloc amt'!$G68</f>
        <v>#DIV/0!</v>
      </c>
      <c r="AW68" s="98" t="e">
        <f>+'Alloc amt'!AW68/'Alloc amt'!$G68</f>
        <v>#DIV/0!</v>
      </c>
      <c r="AX68" s="98" t="e">
        <f>+'Alloc amt'!AX68/'Alloc amt'!$G68</f>
        <v>#DIV/0!</v>
      </c>
      <c r="AY68" s="98"/>
      <c r="AZ68" s="98" t="e">
        <f>+'Alloc amt'!AZ68/'Alloc amt'!$G68</f>
        <v>#DIV/0!</v>
      </c>
      <c r="BA68" s="98" t="e">
        <f>+'Alloc amt'!BA68/'Alloc amt'!$G68</f>
        <v>#DIV/0!</v>
      </c>
      <c r="BB68" s="98" t="e">
        <f>+'Alloc amt'!BB68/'Alloc amt'!$G68</f>
        <v>#DIV/0!</v>
      </c>
      <c r="BC68" s="98"/>
      <c r="BD68" s="98" t="e">
        <f>+'Alloc amt'!BD68/'Alloc amt'!$G68</f>
        <v>#DIV/0!</v>
      </c>
      <c r="BE68" s="98" t="e">
        <f>+'Alloc amt'!BE68/'Alloc amt'!$G68</f>
        <v>#DIV/0!</v>
      </c>
      <c r="BF68" s="98" t="e">
        <f>+'Alloc amt'!BF68/'Alloc amt'!$G68</f>
        <v>#DIV/0!</v>
      </c>
    </row>
    <row r="69" spans="3:58" x14ac:dyDescent="0.25">
      <c r="C69" s="6" t="str">
        <f>'Alloc amt'!C69</f>
        <v>Memo: Acct 502: Steam Expense</v>
      </c>
      <c r="D69" s="6">
        <f>'Alloc amt'!D69</f>
        <v>0</v>
      </c>
      <c r="E69" s="6">
        <f>'Alloc amt'!E69</f>
        <v>0</v>
      </c>
      <c r="F69" s="103"/>
      <c r="G69" s="101" t="e">
        <f t="shared" si="0"/>
        <v>#DIV/0!</v>
      </c>
      <c r="H69" s="98" t="e">
        <f>+'Alloc amt'!H69/'Alloc amt'!$G69</f>
        <v>#DIV/0!</v>
      </c>
      <c r="I69" s="98" t="e">
        <f>+'Alloc amt'!I69/'Alloc amt'!$G69</f>
        <v>#DIV/0!</v>
      </c>
      <c r="J69" s="98" t="e">
        <f>+'Alloc amt'!J69/'Alloc amt'!$G69</f>
        <v>#DIV/0!</v>
      </c>
      <c r="K69" s="104"/>
      <c r="L69" s="98" t="e">
        <f>+'Alloc amt'!L69/'Alloc amt'!$G69</f>
        <v>#DIV/0!</v>
      </c>
      <c r="M69" s="98" t="e">
        <f>+'Alloc amt'!M69/'Alloc amt'!$G69</f>
        <v>#DIV/0!</v>
      </c>
      <c r="N69" s="98" t="e">
        <f>+'Alloc amt'!N69/'Alloc amt'!$G69</f>
        <v>#DIV/0!</v>
      </c>
      <c r="O69" s="98"/>
      <c r="P69" s="98" t="e">
        <f>+'Alloc amt'!P69/'Alloc amt'!$G69</f>
        <v>#DIV/0!</v>
      </c>
      <c r="Q69" s="98" t="e">
        <f>+'Alloc amt'!Q69/'Alloc amt'!$G69</f>
        <v>#DIV/0!</v>
      </c>
      <c r="R69" s="98" t="e">
        <f>+'Alloc amt'!R69/'Alloc amt'!$G69</f>
        <v>#DIV/0!</v>
      </c>
      <c r="S69" s="98"/>
      <c r="T69" s="98" t="e">
        <f>+'Alloc amt'!T69/'Alloc amt'!$G69</f>
        <v>#DIV/0!</v>
      </c>
      <c r="U69" s="98" t="e">
        <f>+'Alloc amt'!U69/'Alloc amt'!$G69</f>
        <v>#DIV/0!</v>
      </c>
      <c r="V69" s="98" t="e">
        <f>+'Alloc amt'!V69/'Alloc amt'!$G69</f>
        <v>#DIV/0!</v>
      </c>
      <c r="W69" s="98"/>
      <c r="X69" s="98" t="e">
        <f>+'Alloc amt'!X69/'Alloc amt'!$G69</f>
        <v>#DIV/0!</v>
      </c>
      <c r="Y69" s="98" t="e">
        <f>+'Alloc amt'!Y69/'Alloc amt'!$G69</f>
        <v>#DIV/0!</v>
      </c>
      <c r="Z69" s="98" t="e">
        <f>+'Alloc amt'!Z69/'Alloc amt'!$G69</f>
        <v>#DIV/0!</v>
      </c>
      <c r="AA69" s="98"/>
      <c r="AB69" s="98" t="e">
        <f>+'Alloc amt'!AB69/'Alloc amt'!$G69</f>
        <v>#DIV/0!</v>
      </c>
      <c r="AC69" s="98" t="e">
        <f>+'Alloc amt'!AC69/'Alloc amt'!$G69</f>
        <v>#DIV/0!</v>
      </c>
      <c r="AD69" s="98" t="e">
        <f>+'Alloc amt'!AD69/'Alloc amt'!$G69</f>
        <v>#DIV/0!</v>
      </c>
      <c r="AE69" s="98"/>
      <c r="AF69" s="98" t="e">
        <f>+'Alloc amt'!AF69/'Alloc amt'!$G69</f>
        <v>#DIV/0!</v>
      </c>
      <c r="AG69" s="98" t="e">
        <f>+'Alloc amt'!AG69/'Alloc amt'!$G69</f>
        <v>#DIV/0!</v>
      </c>
      <c r="AH69" s="98" t="e">
        <f>+'Alloc amt'!AH69/'Alloc amt'!$G69</f>
        <v>#DIV/0!</v>
      </c>
      <c r="AI69" s="98"/>
      <c r="AJ69" s="98" t="e">
        <f>+'Alloc amt'!AJ69/'Alloc amt'!$G69</f>
        <v>#DIV/0!</v>
      </c>
      <c r="AK69" s="98" t="e">
        <f>+'Alloc amt'!AK69/'Alloc amt'!$G69</f>
        <v>#DIV/0!</v>
      </c>
      <c r="AL69" s="98" t="e">
        <f>+'Alloc amt'!AL69/'Alloc amt'!$G69</f>
        <v>#DIV/0!</v>
      </c>
      <c r="AM69" s="98"/>
      <c r="AN69" s="98" t="e">
        <f>+'Alloc amt'!AN69/'Alloc amt'!$G69</f>
        <v>#DIV/0!</v>
      </c>
      <c r="AO69" s="98" t="e">
        <f>+'Alloc amt'!AO69/'Alloc amt'!$G69</f>
        <v>#DIV/0!</v>
      </c>
      <c r="AP69" s="98" t="e">
        <f>+'Alloc amt'!AP69/'Alloc amt'!$G69</f>
        <v>#DIV/0!</v>
      </c>
      <c r="AQ69" s="98"/>
      <c r="AR69" s="98" t="e">
        <f>+'Alloc amt'!AR69/'Alloc amt'!$G69</f>
        <v>#DIV/0!</v>
      </c>
      <c r="AS69" s="98" t="e">
        <f>+'Alloc amt'!AS69/'Alloc amt'!$G69</f>
        <v>#DIV/0!</v>
      </c>
      <c r="AT69" s="98" t="e">
        <f>+'Alloc amt'!AT69/'Alloc amt'!$G69</f>
        <v>#DIV/0!</v>
      </c>
      <c r="AU69" s="98"/>
      <c r="AV69" s="98" t="e">
        <f>+'Alloc amt'!AV69/'Alloc amt'!$G69</f>
        <v>#DIV/0!</v>
      </c>
      <c r="AW69" s="98" t="e">
        <f>+'Alloc amt'!AW69/'Alloc amt'!$G69</f>
        <v>#DIV/0!</v>
      </c>
      <c r="AX69" s="98" t="e">
        <f>+'Alloc amt'!AX69/'Alloc amt'!$G69</f>
        <v>#DIV/0!</v>
      </c>
      <c r="AY69" s="98"/>
      <c r="AZ69" s="98" t="e">
        <f>+'Alloc amt'!AZ69/'Alloc amt'!$G69</f>
        <v>#DIV/0!</v>
      </c>
      <c r="BA69" s="98" t="e">
        <f>+'Alloc amt'!BA69/'Alloc amt'!$G69</f>
        <v>#DIV/0!</v>
      </c>
      <c r="BB69" s="98" t="e">
        <f>+'Alloc amt'!BB69/'Alloc amt'!$G69</f>
        <v>#DIV/0!</v>
      </c>
      <c r="BC69" s="98"/>
      <c r="BD69" s="98" t="e">
        <f>+'Alloc amt'!BD69/'Alloc amt'!$G69</f>
        <v>#DIV/0!</v>
      </c>
      <c r="BE69" s="98" t="e">
        <f>+'Alloc amt'!BE69/'Alloc amt'!$G69</f>
        <v>#DIV/0!</v>
      </c>
      <c r="BF69" s="98" t="e">
        <f>+'Alloc amt'!BF69/'Alloc amt'!$G69</f>
        <v>#DIV/0!</v>
      </c>
    </row>
    <row r="70" spans="3:58" x14ac:dyDescent="0.25">
      <c r="C70" s="6" t="str">
        <f>'Alloc amt'!C70</f>
        <v>Demand</v>
      </c>
      <c r="D70" s="6" t="str">
        <f>'Alloc amt'!D70</f>
        <v>Production Plant</v>
      </c>
      <c r="E70" s="6">
        <f>'Alloc amt'!E70</f>
        <v>0</v>
      </c>
      <c r="F70" s="103"/>
      <c r="G70" s="101">
        <f t="shared" si="0"/>
        <v>1.0000000000000002</v>
      </c>
      <c r="H70" s="98">
        <f>+'Alloc amt'!H70/'Alloc amt'!$G70</f>
        <v>1</v>
      </c>
      <c r="I70" s="98">
        <f>+'Alloc amt'!I70/'Alloc amt'!$G70</f>
        <v>0</v>
      </c>
      <c r="J70" s="98">
        <f>+'Alloc amt'!J70/'Alloc amt'!$G70</f>
        <v>0</v>
      </c>
      <c r="K70" s="104"/>
      <c r="L70" s="98">
        <f>+'Alloc amt'!L70/'Alloc amt'!$G70</f>
        <v>0.44750140783756925</v>
      </c>
      <c r="M70" s="98">
        <f>+'Alloc amt'!M70/'Alloc amt'!$G70</f>
        <v>0</v>
      </c>
      <c r="N70" s="98">
        <f>+'Alloc amt'!N70/'Alloc amt'!$G70</f>
        <v>0</v>
      </c>
      <c r="O70" s="98"/>
      <c r="P70" s="98">
        <f>+'Alloc amt'!P70/'Alloc amt'!$G70</f>
        <v>0.13876824476156616</v>
      </c>
      <c r="Q70" s="98">
        <f>+'Alloc amt'!Q70/'Alloc amt'!$G70</f>
        <v>0</v>
      </c>
      <c r="R70" s="98">
        <f>+'Alloc amt'!R70/'Alloc amt'!$G70</f>
        <v>0</v>
      </c>
      <c r="S70" s="98"/>
      <c r="T70" s="98">
        <f>+'Alloc amt'!T70/'Alloc amt'!$G70</f>
        <v>1.2182539405896418E-2</v>
      </c>
      <c r="U70" s="98">
        <f>+'Alloc amt'!U70/'Alloc amt'!$G70</f>
        <v>0</v>
      </c>
      <c r="V70" s="98">
        <f>+'Alloc amt'!V70/'Alloc amt'!$G70</f>
        <v>0</v>
      </c>
      <c r="W70" s="98"/>
      <c r="X70" s="98">
        <f>+'Alloc amt'!X70/'Alloc amt'!$G70</f>
        <v>0.15377924022472728</v>
      </c>
      <c r="Y70" s="98">
        <f>+'Alloc amt'!Y70/'Alloc amt'!$G70</f>
        <v>0</v>
      </c>
      <c r="Z70" s="98">
        <f>+'Alloc amt'!Z70/'Alloc amt'!$G70</f>
        <v>0</v>
      </c>
      <c r="AA70" s="98"/>
      <c r="AB70" s="98">
        <f>+'Alloc amt'!AB70/'Alloc amt'!$G70</f>
        <v>0.11061691558474253</v>
      </c>
      <c r="AC70" s="98">
        <f>+'Alloc amt'!AC70/'Alloc amt'!$G70</f>
        <v>0</v>
      </c>
      <c r="AD70" s="98">
        <f>+'Alloc amt'!AD70/'Alloc amt'!$G70</f>
        <v>0</v>
      </c>
      <c r="AE70" s="98"/>
      <c r="AF70" s="98">
        <f>+'Alloc amt'!AF70/'Alloc amt'!$G70</f>
        <v>7.434466807179313E-2</v>
      </c>
      <c r="AG70" s="98">
        <f>+'Alloc amt'!AG70/'Alloc amt'!$G70</f>
        <v>0</v>
      </c>
      <c r="AH70" s="98">
        <f>+'Alloc amt'!AH70/'Alloc amt'!$G70</f>
        <v>0</v>
      </c>
      <c r="AI70" s="98"/>
      <c r="AJ70" s="98">
        <f>+'Alloc amt'!AJ70/'Alloc amt'!$G70</f>
        <v>5.1973025289952568E-2</v>
      </c>
      <c r="AK70" s="98">
        <f>+'Alloc amt'!AK70/'Alloc amt'!$G70</f>
        <v>0</v>
      </c>
      <c r="AL70" s="98">
        <f>+'Alloc amt'!AL70/'Alloc amt'!$G70</f>
        <v>0</v>
      </c>
      <c r="AM70" s="98"/>
      <c r="AN70" s="98">
        <f>+'Alloc amt'!AN70/'Alloc amt'!$G70</f>
        <v>7.9849758363174841E-3</v>
      </c>
      <c r="AO70" s="98">
        <f>+'Alloc amt'!AO70/'Alloc amt'!$G70</f>
        <v>0</v>
      </c>
      <c r="AP70" s="98">
        <f>+'Alloc amt'!AP70/'Alloc amt'!$G70</f>
        <v>0</v>
      </c>
      <c r="AQ70" s="98"/>
      <c r="AR70" s="98">
        <f>+'Alloc amt'!AR70/'Alloc amt'!$G70</f>
        <v>2.7045198751033126E-3</v>
      </c>
      <c r="AS70" s="98">
        <f>+'Alloc amt'!AS70/'Alloc amt'!$G70</f>
        <v>0</v>
      </c>
      <c r="AT70" s="98">
        <f>+'Alloc amt'!AT70/'Alloc amt'!$G70</f>
        <v>0</v>
      </c>
      <c r="AU70" s="98"/>
      <c r="AV70" s="98">
        <f>+'Alloc amt'!AV70/'Alloc amt'!$G70</f>
        <v>0</v>
      </c>
      <c r="AW70" s="98">
        <f>+'Alloc amt'!AW70/'Alloc amt'!$G70</f>
        <v>0</v>
      </c>
      <c r="AX70" s="98">
        <f>+'Alloc amt'!AX70/'Alloc amt'!$G70</f>
        <v>0</v>
      </c>
      <c r="AY70" s="98"/>
      <c r="AZ70" s="98">
        <f>+'Alloc amt'!AZ70/'Alloc amt'!$G70</f>
        <v>0</v>
      </c>
      <c r="BA70" s="98">
        <f>+'Alloc amt'!BA70/'Alloc amt'!$G70</f>
        <v>0</v>
      </c>
      <c r="BB70" s="98">
        <f>+'Alloc amt'!BB70/'Alloc amt'!$G70</f>
        <v>0</v>
      </c>
      <c r="BC70" s="98"/>
      <c r="BD70" s="98">
        <f>+'Alloc amt'!BD70/'Alloc amt'!$G70</f>
        <v>1.4446311233188251E-4</v>
      </c>
      <c r="BE70" s="98">
        <f>+'Alloc amt'!BE70/'Alloc amt'!$G70</f>
        <v>0</v>
      </c>
      <c r="BF70" s="98">
        <f>+'Alloc amt'!BF70/'Alloc amt'!$G70</f>
        <v>0</v>
      </c>
    </row>
    <row r="71" spans="3:58" x14ac:dyDescent="0.25">
      <c r="C71" s="6" t="str">
        <f>'Alloc amt'!C71</f>
        <v>Energy</v>
      </c>
      <c r="D71" s="6" t="str">
        <f>'Alloc amt'!D71</f>
        <v>Energy @ Source</v>
      </c>
      <c r="E71" s="6">
        <f>'Alloc amt'!E71</f>
        <v>0</v>
      </c>
      <c r="F71" s="103"/>
      <c r="G71" s="101">
        <f t="shared" si="0"/>
        <v>1.0000000000000002</v>
      </c>
      <c r="H71" s="98">
        <f>+'Alloc amt'!H71/'Alloc amt'!$G71</f>
        <v>0</v>
      </c>
      <c r="I71" s="98">
        <f>+'Alloc amt'!I71/'Alloc amt'!$G71</f>
        <v>1</v>
      </c>
      <c r="J71" s="98">
        <f>+'Alloc amt'!J71/'Alloc amt'!$G71</f>
        <v>0</v>
      </c>
      <c r="K71" s="104"/>
      <c r="L71" s="98">
        <f>+'Alloc amt'!L71/'Alloc amt'!$G71</f>
        <v>0</v>
      </c>
      <c r="M71" s="98">
        <f>+'Alloc amt'!M71/'Alloc amt'!$G71</f>
        <v>0.36177803172010092</v>
      </c>
      <c r="N71" s="98">
        <f>+'Alloc amt'!N71/'Alloc amt'!$G71</f>
        <v>0</v>
      </c>
      <c r="O71" s="98"/>
      <c r="P71" s="98">
        <f>+'Alloc amt'!P71/'Alloc amt'!$G71</f>
        <v>0</v>
      </c>
      <c r="Q71" s="98">
        <f>+'Alloc amt'!Q71/'Alloc amt'!$G71</f>
        <v>0.11756490847559162</v>
      </c>
      <c r="R71" s="98">
        <f>+'Alloc amt'!R71/'Alloc amt'!$G71</f>
        <v>0</v>
      </c>
      <c r="S71" s="98"/>
      <c r="T71" s="98">
        <f>+'Alloc amt'!T71/'Alloc amt'!$G71</f>
        <v>0</v>
      </c>
      <c r="U71" s="98">
        <f>+'Alloc amt'!U71/'Alloc amt'!$G71</f>
        <v>1.4002177519257265E-2</v>
      </c>
      <c r="V71" s="98">
        <f>+'Alloc amt'!V71/'Alloc amt'!$G71</f>
        <v>0</v>
      </c>
      <c r="W71" s="98"/>
      <c r="X71" s="98">
        <f>+'Alloc amt'!X71/'Alloc amt'!$G71</f>
        <v>0</v>
      </c>
      <c r="Y71" s="98">
        <f>+'Alloc amt'!Y71/'Alloc amt'!$G71</f>
        <v>0.1622334243174629</v>
      </c>
      <c r="Z71" s="98">
        <f>+'Alloc amt'!Z71/'Alloc amt'!$G71</f>
        <v>0</v>
      </c>
      <c r="AA71" s="98"/>
      <c r="AB71" s="98">
        <f>+'Alloc amt'!AB71/'Alloc amt'!$G71</f>
        <v>0</v>
      </c>
      <c r="AC71" s="98">
        <f>+'Alloc amt'!AC71/'Alloc amt'!$G71</f>
        <v>0.15660029229072769</v>
      </c>
      <c r="AD71" s="98">
        <f>+'Alloc amt'!AD71/'Alloc amt'!$G71</f>
        <v>0</v>
      </c>
      <c r="AE71" s="98"/>
      <c r="AF71" s="98">
        <f>+'Alloc amt'!AF71/'Alloc amt'!$G71</f>
        <v>0</v>
      </c>
      <c r="AG71" s="98">
        <f>+'Alloc amt'!AG71/'Alloc amt'!$G71</f>
        <v>6.8874940192707554E-2</v>
      </c>
      <c r="AH71" s="98">
        <f>+'Alloc amt'!AH71/'Alloc amt'!$G71</f>
        <v>0</v>
      </c>
      <c r="AI71" s="98"/>
      <c r="AJ71" s="98">
        <f>+'Alloc amt'!AJ71/'Alloc amt'!$G71</f>
        <v>0</v>
      </c>
      <c r="AK71" s="98">
        <f>+'Alloc amt'!AK71/'Alloc amt'!$G71</f>
        <v>9.5357587046394812E-2</v>
      </c>
      <c r="AL71" s="98">
        <f>+'Alloc amt'!AL71/'Alloc amt'!$G71</f>
        <v>0</v>
      </c>
      <c r="AM71" s="98"/>
      <c r="AN71" s="98">
        <f>+'Alloc amt'!AN71/'Alloc amt'!$G71</f>
        <v>0</v>
      </c>
      <c r="AO71" s="98">
        <f>+'Alloc amt'!AO71/'Alloc amt'!$G71</f>
        <v>9.3073843439687026E-3</v>
      </c>
      <c r="AP71" s="98">
        <f>+'Alloc amt'!AP71/'Alloc amt'!$G71</f>
        <v>0</v>
      </c>
      <c r="AQ71" s="98"/>
      <c r="AR71" s="98">
        <f>+'Alloc amt'!AR71/'Alloc amt'!$G71</f>
        <v>0</v>
      </c>
      <c r="AS71" s="98">
        <f>+'Alloc amt'!AS71/'Alloc amt'!$G71</f>
        <v>4.9170564146312126E-3</v>
      </c>
      <c r="AT71" s="98">
        <f>+'Alloc amt'!AT71/'Alloc amt'!$G71</f>
        <v>0</v>
      </c>
      <c r="AU71" s="98"/>
      <c r="AV71" s="98">
        <f>+'Alloc amt'!AV71/'Alloc amt'!$G71</f>
        <v>0</v>
      </c>
      <c r="AW71" s="98">
        <f>+'Alloc amt'!AW71/'Alloc amt'!$G71</f>
        <v>8.8080331284463489E-3</v>
      </c>
      <c r="AX71" s="98">
        <f>+'Alloc amt'!AX71/'Alloc amt'!$G71</f>
        <v>0</v>
      </c>
      <c r="AY71" s="98"/>
      <c r="AZ71" s="98">
        <f>+'Alloc amt'!AZ71/'Alloc amt'!$G71</f>
        <v>0</v>
      </c>
      <c r="BA71" s="98">
        <f>+'Alloc amt'!BA71/'Alloc amt'!$G71</f>
        <v>2.8711188981829109E-4</v>
      </c>
      <c r="BB71" s="98">
        <f>+'Alloc amt'!BB71/'Alloc amt'!$G71</f>
        <v>0</v>
      </c>
      <c r="BC71" s="98"/>
      <c r="BD71" s="98">
        <f>+'Alloc amt'!BD71/'Alloc amt'!$G71</f>
        <v>0</v>
      </c>
      <c r="BE71" s="98">
        <f>+'Alloc amt'!BE71/'Alloc amt'!$G71</f>
        <v>2.6905266089264647E-4</v>
      </c>
      <c r="BF71" s="98">
        <f>+'Alloc amt'!BF71/'Alloc amt'!$G71</f>
        <v>0</v>
      </c>
    </row>
    <row r="72" spans="3:58" x14ac:dyDescent="0.25">
      <c r="C72" s="6" t="str">
        <f>'Alloc amt'!C72</f>
        <v>Total</v>
      </c>
      <c r="D72" s="6">
        <f>'Alloc amt'!D72</f>
        <v>0</v>
      </c>
      <c r="E72" s="6">
        <f>'Alloc amt'!E72</f>
        <v>0</v>
      </c>
      <c r="F72" s="103"/>
      <c r="G72" s="101">
        <f t="shared" si="0"/>
        <v>0.99999999999999989</v>
      </c>
      <c r="H72" s="98">
        <f>+'Alloc amt'!H72/'Alloc amt'!$G72</f>
        <v>0</v>
      </c>
      <c r="I72" s="98">
        <f>+'Alloc amt'!I72/'Alloc amt'!$G72</f>
        <v>0</v>
      </c>
      <c r="J72" s="98">
        <f>+'Alloc amt'!J72/'Alloc amt'!$G72</f>
        <v>0</v>
      </c>
      <c r="K72" s="104"/>
      <c r="L72" s="98">
        <f>+'Alloc amt'!L72/'Alloc amt'!$G72</f>
        <v>7.3345480744577599E-2</v>
      </c>
      <c r="M72" s="98">
        <f>+'Alloc amt'!M72/'Alloc amt'!$G72</f>
        <v>0.3024826123211764</v>
      </c>
      <c r="N72" s="98">
        <f>+'Alloc amt'!N72/'Alloc amt'!$G72</f>
        <v>0</v>
      </c>
      <c r="O72" s="98"/>
      <c r="P72" s="98">
        <f>+'Alloc amt'!P72/'Alloc amt'!$G72</f>
        <v>2.2744115316420694E-2</v>
      </c>
      <c r="Q72" s="98">
        <f>+'Alloc amt'!Q72/'Alloc amt'!$G72</f>
        <v>9.8296019976442162E-2</v>
      </c>
      <c r="R72" s="98">
        <f>+'Alloc amt'!R72/'Alloc amt'!$G72</f>
        <v>0</v>
      </c>
      <c r="S72" s="98"/>
      <c r="T72" s="98">
        <f>+'Alloc amt'!T72/'Alloc amt'!$G72</f>
        <v>1.9967182086264228E-3</v>
      </c>
      <c r="U72" s="98">
        <f>+'Alloc amt'!U72/'Alloc amt'!$G72</f>
        <v>1.1707220623850999E-2</v>
      </c>
      <c r="V72" s="98">
        <f>+'Alloc amt'!V72/'Alloc amt'!$G72</f>
        <v>0</v>
      </c>
      <c r="W72" s="98"/>
      <c r="X72" s="98">
        <f>+'Alloc amt'!X72/'Alloc amt'!$G72</f>
        <v>2.52044174728328E-2</v>
      </c>
      <c r="Y72" s="98">
        <f>+'Alloc amt'!Y72/'Alloc amt'!$G72</f>
        <v>0.13564336607183072</v>
      </c>
      <c r="Z72" s="98">
        <f>+'Alloc amt'!Z72/'Alloc amt'!$G72</f>
        <v>0</v>
      </c>
      <c r="AA72" s="98"/>
      <c r="AB72" s="98">
        <f>+'Alloc amt'!AB72/'Alloc amt'!$G72</f>
        <v>1.81301124643393E-2</v>
      </c>
      <c r="AC72" s="98">
        <f>+'Alloc amt'!AC72/'Alloc amt'!$G72</f>
        <v>0.13093350438427742</v>
      </c>
      <c r="AD72" s="98">
        <f>+'Alloc amt'!AD72/'Alloc amt'!$G72</f>
        <v>0</v>
      </c>
      <c r="AE72" s="98"/>
      <c r="AF72" s="98">
        <f>+'Alloc amt'!AF72/'Alloc amt'!$G72</f>
        <v>1.2185091096966893E-2</v>
      </c>
      <c r="AG72" s="98">
        <f>+'Alloc amt'!AG72/'Alloc amt'!$G72</f>
        <v>5.7586337495122791E-2</v>
      </c>
      <c r="AH72" s="98">
        <f>+'Alloc amt'!AH72/'Alloc amt'!$G72</f>
        <v>0</v>
      </c>
      <c r="AI72" s="98"/>
      <c r="AJ72" s="98">
        <f>+'Alloc amt'!AJ72/'Alloc amt'!$G72</f>
        <v>8.5183788450232251E-3</v>
      </c>
      <c r="AK72" s="98">
        <f>+'Alloc amt'!AK72/'Alloc amt'!$G72</f>
        <v>7.9728478529490707E-2</v>
      </c>
      <c r="AL72" s="98">
        <f>+'Alloc amt'!AL72/'Alloc amt'!$G72</f>
        <v>0</v>
      </c>
      <c r="AM72" s="98"/>
      <c r="AN72" s="98">
        <f>+'Alloc amt'!AN72/'Alloc amt'!$G72</f>
        <v>1.3087375395724355E-3</v>
      </c>
      <c r="AO72" s="98">
        <f>+'Alloc amt'!AO72/'Alloc amt'!$G72</f>
        <v>7.7819040499922327E-3</v>
      </c>
      <c r="AP72" s="98">
        <f>+'Alloc amt'!AP72/'Alloc amt'!$G72</f>
        <v>0</v>
      </c>
      <c r="AQ72" s="98"/>
      <c r="AR72" s="98">
        <f>+'Alloc amt'!AR72/'Alloc amt'!$G72</f>
        <v>4.4327080752943292E-4</v>
      </c>
      <c r="AS72" s="98">
        <f>+'Alloc amt'!AS72/'Alloc amt'!$G72</f>
        <v>4.1111508682731565E-3</v>
      </c>
      <c r="AT72" s="98">
        <f>+'Alloc amt'!AT72/'Alloc amt'!$G72</f>
        <v>0</v>
      </c>
      <c r="AU72" s="98"/>
      <c r="AV72" s="98">
        <f>+'Alloc amt'!AV72/'Alloc amt'!$G72</f>
        <v>0</v>
      </c>
      <c r="AW72" s="98">
        <f>+'Alloc amt'!AW72/'Alloc amt'!$G72</f>
        <v>7.364396498693992E-3</v>
      </c>
      <c r="AX72" s="98">
        <f>+'Alloc amt'!AX72/'Alloc amt'!$G72</f>
        <v>0</v>
      </c>
      <c r="AY72" s="98"/>
      <c r="AZ72" s="98">
        <f>+'Alloc amt'!AZ72/'Alloc amt'!$G72</f>
        <v>0</v>
      </c>
      <c r="BA72" s="98">
        <f>+'Alloc amt'!BA72/'Alloc amt'!$G72</f>
        <v>2.4005425107707321E-4</v>
      </c>
      <c r="BB72" s="98">
        <f>+'Alloc amt'!BB72/'Alloc amt'!$G72</f>
        <v>0</v>
      </c>
      <c r="BC72" s="98"/>
      <c r="BD72" s="98">
        <f>+'Alloc amt'!BD72/'Alloc amt'!$G72</f>
        <v>2.367750411119554E-5</v>
      </c>
      <c r="BE72" s="98">
        <f>+'Alloc amt'!BE72/'Alloc amt'!$G72</f>
        <v>2.2495492977234172E-4</v>
      </c>
      <c r="BF72" s="98">
        <f>+'Alloc amt'!BF72/'Alloc amt'!$G72</f>
        <v>0</v>
      </c>
    </row>
    <row r="73" spans="3:58" x14ac:dyDescent="0.25">
      <c r="C73" s="6">
        <f>'Alloc amt'!C73</f>
        <v>0</v>
      </c>
      <c r="D73" s="6">
        <f>'Alloc amt'!D73</f>
        <v>0</v>
      </c>
      <c r="E73" s="6">
        <f>'Alloc amt'!E73</f>
        <v>0</v>
      </c>
      <c r="F73" s="103"/>
      <c r="G73" s="101" t="e">
        <f t="shared" si="0"/>
        <v>#DIV/0!</v>
      </c>
      <c r="H73" s="98" t="e">
        <f>+'Alloc amt'!H73/'Alloc amt'!$G73</f>
        <v>#DIV/0!</v>
      </c>
      <c r="I73" s="98" t="e">
        <f>+'Alloc amt'!I73/'Alloc amt'!$G73</f>
        <v>#DIV/0!</v>
      </c>
      <c r="J73" s="98" t="e">
        <f>+'Alloc amt'!J73/'Alloc amt'!$G73</f>
        <v>#DIV/0!</v>
      </c>
      <c r="K73" s="104"/>
      <c r="L73" s="98" t="e">
        <f>+'Alloc amt'!L73/'Alloc amt'!$G73</f>
        <v>#DIV/0!</v>
      </c>
      <c r="M73" s="98" t="e">
        <f>+'Alloc amt'!M73/'Alloc amt'!$G73</f>
        <v>#DIV/0!</v>
      </c>
      <c r="N73" s="98" t="e">
        <f>+'Alloc amt'!N73/'Alloc amt'!$G73</f>
        <v>#DIV/0!</v>
      </c>
      <c r="O73" s="98"/>
      <c r="P73" s="98" t="e">
        <f>+'Alloc amt'!P73/'Alloc amt'!$G73</f>
        <v>#DIV/0!</v>
      </c>
      <c r="Q73" s="98" t="e">
        <f>+'Alloc amt'!Q73/'Alloc amt'!$G73</f>
        <v>#DIV/0!</v>
      </c>
      <c r="R73" s="98" t="e">
        <f>+'Alloc amt'!R73/'Alloc amt'!$G73</f>
        <v>#DIV/0!</v>
      </c>
      <c r="S73" s="98"/>
      <c r="T73" s="98" t="e">
        <f>+'Alloc amt'!T73/'Alloc amt'!$G73</f>
        <v>#DIV/0!</v>
      </c>
      <c r="U73" s="98" t="e">
        <f>+'Alloc amt'!U73/'Alloc amt'!$G73</f>
        <v>#DIV/0!</v>
      </c>
      <c r="V73" s="98" t="e">
        <f>+'Alloc amt'!V73/'Alloc amt'!$G73</f>
        <v>#DIV/0!</v>
      </c>
      <c r="W73" s="98"/>
      <c r="X73" s="98" t="e">
        <f>+'Alloc amt'!X73/'Alloc amt'!$G73</f>
        <v>#DIV/0!</v>
      </c>
      <c r="Y73" s="98" t="e">
        <f>+'Alloc amt'!Y73/'Alloc amt'!$G73</f>
        <v>#DIV/0!</v>
      </c>
      <c r="Z73" s="98" t="e">
        <f>+'Alloc amt'!Z73/'Alloc amt'!$G73</f>
        <v>#DIV/0!</v>
      </c>
      <c r="AA73" s="98"/>
      <c r="AB73" s="98" t="e">
        <f>+'Alloc amt'!AB73/'Alloc amt'!$G73</f>
        <v>#DIV/0!</v>
      </c>
      <c r="AC73" s="98" t="e">
        <f>+'Alloc amt'!AC73/'Alloc amt'!$G73</f>
        <v>#DIV/0!</v>
      </c>
      <c r="AD73" s="98" t="e">
        <f>+'Alloc amt'!AD73/'Alloc amt'!$G73</f>
        <v>#DIV/0!</v>
      </c>
      <c r="AE73" s="98"/>
      <c r="AF73" s="98" t="e">
        <f>+'Alloc amt'!AF73/'Alloc amt'!$G73</f>
        <v>#DIV/0!</v>
      </c>
      <c r="AG73" s="98" t="e">
        <f>+'Alloc amt'!AG73/'Alloc amt'!$G73</f>
        <v>#DIV/0!</v>
      </c>
      <c r="AH73" s="98" t="e">
        <f>+'Alloc amt'!AH73/'Alloc amt'!$G73</f>
        <v>#DIV/0!</v>
      </c>
      <c r="AI73" s="98"/>
      <c r="AJ73" s="98" t="e">
        <f>+'Alloc amt'!AJ73/'Alloc amt'!$G73</f>
        <v>#DIV/0!</v>
      </c>
      <c r="AK73" s="98" t="e">
        <f>+'Alloc amt'!AK73/'Alloc amt'!$G73</f>
        <v>#DIV/0!</v>
      </c>
      <c r="AL73" s="98" t="e">
        <f>+'Alloc amt'!AL73/'Alloc amt'!$G73</f>
        <v>#DIV/0!</v>
      </c>
      <c r="AM73" s="98"/>
      <c r="AN73" s="98" t="e">
        <f>+'Alloc amt'!AN73/'Alloc amt'!$G73</f>
        <v>#DIV/0!</v>
      </c>
      <c r="AO73" s="98" t="e">
        <f>+'Alloc amt'!AO73/'Alloc amt'!$G73</f>
        <v>#DIV/0!</v>
      </c>
      <c r="AP73" s="98" t="e">
        <f>+'Alloc amt'!AP73/'Alloc amt'!$G73</f>
        <v>#DIV/0!</v>
      </c>
      <c r="AQ73" s="98"/>
      <c r="AR73" s="98" t="e">
        <f>+'Alloc amt'!AR73/'Alloc amt'!$G73</f>
        <v>#DIV/0!</v>
      </c>
      <c r="AS73" s="98" t="e">
        <f>+'Alloc amt'!AS73/'Alloc amt'!$G73</f>
        <v>#DIV/0!</v>
      </c>
      <c r="AT73" s="98" t="e">
        <f>+'Alloc amt'!AT73/'Alloc amt'!$G73</f>
        <v>#DIV/0!</v>
      </c>
      <c r="AU73" s="98"/>
      <c r="AV73" s="98" t="e">
        <f>+'Alloc amt'!AV73/'Alloc amt'!$G73</f>
        <v>#DIV/0!</v>
      </c>
      <c r="AW73" s="98" t="e">
        <f>+'Alloc amt'!AW73/'Alloc amt'!$G73</f>
        <v>#DIV/0!</v>
      </c>
      <c r="AX73" s="98" t="e">
        <f>+'Alloc amt'!AX73/'Alloc amt'!$G73</f>
        <v>#DIV/0!</v>
      </c>
      <c r="AY73" s="98"/>
      <c r="AZ73" s="98" t="e">
        <f>+'Alloc amt'!AZ73/'Alloc amt'!$G73</f>
        <v>#DIV/0!</v>
      </c>
      <c r="BA73" s="98" t="e">
        <f>+'Alloc amt'!BA73/'Alloc amt'!$G73</f>
        <v>#DIV/0!</v>
      </c>
      <c r="BB73" s="98" t="e">
        <f>+'Alloc amt'!BB73/'Alloc amt'!$G73</f>
        <v>#DIV/0!</v>
      </c>
      <c r="BC73" s="98"/>
      <c r="BD73" s="98" t="e">
        <f>+'Alloc amt'!BD73/'Alloc amt'!$G73</f>
        <v>#DIV/0!</v>
      </c>
      <c r="BE73" s="98" t="e">
        <f>+'Alloc amt'!BE73/'Alloc amt'!$G73</f>
        <v>#DIV/0!</v>
      </c>
      <c r="BF73" s="98" t="e">
        <f>+'Alloc amt'!BF73/'Alloc amt'!$G73</f>
        <v>#DIV/0!</v>
      </c>
    </row>
    <row r="74" spans="3:58" x14ac:dyDescent="0.25">
      <c r="C74" s="6" t="str">
        <f>'Alloc amt'!C74</f>
        <v>Memo: Acct 505: Electric Expense</v>
      </c>
      <c r="D74" s="6">
        <f>'Alloc amt'!D74</f>
        <v>0</v>
      </c>
      <c r="E74" s="6">
        <f>'Alloc amt'!E74</f>
        <v>0</v>
      </c>
      <c r="F74" s="103"/>
      <c r="G74" s="101" t="e">
        <f t="shared" si="0"/>
        <v>#DIV/0!</v>
      </c>
      <c r="H74" s="98" t="e">
        <f>+'Alloc amt'!H74/'Alloc amt'!$G74</f>
        <v>#DIV/0!</v>
      </c>
      <c r="I74" s="98" t="e">
        <f>+'Alloc amt'!I74/'Alloc amt'!$G74</f>
        <v>#DIV/0!</v>
      </c>
      <c r="J74" s="98" t="e">
        <f>+'Alloc amt'!J74/'Alloc amt'!$G74</f>
        <v>#DIV/0!</v>
      </c>
      <c r="K74" s="104"/>
      <c r="L74" s="98" t="e">
        <f>+'Alloc amt'!L74/'Alloc amt'!$G74</f>
        <v>#DIV/0!</v>
      </c>
      <c r="M74" s="98" t="e">
        <f>+'Alloc amt'!M74/'Alloc amt'!$G74</f>
        <v>#DIV/0!</v>
      </c>
      <c r="N74" s="98" t="e">
        <f>+'Alloc amt'!N74/'Alloc amt'!$G74</f>
        <v>#DIV/0!</v>
      </c>
      <c r="O74" s="98"/>
      <c r="P74" s="98" t="e">
        <f>+'Alloc amt'!P74/'Alloc amt'!$G74</f>
        <v>#DIV/0!</v>
      </c>
      <c r="Q74" s="98" t="e">
        <f>+'Alloc amt'!Q74/'Alloc amt'!$G74</f>
        <v>#DIV/0!</v>
      </c>
      <c r="R74" s="98" t="e">
        <f>+'Alloc amt'!R74/'Alloc amt'!$G74</f>
        <v>#DIV/0!</v>
      </c>
      <c r="S74" s="98"/>
      <c r="T74" s="98" t="e">
        <f>+'Alloc amt'!T74/'Alloc amt'!$G74</f>
        <v>#DIV/0!</v>
      </c>
      <c r="U74" s="98" t="e">
        <f>+'Alloc amt'!U74/'Alloc amt'!$G74</f>
        <v>#DIV/0!</v>
      </c>
      <c r="V74" s="98" t="e">
        <f>+'Alloc amt'!V74/'Alloc amt'!$G74</f>
        <v>#DIV/0!</v>
      </c>
      <c r="W74" s="98"/>
      <c r="X74" s="98" t="e">
        <f>+'Alloc amt'!X74/'Alloc amt'!$G74</f>
        <v>#DIV/0!</v>
      </c>
      <c r="Y74" s="98" t="e">
        <f>+'Alloc amt'!Y74/'Alloc amt'!$G74</f>
        <v>#DIV/0!</v>
      </c>
      <c r="Z74" s="98" t="e">
        <f>+'Alloc amt'!Z74/'Alloc amt'!$G74</f>
        <v>#DIV/0!</v>
      </c>
      <c r="AA74" s="98"/>
      <c r="AB74" s="98" t="e">
        <f>+'Alloc amt'!AB74/'Alloc amt'!$G74</f>
        <v>#DIV/0!</v>
      </c>
      <c r="AC74" s="98" t="e">
        <f>+'Alloc amt'!AC74/'Alloc amt'!$G74</f>
        <v>#DIV/0!</v>
      </c>
      <c r="AD74" s="98" t="e">
        <f>+'Alloc amt'!AD74/'Alloc amt'!$G74</f>
        <v>#DIV/0!</v>
      </c>
      <c r="AE74" s="98"/>
      <c r="AF74" s="98" t="e">
        <f>+'Alloc amt'!AF74/'Alloc amt'!$G74</f>
        <v>#DIV/0!</v>
      </c>
      <c r="AG74" s="98" t="e">
        <f>+'Alloc amt'!AG74/'Alloc amt'!$G74</f>
        <v>#DIV/0!</v>
      </c>
      <c r="AH74" s="98" t="e">
        <f>+'Alloc amt'!AH74/'Alloc amt'!$G74</f>
        <v>#DIV/0!</v>
      </c>
      <c r="AI74" s="98"/>
      <c r="AJ74" s="98" t="e">
        <f>+'Alloc amt'!AJ74/'Alloc amt'!$G74</f>
        <v>#DIV/0!</v>
      </c>
      <c r="AK74" s="98" t="e">
        <f>+'Alloc amt'!AK74/'Alloc amt'!$G74</f>
        <v>#DIV/0!</v>
      </c>
      <c r="AL74" s="98" t="e">
        <f>+'Alloc amt'!AL74/'Alloc amt'!$G74</f>
        <v>#DIV/0!</v>
      </c>
      <c r="AM74" s="98"/>
      <c r="AN74" s="98" t="e">
        <f>+'Alloc amt'!AN74/'Alloc amt'!$G74</f>
        <v>#DIV/0!</v>
      </c>
      <c r="AO74" s="98" t="e">
        <f>+'Alloc amt'!AO74/'Alloc amt'!$G74</f>
        <v>#DIV/0!</v>
      </c>
      <c r="AP74" s="98" t="e">
        <f>+'Alloc amt'!AP74/'Alloc amt'!$G74</f>
        <v>#DIV/0!</v>
      </c>
      <c r="AQ74" s="98"/>
      <c r="AR74" s="98" t="e">
        <f>+'Alloc amt'!AR74/'Alloc amt'!$G74</f>
        <v>#DIV/0!</v>
      </c>
      <c r="AS74" s="98" t="e">
        <f>+'Alloc amt'!AS74/'Alloc amt'!$G74</f>
        <v>#DIV/0!</v>
      </c>
      <c r="AT74" s="98" t="e">
        <f>+'Alloc amt'!AT74/'Alloc amt'!$G74</f>
        <v>#DIV/0!</v>
      </c>
      <c r="AU74" s="98"/>
      <c r="AV74" s="98" t="e">
        <f>+'Alloc amt'!AV74/'Alloc amt'!$G74</f>
        <v>#DIV/0!</v>
      </c>
      <c r="AW74" s="98" t="e">
        <f>+'Alloc amt'!AW74/'Alloc amt'!$G74</f>
        <v>#DIV/0!</v>
      </c>
      <c r="AX74" s="98" t="e">
        <f>+'Alloc amt'!AX74/'Alloc amt'!$G74</f>
        <v>#DIV/0!</v>
      </c>
      <c r="AY74" s="98"/>
      <c r="AZ74" s="98" t="e">
        <f>+'Alloc amt'!AZ74/'Alloc amt'!$G74</f>
        <v>#DIV/0!</v>
      </c>
      <c r="BA74" s="98" t="e">
        <f>+'Alloc amt'!BA74/'Alloc amt'!$G74</f>
        <v>#DIV/0!</v>
      </c>
      <c r="BB74" s="98" t="e">
        <f>+'Alloc amt'!BB74/'Alloc amt'!$G74</f>
        <v>#DIV/0!</v>
      </c>
      <c r="BC74" s="98"/>
      <c r="BD74" s="98" t="e">
        <f>+'Alloc amt'!BD74/'Alloc amt'!$G74</f>
        <v>#DIV/0!</v>
      </c>
      <c r="BE74" s="98" t="e">
        <f>+'Alloc amt'!BE74/'Alloc amt'!$G74</f>
        <v>#DIV/0!</v>
      </c>
      <c r="BF74" s="98" t="e">
        <f>+'Alloc amt'!BF74/'Alloc amt'!$G74</f>
        <v>#DIV/0!</v>
      </c>
    </row>
    <row r="75" spans="3:58" x14ac:dyDescent="0.25">
      <c r="C75" s="6" t="str">
        <f>'Alloc amt'!C75</f>
        <v>Demand</v>
      </c>
      <c r="D75" s="6" t="str">
        <f>'Alloc amt'!D75</f>
        <v>Production Plant</v>
      </c>
      <c r="E75" s="6">
        <f>'Alloc amt'!E75</f>
        <v>0</v>
      </c>
      <c r="F75" s="103"/>
      <c r="G75" s="101">
        <f t="shared" si="0"/>
        <v>1.0000000000000002</v>
      </c>
      <c r="H75" s="98">
        <f>+'Alloc amt'!H75/'Alloc amt'!$G75</f>
        <v>1</v>
      </c>
      <c r="I75" s="98">
        <f>+'Alloc amt'!I75/'Alloc amt'!$G75</f>
        <v>0</v>
      </c>
      <c r="J75" s="98">
        <f>+'Alloc amt'!J75/'Alloc amt'!$G75</f>
        <v>0</v>
      </c>
      <c r="K75" s="104"/>
      <c r="L75" s="98">
        <f>+'Alloc amt'!L75/'Alloc amt'!$G75</f>
        <v>0.44750140783756925</v>
      </c>
      <c r="M75" s="98">
        <f>+'Alloc amt'!M75/'Alloc amt'!$G75</f>
        <v>0</v>
      </c>
      <c r="N75" s="98">
        <f>+'Alloc amt'!N75/'Alloc amt'!$G75</f>
        <v>0</v>
      </c>
      <c r="O75" s="98"/>
      <c r="P75" s="98">
        <f>+'Alloc amt'!P75/'Alloc amt'!$G75</f>
        <v>0.13876824476156616</v>
      </c>
      <c r="Q75" s="98">
        <f>+'Alloc amt'!Q75/'Alloc amt'!$G75</f>
        <v>0</v>
      </c>
      <c r="R75" s="98">
        <f>+'Alloc amt'!R75/'Alloc amt'!$G75</f>
        <v>0</v>
      </c>
      <c r="S75" s="98"/>
      <c r="T75" s="98">
        <f>+'Alloc amt'!T75/'Alloc amt'!$G75</f>
        <v>1.2182539405896418E-2</v>
      </c>
      <c r="U75" s="98">
        <f>+'Alloc amt'!U75/'Alloc amt'!$G75</f>
        <v>0</v>
      </c>
      <c r="V75" s="98">
        <f>+'Alloc amt'!V75/'Alloc amt'!$G75</f>
        <v>0</v>
      </c>
      <c r="W75" s="98"/>
      <c r="X75" s="98">
        <f>+'Alloc amt'!X75/'Alloc amt'!$G75</f>
        <v>0.15377924022472728</v>
      </c>
      <c r="Y75" s="98">
        <f>+'Alloc amt'!Y75/'Alloc amt'!$G75</f>
        <v>0</v>
      </c>
      <c r="Z75" s="98">
        <f>+'Alloc amt'!Z75/'Alloc amt'!$G75</f>
        <v>0</v>
      </c>
      <c r="AA75" s="98"/>
      <c r="AB75" s="98">
        <f>+'Alloc amt'!AB75/'Alloc amt'!$G75</f>
        <v>0.11061691558474253</v>
      </c>
      <c r="AC75" s="98">
        <f>+'Alloc amt'!AC75/'Alloc amt'!$G75</f>
        <v>0</v>
      </c>
      <c r="AD75" s="98">
        <f>+'Alloc amt'!AD75/'Alloc amt'!$G75</f>
        <v>0</v>
      </c>
      <c r="AE75" s="98"/>
      <c r="AF75" s="98">
        <f>+'Alloc amt'!AF75/'Alloc amt'!$G75</f>
        <v>7.434466807179313E-2</v>
      </c>
      <c r="AG75" s="98">
        <f>+'Alloc amt'!AG75/'Alloc amt'!$G75</f>
        <v>0</v>
      </c>
      <c r="AH75" s="98">
        <f>+'Alloc amt'!AH75/'Alloc amt'!$G75</f>
        <v>0</v>
      </c>
      <c r="AI75" s="98"/>
      <c r="AJ75" s="98">
        <f>+'Alloc amt'!AJ75/'Alloc amt'!$G75</f>
        <v>5.1973025289952568E-2</v>
      </c>
      <c r="AK75" s="98">
        <f>+'Alloc amt'!AK75/'Alloc amt'!$G75</f>
        <v>0</v>
      </c>
      <c r="AL75" s="98">
        <f>+'Alloc amt'!AL75/'Alloc amt'!$G75</f>
        <v>0</v>
      </c>
      <c r="AM75" s="98"/>
      <c r="AN75" s="98">
        <f>+'Alloc amt'!AN75/'Alloc amt'!$G75</f>
        <v>7.9849758363174841E-3</v>
      </c>
      <c r="AO75" s="98">
        <f>+'Alloc amt'!AO75/'Alloc amt'!$G75</f>
        <v>0</v>
      </c>
      <c r="AP75" s="98">
        <f>+'Alloc amt'!AP75/'Alloc amt'!$G75</f>
        <v>0</v>
      </c>
      <c r="AQ75" s="98"/>
      <c r="AR75" s="98">
        <f>+'Alloc amt'!AR75/'Alloc amt'!$G75</f>
        <v>2.7045198751033126E-3</v>
      </c>
      <c r="AS75" s="98">
        <f>+'Alloc amt'!AS75/'Alloc amt'!$G75</f>
        <v>0</v>
      </c>
      <c r="AT75" s="98">
        <f>+'Alloc amt'!AT75/'Alloc amt'!$G75</f>
        <v>0</v>
      </c>
      <c r="AU75" s="98"/>
      <c r="AV75" s="98">
        <f>+'Alloc amt'!AV75/'Alloc amt'!$G75</f>
        <v>0</v>
      </c>
      <c r="AW75" s="98">
        <f>+'Alloc amt'!AW75/'Alloc amt'!$G75</f>
        <v>0</v>
      </c>
      <c r="AX75" s="98">
        <f>+'Alloc amt'!AX75/'Alloc amt'!$G75</f>
        <v>0</v>
      </c>
      <c r="AY75" s="98"/>
      <c r="AZ75" s="98">
        <f>+'Alloc amt'!AZ75/'Alloc amt'!$G75</f>
        <v>0</v>
      </c>
      <c r="BA75" s="98">
        <f>+'Alloc amt'!BA75/'Alloc amt'!$G75</f>
        <v>0</v>
      </c>
      <c r="BB75" s="98">
        <f>+'Alloc amt'!BB75/'Alloc amt'!$G75</f>
        <v>0</v>
      </c>
      <c r="BC75" s="98"/>
      <c r="BD75" s="98">
        <f>+'Alloc amt'!BD75/'Alloc amt'!$G75</f>
        <v>1.4446311233188251E-4</v>
      </c>
      <c r="BE75" s="98">
        <f>+'Alloc amt'!BE75/'Alloc amt'!$G75</f>
        <v>0</v>
      </c>
      <c r="BF75" s="98">
        <f>+'Alloc amt'!BF75/'Alloc amt'!$G75</f>
        <v>0</v>
      </c>
    </row>
    <row r="76" spans="3:58" x14ac:dyDescent="0.25">
      <c r="C76" s="6" t="str">
        <f>'Alloc amt'!C76</f>
        <v>Energy</v>
      </c>
      <c r="D76" s="6" t="str">
        <f>'Alloc amt'!D76</f>
        <v>Energy @ Source</v>
      </c>
      <c r="E76" s="6">
        <f>'Alloc amt'!E76</f>
        <v>0</v>
      </c>
      <c r="F76" s="103"/>
      <c r="G76" s="101">
        <f t="shared" si="0"/>
        <v>1.0000000000000002</v>
      </c>
      <c r="H76" s="98">
        <f>+'Alloc amt'!H76/'Alloc amt'!$G76</f>
        <v>0</v>
      </c>
      <c r="I76" s="98">
        <f>+'Alloc amt'!I76/'Alloc amt'!$G76</f>
        <v>1</v>
      </c>
      <c r="J76" s="98">
        <f>+'Alloc amt'!J76/'Alloc amt'!$G76</f>
        <v>0</v>
      </c>
      <c r="K76" s="104"/>
      <c r="L76" s="98">
        <f>+'Alloc amt'!L76/'Alloc amt'!$G76</f>
        <v>0</v>
      </c>
      <c r="M76" s="98">
        <f>+'Alloc amt'!M76/'Alloc amt'!$G76</f>
        <v>0.36177803172010092</v>
      </c>
      <c r="N76" s="98">
        <f>+'Alloc amt'!N76/'Alloc amt'!$G76</f>
        <v>0</v>
      </c>
      <c r="O76" s="98"/>
      <c r="P76" s="98">
        <f>+'Alloc amt'!P76/'Alloc amt'!$G76</f>
        <v>0</v>
      </c>
      <c r="Q76" s="98">
        <f>+'Alloc amt'!Q76/'Alloc amt'!$G76</f>
        <v>0.11756490847559162</v>
      </c>
      <c r="R76" s="98">
        <f>+'Alloc amt'!R76/'Alloc amt'!$G76</f>
        <v>0</v>
      </c>
      <c r="S76" s="98"/>
      <c r="T76" s="98">
        <f>+'Alloc amt'!T76/'Alloc amt'!$G76</f>
        <v>0</v>
      </c>
      <c r="U76" s="98">
        <f>+'Alloc amt'!U76/'Alloc amt'!$G76</f>
        <v>1.4002177519257265E-2</v>
      </c>
      <c r="V76" s="98">
        <f>+'Alloc amt'!V76/'Alloc amt'!$G76</f>
        <v>0</v>
      </c>
      <c r="W76" s="98"/>
      <c r="X76" s="98">
        <f>+'Alloc amt'!X76/'Alloc amt'!$G76</f>
        <v>0</v>
      </c>
      <c r="Y76" s="98">
        <f>+'Alloc amt'!Y76/'Alloc amt'!$G76</f>
        <v>0.1622334243174629</v>
      </c>
      <c r="Z76" s="98">
        <f>+'Alloc amt'!Z76/'Alloc amt'!$G76</f>
        <v>0</v>
      </c>
      <c r="AA76" s="98"/>
      <c r="AB76" s="98">
        <f>+'Alloc amt'!AB76/'Alloc amt'!$G76</f>
        <v>0</v>
      </c>
      <c r="AC76" s="98">
        <f>+'Alloc amt'!AC76/'Alloc amt'!$G76</f>
        <v>0.15660029229072769</v>
      </c>
      <c r="AD76" s="98">
        <f>+'Alloc amt'!AD76/'Alloc amt'!$G76</f>
        <v>0</v>
      </c>
      <c r="AE76" s="98"/>
      <c r="AF76" s="98">
        <f>+'Alloc amt'!AF76/'Alloc amt'!$G76</f>
        <v>0</v>
      </c>
      <c r="AG76" s="98">
        <f>+'Alloc amt'!AG76/'Alloc amt'!$G76</f>
        <v>6.8874940192707554E-2</v>
      </c>
      <c r="AH76" s="98">
        <f>+'Alloc amt'!AH76/'Alloc amt'!$G76</f>
        <v>0</v>
      </c>
      <c r="AI76" s="98"/>
      <c r="AJ76" s="98">
        <f>+'Alloc amt'!AJ76/'Alloc amt'!$G76</f>
        <v>0</v>
      </c>
      <c r="AK76" s="98">
        <f>+'Alloc amt'!AK76/'Alloc amt'!$G76</f>
        <v>9.5357587046394812E-2</v>
      </c>
      <c r="AL76" s="98">
        <f>+'Alloc amt'!AL76/'Alloc amt'!$G76</f>
        <v>0</v>
      </c>
      <c r="AM76" s="98"/>
      <c r="AN76" s="98">
        <f>+'Alloc amt'!AN76/'Alloc amt'!$G76</f>
        <v>0</v>
      </c>
      <c r="AO76" s="98">
        <f>+'Alloc amt'!AO76/'Alloc amt'!$G76</f>
        <v>9.3073843439687026E-3</v>
      </c>
      <c r="AP76" s="98">
        <f>+'Alloc amt'!AP76/'Alloc amt'!$G76</f>
        <v>0</v>
      </c>
      <c r="AQ76" s="98"/>
      <c r="AR76" s="98">
        <f>+'Alloc amt'!AR76/'Alloc amt'!$G76</f>
        <v>0</v>
      </c>
      <c r="AS76" s="98">
        <f>+'Alloc amt'!AS76/'Alloc amt'!$G76</f>
        <v>4.9170564146312126E-3</v>
      </c>
      <c r="AT76" s="98">
        <f>+'Alloc amt'!AT76/'Alloc amt'!$G76</f>
        <v>0</v>
      </c>
      <c r="AU76" s="98"/>
      <c r="AV76" s="98">
        <f>+'Alloc amt'!AV76/'Alloc amt'!$G76</f>
        <v>0</v>
      </c>
      <c r="AW76" s="98">
        <f>+'Alloc amt'!AW76/'Alloc amt'!$G76</f>
        <v>8.8080331284463489E-3</v>
      </c>
      <c r="AX76" s="98">
        <f>+'Alloc amt'!AX76/'Alloc amt'!$G76</f>
        <v>0</v>
      </c>
      <c r="AY76" s="98"/>
      <c r="AZ76" s="98">
        <f>+'Alloc amt'!AZ76/'Alloc amt'!$G76</f>
        <v>0</v>
      </c>
      <c r="BA76" s="98">
        <f>+'Alloc amt'!BA76/'Alloc amt'!$G76</f>
        <v>2.8711188981829109E-4</v>
      </c>
      <c r="BB76" s="98">
        <f>+'Alloc amt'!BB76/'Alloc amt'!$G76</f>
        <v>0</v>
      </c>
      <c r="BC76" s="98"/>
      <c r="BD76" s="98">
        <f>+'Alloc amt'!BD76/'Alloc amt'!$G76</f>
        <v>0</v>
      </c>
      <c r="BE76" s="98">
        <f>+'Alloc amt'!BE76/'Alloc amt'!$G76</f>
        <v>2.6905266089264647E-4</v>
      </c>
      <c r="BF76" s="98">
        <f>+'Alloc amt'!BF76/'Alloc amt'!$G76</f>
        <v>0</v>
      </c>
    </row>
    <row r="77" spans="3:58" x14ac:dyDescent="0.25">
      <c r="V77" s="44"/>
    </row>
    <row r="78" spans="3:58" x14ac:dyDescent="0.25">
      <c r="V78" s="44"/>
    </row>
    <row r="79" spans="3:58" x14ac:dyDescent="0.25">
      <c r="V79" s="44"/>
    </row>
    <row r="80" spans="3:58" x14ac:dyDescent="0.25">
      <c r="V80" s="44"/>
    </row>
    <row r="81" spans="22:22" x14ac:dyDescent="0.25">
      <c r="V81" s="44"/>
    </row>
    <row r="82" spans="22:22" x14ac:dyDescent="0.25">
      <c r="V82" s="44"/>
    </row>
    <row r="83" spans="22:22" x14ac:dyDescent="0.25">
      <c r="V83" s="44"/>
    </row>
    <row r="84" spans="22:22" x14ac:dyDescent="0.25">
      <c r="V84" s="44"/>
    </row>
    <row r="85" spans="22:22" x14ac:dyDescent="0.25">
      <c r="V85" s="44"/>
    </row>
    <row r="86" spans="22:22" x14ac:dyDescent="0.25">
      <c r="V86" s="44"/>
    </row>
    <row r="87" spans="22:22" x14ac:dyDescent="0.25">
      <c r="V87" s="44"/>
    </row>
    <row r="88" spans="22:22" x14ac:dyDescent="0.25">
      <c r="V88" s="44"/>
    </row>
    <row r="89" spans="22:22" x14ac:dyDescent="0.25">
      <c r="V89" s="44"/>
    </row>
    <row r="90" spans="22:22" x14ac:dyDescent="0.25">
      <c r="V90" s="44"/>
    </row>
    <row r="91" spans="22:22" x14ac:dyDescent="0.25">
      <c r="V91" s="44"/>
    </row>
    <row r="92" spans="22:22" x14ac:dyDescent="0.25">
      <c r="V92" s="44"/>
    </row>
    <row r="93" spans="22:22" x14ac:dyDescent="0.25">
      <c r="V93" s="44"/>
    </row>
    <row r="94" spans="22:22" x14ac:dyDescent="0.25">
      <c r="V94" s="44"/>
    </row>
    <row r="95" spans="22:22" x14ac:dyDescent="0.25">
      <c r="V95" s="44"/>
    </row>
    <row r="96" spans="22:22" x14ac:dyDescent="0.25">
      <c r="V96" s="44"/>
    </row>
    <row r="97" spans="22:22" x14ac:dyDescent="0.25">
      <c r="V97" s="44"/>
    </row>
    <row r="98" spans="22:22" x14ac:dyDescent="0.25">
      <c r="V98" s="44"/>
    </row>
    <row r="99" spans="22:22" x14ac:dyDescent="0.25">
      <c r="V99" s="44"/>
    </row>
    <row r="100" spans="22:22" x14ac:dyDescent="0.25">
      <c r="V100" s="44"/>
    </row>
    <row r="101" spans="22:22" x14ac:dyDescent="0.25">
      <c r="V101" s="44"/>
    </row>
    <row r="102" spans="22:22" x14ac:dyDescent="0.25">
      <c r="V102" s="44"/>
    </row>
    <row r="103" spans="22:22" x14ac:dyDescent="0.25">
      <c r="V103" s="44"/>
    </row>
    <row r="104" spans="22:22" x14ac:dyDescent="0.25">
      <c r="V104" s="44"/>
    </row>
    <row r="105" spans="22:22" x14ac:dyDescent="0.25">
      <c r="V105" s="44"/>
    </row>
    <row r="106" spans="22:22" x14ac:dyDescent="0.25">
      <c r="V106" s="44"/>
    </row>
    <row r="107" spans="22:22" x14ac:dyDescent="0.25">
      <c r="V107" s="44"/>
    </row>
    <row r="108" spans="22:22" x14ac:dyDescent="0.25">
      <c r="V108" s="44"/>
    </row>
    <row r="109" spans="22:22" x14ac:dyDescent="0.25">
      <c r="V109" s="44"/>
    </row>
    <row r="110" spans="22:22" x14ac:dyDescent="0.25">
      <c r="V110" s="44"/>
    </row>
    <row r="111" spans="22:22" x14ac:dyDescent="0.25">
      <c r="V111" s="44"/>
    </row>
    <row r="112" spans="22:22" x14ac:dyDescent="0.25">
      <c r="V112" s="44"/>
    </row>
    <row r="113" spans="22:22" x14ac:dyDescent="0.25">
      <c r="V113" s="44"/>
    </row>
    <row r="114" spans="22:22" x14ac:dyDescent="0.25">
      <c r="V114" s="44"/>
    </row>
    <row r="115" spans="22:22" x14ac:dyDescent="0.25">
      <c r="V115" s="44"/>
    </row>
    <row r="116" spans="22:22" x14ac:dyDescent="0.25">
      <c r="V116" s="44"/>
    </row>
    <row r="117" spans="22:22" x14ac:dyDescent="0.25">
      <c r="V117" s="44"/>
    </row>
    <row r="118" spans="22:22" x14ac:dyDescent="0.25">
      <c r="V118" s="44"/>
    </row>
    <row r="119" spans="22:22" x14ac:dyDescent="0.25">
      <c r="V119" s="44"/>
    </row>
    <row r="120" spans="22:22" x14ac:dyDescent="0.25">
      <c r="V120" s="44"/>
    </row>
    <row r="121" spans="22:22" x14ac:dyDescent="0.25">
      <c r="V121" s="44"/>
    </row>
    <row r="122" spans="22:22" x14ac:dyDescent="0.25">
      <c r="V122" s="44"/>
    </row>
    <row r="123" spans="22:22" x14ac:dyDescent="0.25">
      <c r="V123" s="44"/>
    </row>
    <row r="124" spans="22:22" x14ac:dyDescent="0.25">
      <c r="V124" s="44"/>
    </row>
    <row r="125" spans="22:22" x14ac:dyDescent="0.25">
      <c r="V125" s="44"/>
    </row>
    <row r="126" spans="22:22" x14ac:dyDescent="0.25">
      <c r="V126" s="44"/>
    </row>
    <row r="127" spans="22:22" x14ac:dyDescent="0.25">
      <c r="V127" s="44"/>
    </row>
    <row r="128" spans="22:22" x14ac:dyDescent="0.25">
      <c r="V128" s="44"/>
    </row>
    <row r="129" spans="22:22" x14ac:dyDescent="0.25">
      <c r="V129" s="44"/>
    </row>
    <row r="130" spans="22:22" x14ac:dyDescent="0.25">
      <c r="V130" s="44"/>
    </row>
    <row r="131" spans="22:22" x14ac:dyDescent="0.25">
      <c r="V131" s="44"/>
    </row>
    <row r="132" spans="22:22" x14ac:dyDescent="0.25">
      <c r="V132" s="44"/>
    </row>
    <row r="133" spans="22:22" x14ac:dyDescent="0.25">
      <c r="V133" s="44"/>
    </row>
    <row r="134" spans="22:22" x14ac:dyDescent="0.25">
      <c r="V134" s="44"/>
    </row>
    <row r="135" spans="22:22" x14ac:dyDescent="0.25">
      <c r="V135" s="44"/>
    </row>
    <row r="136" spans="22:22" x14ac:dyDescent="0.25">
      <c r="V136" s="44"/>
    </row>
    <row r="137" spans="22:22" x14ac:dyDescent="0.25">
      <c r="V137" s="44"/>
    </row>
    <row r="138" spans="22:22" x14ac:dyDescent="0.25">
      <c r="V138" s="44"/>
    </row>
    <row r="139" spans="22:22" x14ac:dyDescent="0.25">
      <c r="V139" s="44"/>
    </row>
    <row r="140" spans="22:22" x14ac:dyDescent="0.25">
      <c r="V140" s="44"/>
    </row>
    <row r="141" spans="22:22" x14ac:dyDescent="0.25">
      <c r="V141" s="44"/>
    </row>
    <row r="142" spans="22:22" x14ac:dyDescent="0.25">
      <c r="V142" s="44"/>
    </row>
    <row r="143" spans="22:22" x14ac:dyDescent="0.25">
      <c r="V143" s="44"/>
    </row>
    <row r="144" spans="22:22" x14ac:dyDescent="0.25">
      <c r="V144" s="44"/>
    </row>
    <row r="145" spans="22:22" x14ac:dyDescent="0.25">
      <c r="V145" s="44"/>
    </row>
    <row r="146" spans="22:22" x14ac:dyDescent="0.25">
      <c r="V146" s="44"/>
    </row>
    <row r="147" spans="22:22" x14ac:dyDescent="0.25">
      <c r="V147" s="44"/>
    </row>
    <row r="148" spans="22:22" x14ac:dyDescent="0.25">
      <c r="V148" s="44"/>
    </row>
    <row r="149" spans="22:22" x14ac:dyDescent="0.25">
      <c r="V149" s="44"/>
    </row>
    <row r="150" spans="22:22" x14ac:dyDescent="0.25">
      <c r="V150" s="44"/>
    </row>
    <row r="151" spans="22:22" x14ac:dyDescent="0.25">
      <c r="V151" s="44"/>
    </row>
    <row r="152" spans="22:22" x14ac:dyDescent="0.25">
      <c r="V152" s="44"/>
    </row>
    <row r="153" spans="22:22" x14ac:dyDescent="0.25">
      <c r="V153" s="44"/>
    </row>
    <row r="154" spans="22:22" x14ac:dyDescent="0.25">
      <c r="V154" s="44"/>
    </row>
    <row r="155" spans="22:22" x14ac:dyDescent="0.25">
      <c r="V155" s="44"/>
    </row>
    <row r="156" spans="22:22" x14ac:dyDescent="0.25">
      <c r="V156" s="44"/>
    </row>
    <row r="157" spans="22:22" x14ac:dyDescent="0.25">
      <c r="V157" s="44"/>
    </row>
    <row r="158" spans="22:22" x14ac:dyDescent="0.25">
      <c r="V158" s="44"/>
    </row>
    <row r="159" spans="22:22" x14ac:dyDescent="0.25">
      <c r="V159" s="44"/>
    </row>
    <row r="160" spans="22:22" x14ac:dyDescent="0.25">
      <c r="V160" s="44"/>
    </row>
    <row r="161" spans="22:22" x14ac:dyDescent="0.25">
      <c r="V161" s="44"/>
    </row>
    <row r="162" spans="22:22" x14ac:dyDescent="0.25">
      <c r="V162" s="44"/>
    </row>
    <row r="163" spans="22:22" x14ac:dyDescent="0.25">
      <c r="V163" s="44"/>
    </row>
    <row r="164" spans="22:22" x14ac:dyDescent="0.25">
      <c r="V164" s="44"/>
    </row>
    <row r="165" spans="22:22" x14ac:dyDescent="0.25">
      <c r="V165" s="44"/>
    </row>
    <row r="166" spans="22:22" x14ac:dyDescent="0.25">
      <c r="V166" s="44"/>
    </row>
    <row r="167" spans="22:22" x14ac:dyDescent="0.25">
      <c r="V167" s="44"/>
    </row>
    <row r="168" spans="22:22" x14ac:dyDescent="0.25">
      <c r="V168" s="44"/>
    </row>
    <row r="169" spans="22:22" x14ac:dyDescent="0.25">
      <c r="V169" s="44"/>
    </row>
    <row r="170" spans="22:22" x14ac:dyDescent="0.25">
      <c r="V170" s="44"/>
    </row>
    <row r="171" spans="22:22" x14ac:dyDescent="0.25">
      <c r="V171" s="44"/>
    </row>
    <row r="172" spans="22:22" x14ac:dyDescent="0.25">
      <c r="V172" s="44"/>
    </row>
    <row r="173" spans="22:22" x14ac:dyDescent="0.25">
      <c r="V173" s="44"/>
    </row>
    <row r="174" spans="22:22" x14ac:dyDescent="0.25">
      <c r="V174" s="44"/>
    </row>
    <row r="175" spans="22:22" x14ac:dyDescent="0.25">
      <c r="V175" s="44"/>
    </row>
    <row r="176" spans="22:22" x14ac:dyDescent="0.25">
      <c r="V176" s="44"/>
    </row>
    <row r="177" spans="22:22" x14ac:dyDescent="0.25">
      <c r="V177" s="44"/>
    </row>
    <row r="178" spans="22:22" x14ac:dyDescent="0.25">
      <c r="V178" s="44"/>
    </row>
    <row r="179" spans="22:22" x14ac:dyDescent="0.25">
      <c r="V179" s="44"/>
    </row>
    <row r="180" spans="22:22" x14ac:dyDescent="0.25">
      <c r="V180" s="44"/>
    </row>
    <row r="181" spans="22:22" x14ac:dyDescent="0.25">
      <c r="V181" s="44"/>
    </row>
    <row r="182" spans="22:22" x14ac:dyDescent="0.25">
      <c r="V182" s="44"/>
    </row>
    <row r="183" spans="22:22" x14ac:dyDescent="0.25">
      <c r="V183" s="44"/>
    </row>
    <row r="184" spans="22:22" x14ac:dyDescent="0.25">
      <c r="V184" s="44"/>
    </row>
    <row r="185" spans="22:22" x14ac:dyDescent="0.25">
      <c r="V185" s="44"/>
    </row>
    <row r="186" spans="22:22" x14ac:dyDescent="0.25">
      <c r="V186" s="44"/>
    </row>
    <row r="187" spans="22:22" x14ac:dyDescent="0.25">
      <c r="V187" s="44"/>
    </row>
    <row r="188" spans="22:22" x14ac:dyDescent="0.25">
      <c r="V188" s="44"/>
    </row>
    <row r="189" spans="22:22" x14ac:dyDescent="0.25">
      <c r="V189" s="44"/>
    </row>
    <row r="190" spans="22:22" x14ac:dyDescent="0.25">
      <c r="V190" s="44"/>
    </row>
    <row r="191" spans="22:22" x14ac:dyDescent="0.25">
      <c r="V191" s="44"/>
    </row>
    <row r="192" spans="22:22" x14ac:dyDescent="0.25">
      <c r="V192" s="44"/>
    </row>
    <row r="193" spans="22:22" x14ac:dyDescent="0.25">
      <c r="V193" s="44"/>
    </row>
    <row r="194" spans="22:22" x14ac:dyDescent="0.25">
      <c r="V194" s="44"/>
    </row>
    <row r="195" spans="22:22" x14ac:dyDescent="0.25">
      <c r="V195" s="44"/>
    </row>
    <row r="196" spans="22:22" x14ac:dyDescent="0.25">
      <c r="V196" s="44"/>
    </row>
    <row r="197" spans="22:22" x14ac:dyDescent="0.25">
      <c r="V197" s="44"/>
    </row>
    <row r="198" spans="22:22" x14ac:dyDescent="0.25">
      <c r="V198" s="44"/>
    </row>
    <row r="199" spans="22:22" x14ac:dyDescent="0.25">
      <c r="V199" s="44"/>
    </row>
    <row r="200" spans="22:22" x14ac:dyDescent="0.25">
      <c r="V200" s="44"/>
    </row>
    <row r="201" spans="22:22" x14ac:dyDescent="0.25">
      <c r="V201" s="44"/>
    </row>
    <row r="202" spans="22:22" x14ac:dyDescent="0.25">
      <c r="V202" s="44"/>
    </row>
    <row r="203" spans="22:22" x14ac:dyDescent="0.25">
      <c r="V203" s="44"/>
    </row>
    <row r="204" spans="22:22" x14ac:dyDescent="0.25">
      <c r="V204" s="44"/>
    </row>
    <row r="205" spans="22:22" x14ac:dyDescent="0.25">
      <c r="V205" s="44"/>
    </row>
    <row r="206" spans="22:22" x14ac:dyDescent="0.25">
      <c r="V206" s="44"/>
    </row>
    <row r="207" spans="22:22" x14ac:dyDescent="0.25">
      <c r="V207" s="44"/>
    </row>
    <row r="208" spans="22:22" x14ac:dyDescent="0.25">
      <c r="V208" s="44"/>
    </row>
    <row r="209" spans="22:22" x14ac:dyDescent="0.25">
      <c r="V209" s="44"/>
    </row>
    <row r="210" spans="22:22" x14ac:dyDescent="0.25">
      <c r="V210" s="44"/>
    </row>
    <row r="211" spans="22:22" x14ac:dyDescent="0.25">
      <c r="V211" s="44"/>
    </row>
    <row r="212" spans="22:22" x14ac:dyDescent="0.25">
      <c r="V212" s="44"/>
    </row>
    <row r="213" spans="22:22" x14ac:dyDescent="0.25">
      <c r="V213" s="44"/>
    </row>
    <row r="214" spans="22:22" x14ac:dyDescent="0.25">
      <c r="V214" s="44"/>
    </row>
    <row r="215" spans="22:22" x14ac:dyDescent="0.25">
      <c r="V215" s="44"/>
    </row>
    <row r="216" spans="22:22" x14ac:dyDescent="0.25">
      <c r="V216" s="44"/>
    </row>
    <row r="217" spans="22:22" x14ac:dyDescent="0.25">
      <c r="V217" s="44"/>
    </row>
    <row r="218" spans="22:22" x14ac:dyDescent="0.25">
      <c r="V218" s="44"/>
    </row>
    <row r="219" spans="22:22" x14ac:dyDescent="0.25">
      <c r="V219" s="44"/>
    </row>
    <row r="220" spans="22:22" x14ac:dyDescent="0.25">
      <c r="V220" s="44"/>
    </row>
    <row r="221" spans="22:22" x14ac:dyDescent="0.25">
      <c r="V221" s="44"/>
    </row>
    <row r="222" spans="22:22" x14ac:dyDescent="0.25">
      <c r="V222" s="44"/>
    </row>
    <row r="223" spans="22:22" x14ac:dyDescent="0.25">
      <c r="V223" s="44"/>
    </row>
    <row r="224" spans="22:22" x14ac:dyDescent="0.25">
      <c r="V224" s="44"/>
    </row>
    <row r="225" spans="22:22" x14ac:dyDescent="0.25">
      <c r="V225" s="44"/>
    </row>
    <row r="226" spans="22:22" x14ac:dyDescent="0.25">
      <c r="V226" s="44"/>
    </row>
    <row r="227" spans="22:22" x14ac:dyDescent="0.25">
      <c r="V227" s="44"/>
    </row>
    <row r="228" spans="22:22" x14ac:dyDescent="0.25">
      <c r="V228" s="44"/>
    </row>
    <row r="229" spans="22:22" x14ac:dyDescent="0.25">
      <c r="V229" s="44"/>
    </row>
    <row r="230" spans="22:22" x14ac:dyDescent="0.25">
      <c r="V230" s="44"/>
    </row>
    <row r="231" spans="22:22" x14ac:dyDescent="0.25">
      <c r="V231" s="44"/>
    </row>
    <row r="232" spans="22:22" x14ac:dyDescent="0.25">
      <c r="V232" s="44"/>
    </row>
    <row r="233" spans="22:22" x14ac:dyDescent="0.25">
      <c r="V233" s="44"/>
    </row>
    <row r="234" spans="22:22" x14ac:dyDescent="0.25">
      <c r="V234" s="44"/>
    </row>
    <row r="235" spans="22:22" x14ac:dyDescent="0.25">
      <c r="V235" s="44"/>
    </row>
    <row r="236" spans="22:22" x14ac:dyDescent="0.25">
      <c r="V236" s="44"/>
    </row>
    <row r="237" spans="22:22" x14ac:dyDescent="0.25">
      <c r="V237" s="44"/>
    </row>
    <row r="238" spans="22:22" x14ac:dyDescent="0.25">
      <c r="V238" s="44"/>
    </row>
    <row r="239" spans="22:22" x14ac:dyDescent="0.25">
      <c r="V239" s="44"/>
    </row>
    <row r="240" spans="22:22" x14ac:dyDescent="0.25">
      <c r="V240" s="44"/>
    </row>
    <row r="241" spans="22:22" x14ac:dyDescent="0.25">
      <c r="V241" s="44"/>
    </row>
    <row r="242" spans="22:22" x14ac:dyDescent="0.25">
      <c r="V242" s="44"/>
    </row>
    <row r="243" spans="22:22" x14ac:dyDescent="0.25">
      <c r="V243" s="44"/>
    </row>
    <row r="244" spans="22:22" x14ac:dyDescent="0.25">
      <c r="V244" s="44"/>
    </row>
    <row r="245" spans="22:22" x14ac:dyDescent="0.25">
      <c r="V245" s="44"/>
    </row>
    <row r="246" spans="22:22" x14ac:dyDescent="0.25">
      <c r="V246" s="44"/>
    </row>
    <row r="247" spans="22:22" x14ac:dyDescent="0.25">
      <c r="V247" s="44"/>
    </row>
    <row r="248" spans="22:22" x14ac:dyDescent="0.25">
      <c r="V248" s="44"/>
    </row>
    <row r="249" spans="22:22" x14ac:dyDescent="0.25">
      <c r="V249" s="44"/>
    </row>
    <row r="250" spans="22:22" x14ac:dyDescent="0.25">
      <c r="V250" s="44"/>
    </row>
    <row r="251" spans="22:22" x14ac:dyDescent="0.25">
      <c r="V251" s="44"/>
    </row>
    <row r="252" spans="22:22" x14ac:dyDescent="0.25">
      <c r="V252" s="44"/>
    </row>
    <row r="253" spans="22:22" x14ac:dyDescent="0.25">
      <c r="V253" s="44"/>
    </row>
    <row r="254" spans="22:22" x14ac:dyDescent="0.25">
      <c r="V254" s="44"/>
    </row>
    <row r="255" spans="22:22" x14ac:dyDescent="0.25">
      <c r="V255" s="44"/>
    </row>
    <row r="256" spans="22:22" x14ac:dyDescent="0.25">
      <c r="V256" s="44"/>
    </row>
    <row r="257" spans="22:22" x14ac:dyDescent="0.25">
      <c r="V257" s="44"/>
    </row>
    <row r="258" spans="22:22" x14ac:dyDescent="0.25">
      <c r="V258" s="44"/>
    </row>
    <row r="259" spans="22:22" x14ac:dyDescent="0.25">
      <c r="V259" s="44"/>
    </row>
    <row r="260" spans="22:22" x14ac:dyDescent="0.25">
      <c r="V260" s="44"/>
    </row>
    <row r="261" spans="22:22" x14ac:dyDescent="0.25">
      <c r="V261" s="44"/>
    </row>
    <row r="262" spans="22:22" x14ac:dyDescent="0.25">
      <c r="V262" s="44"/>
    </row>
    <row r="263" spans="22:22" x14ac:dyDescent="0.25">
      <c r="V263" s="44"/>
    </row>
    <row r="264" spans="22:22" x14ac:dyDescent="0.25">
      <c r="V264" s="44"/>
    </row>
    <row r="265" spans="22:22" x14ac:dyDescent="0.25">
      <c r="V265" s="44"/>
    </row>
    <row r="266" spans="22:22" x14ac:dyDescent="0.25">
      <c r="V266" s="44"/>
    </row>
    <row r="267" spans="22:22" x14ac:dyDescent="0.25">
      <c r="V267" s="44"/>
    </row>
    <row r="268" spans="22:22" x14ac:dyDescent="0.25">
      <c r="V268" s="44"/>
    </row>
    <row r="269" spans="22:22" x14ac:dyDescent="0.25">
      <c r="V269" s="44"/>
    </row>
    <row r="270" spans="22:22" x14ac:dyDescent="0.25">
      <c r="V270" s="44"/>
    </row>
    <row r="271" spans="22:22" x14ac:dyDescent="0.25">
      <c r="V271" s="44"/>
    </row>
    <row r="272" spans="22:22" x14ac:dyDescent="0.25">
      <c r="V272" s="44"/>
    </row>
    <row r="273" spans="22:22" x14ac:dyDescent="0.25">
      <c r="V273" s="44"/>
    </row>
    <row r="274" spans="22:22" x14ac:dyDescent="0.25">
      <c r="V274" s="44"/>
    </row>
    <row r="275" spans="22:22" x14ac:dyDescent="0.25">
      <c r="V275" s="44"/>
    </row>
    <row r="276" spans="22:22" x14ac:dyDescent="0.25">
      <c r="V276" s="44"/>
    </row>
    <row r="277" spans="22:22" x14ac:dyDescent="0.25">
      <c r="V277" s="44"/>
    </row>
    <row r="278" spans="22:22" x14ac:dyDescent="0.25">
      <c r="V278" s="44"/>
    </row>
    <row r="279" spans="22:22" x14ac:dyDescent="0.25">
      <c r="V279" s="44"/>
    </row>
    <row r="280" spans="22:22" x14ac:dyDescent="0.25">
      <c r="V280" s="44"/>
    </row>
    <row r="281" spans="22:22" x14ac:dyDescent="0.25">
      <c r="V281" s="44"/>
    </row>
    <row r="282" spans="22:22" x14ac:dyDescent="0.25">
      <c r="V282" s="44"/>
    </row>
    <row r="283" spans="22:22" x14ac:dyDescent="0.25">
      <c r="V283" s="44"/>
    </row>
    <row r="284" spans="22:22" x14ac:dyDescent="0.25">
      <c r="V284" s="44"/>
    </row>
    <row r="285" spans="22:22" x14ac:dyDescent="0.25">
      <c r="V285" s="44"/>
    </row>
    <row r="286" spans="22:22" x14ac:dyDescent="0.25">
      <c r="V286" s="44"/>
    </row>
    <row r="287" spans="22:22" x14ac:dyDescent="0.25">
      <c r="V287" s="44"/>
    </row>
    <row r="288" spans="22:22" x14ac:dyDescent="0.25">
      <c r="V288" s="44"/>
    </row>
    <row r="289" spans="22:22" x14ac:dyDescent="0.25">
      <c r="V289" s="44"/>
    </row>
    <row r="290" spans="22:22" x14ac:dyDescent="0.25">
      <c r="V290" s="44"/>
    </row>
    <row r="291" spans="22:22" x14ac:dyDescent="0.25">
      <c r="V291" s="44"/>
    </row>
    <row r="292" spans="22:22" x14ac:dyDescent="0.25">
      <c r="V292" s="44"/>
    </row>
    <row r="293" spans="22:22" x14ac:dyDescent="0.25">
      <c r="V293" s="44"/>
    </row>
    <row r="294" spans="22:22" x14ac:dyDescent="0.25">
      <c r="V294" s="44"/>
    </row>
    <row r="295" spans="22:22" x14ac:dyDescent="0.25">
      <c r="V295" s="44"/>
    </row>
    <row r="296" spans="22:22" x14ac:dyDescent="0.25">
      <c r="V296" s="44"/>
    </row>
    <row r="297" spans="22:22" x14ac:dyDescent="0.25">
      <c r="V297" s="44"/>
    </row>
    <row r="298" spans="22:22" x14ac:dyDescent="0.25">
      <c r="V298" s="44"/>
    </row>
    <row r="299" spans="22:22" x14ac:dyDescent="0.25">
      <c r="V299" s="44"/>
    </row>
    <row r="300" spans="22:22" x14ac:dyDescent="0.25">
      <c r="V300" s="44"/>
    </row>
    <row r="301" spans="22:22" x14ac:dyDescent="0.25">
      <c r="V301" s="44"/>
    </row>
    <row r="302" spans="22:22" x14ac:dyDescent="0.25">
      <c r="V302" s="44"/>
    </row>
    <row r="303" spans="22:22" x14ac:dyDescent="0.25">
      <c r="V303" s="44"/>
    </row>
    <row r="304" spans="22:22" x14ac:dyDescent="0.25">
      <c r="V304" s="44"/>
    </row>
    <row r="305" spans="22:22" x14ac:dyDescent="0.25">
      <c r="V305" s="44"/>
    </row>
    <row r="306" spans="22:22" x14ac:dyDescent="0.25">
      <c r="V306" s="44"/>
    </row>
    <row r="307" spans="22:22" x14ac:dyDescent="0.25">
      <c r="V307" s="44"/>
    </row>
    <row r="308" spans="22:22" x14ac:dyDescent="0.25">
      <c r="V308" s="44"/>
    </row>
    <row r="309" spans="22:22" x14ac:dyDescent="0.25">
      <c r="V309" s="44"/>
    </row>
    <row r="310" spans="22:22" x14ac:dyDescent="0.25">
      <c r="V310" s="44"/>
    </row>
    <row r="311" spans="22:22" x14ac:dyDescent="0.25">
      <c r="V311" s="44"/>
    </row>
    <row r="312" spans="22:22" x14ac:dyDescent="0.25">
      <c r="V312" s="44"/>
    </row>
    <row r="313" spans="22:22" x14ac:dyDescent="0.25">
      <c r="V313" s="44"/>
    </row>
    <row r="314" spans="22:22" x14ac:dyDescent="0.25">
      <c r="V314" s="44"/>
    </row>
    <row r="315" spans="22:22" x14ac:dyDescent="0.25">
      <c r="V315" s="44"/>
    </row>
    <row r="316" spans="22:22" x14ac:dyDescent="0.25">
      <c r="V316" s="44"/>
    </row>
    <row r="317" spans="22:22" x14ac:dyDescent="0.25">
      <c r="V317" s="44"/>
    </row>
    <row r="318" spans="22:22" x14ac:dyDescent="0.25">
      <c r="V318" s="44"/>
    </row>
    <row r="319" spans="22:22" x14ac:dyDescent="0.25">
      <c r="V319" s="44"/>
    </row>
    <row r="320" spans="22:22" x14ac:dyDescent="0.25">
      <c r="V320" s="44"/>
    </row>
    <row r="321" spans="22:22" x14ac:dyDescent="0.25">
      <c r="V321" s="44"/>
    </row>
    <row r="322" spans="22:22" x14ac:dyDescent="0.25">
      <c r="V322" s="44"/>
    </row>
    <row r="323" spans="22:22" x14ac:dyDescent="0.25">
      <c r="V323" s="44"/>
    </row>
    <row r="324" spans="22:22" x14ac:dyDescent="0.25">
      <c r="V324" s="44"/>
    </row>
    <row r="325" spans="22:22" x14ac:dyDescent="0.25">
      <c r="V325" s="44"/>
    </row>
    <row r="326" spans="22:22" x14ac:dyDescent="0.25">
      <c r="V326" s="44"/>
    </row>
    <row r="327" spans="22:22" x14ac:dyDescent="0.25">
      <c r="V327" s="44"/>
    </row>
    <row r="328" spans="22:22" x14ac:dyDescent="0.25">
      <c r="V328" s="44"/>
    </row>
    <row r="329" spans="22:22" x14ac:dyDescent="0.25">
      <c r="V329" s="44"/>
    </row>
    <row r="330" spans="22:22" x14ac:dyDescent="0.25">
      <c r="V330" s="44"/>
    </row>
    <row r="331" spans="22:22" x14ac:dyDescent="0.25">
      <c r="V331" s="44"/>
    </row>
    <row r="332" spans="22:22" x14ac:dyDescent="0.25">
      <c r="V332" s="44"/>
    </row>
    <row r="333" spans="22:22" x14ac:dyDescent="0.25">
      <c r="V333" s="44"/>
    </row>
    <row r="334" spans="22:22" x14ac:dyDescent="0.25">
      <c r="V334" s="44"/>
    </row>
    <row r="335" spans="22:22" x14ac:dyDescent="0.25">
      <c r="V335" s="44"/>
    </row>
    <row r="336" spans="22:22" x14ac:dyDescent="0.25">
      <c r="V336" s="44"/>
    </row>
    <row r="337" spans="22:22" x14ac:dyDescent="0.25">
      <c r="V337" s="44"/>
    </row>
    <row r="338" spans="22:22" x14ac:dyDescent="0.25">
      <c r="V338" s="44"/>
    </row>
    <row r="339" spans="22:22" x14ac:dyDescent="0.25">
      <c r="V339" s="44"/>
    </row>
    <row r="340" spans="22:22" x14ac:dyDescent="0.25">
      <c r="V340" s="44"/>
    </row>
    <row r="341" spans="22:22" x14ac:dyDescent="0.25">
      <c r="V341" s="44"/>
    </row>
    <row r="342" spans="22:22" x14ac:dyDescent="0.25">
      <c r="V342" s="44"/>
    </row>
    <row r="343" spans="22:22" x14ac:dyDescent="0.25">
      <c r="V343" s="44"/>
    </row>
    <row r="344" spans="22:22" x14ac:dyDescent="0.25">
      <c r="V344" s="44"/>
    </row>
    <row r="345" spans="22:22" x14ac:dyDescent="0.25">
      <c r="V345" s="44"/>
    </row>
    <row r="346" spans="22:22" x14ac:dyDescent="0.25">
      <c r="V346" s="44"/>
    </row>
    <row r="347" spans="22:22" x14ac:dyDescent="0.25">
      <c r="V347" s="44"/>
    </row>
    <row r="348" spans="22:22" x14ac:dyDescent="0.25">
      <c r="V348" s="44"/>
    </row>
    <row r="349" spans="22:22" x14ac:dyDescent="0.25">
      <c r="V349" s="44"/>
    </row>
    <row r="350" spans="22:22" x14ac:dyDescent="0.25">
      <c r="V350" s="44"/>
    </row>
    <row r="351" spans="22:22" x14ac:dyDescent="0.25">
      <c r="V351" s="44"/>
    </row>
    <row r="352" spans="22:22" x14ac:dyDescent="0.25">
      <c r="V352" s="44"/>
    </row>
    <row r="353" spans="22:22" x14ac:dyDescent="0.25">
      <c r="V353" s="44"/>
    </row>
    <row r="354" spans="22:22" x14ac:dyDescent="0.25">
      <c r="V354" s="44"/>
    </row>
    <row r="355" spans="22:22" x14ac:dyDescent="0.25">
      <c r="V355" s="44"/>
    </row>
    <row r="356" spans="22:22" x14ac:dyDescent="0.25">
      <c r="V356" s="44"/>
    </row>
    <row r="357" spans="22:22" x14ac:dyDescent="0.25">
      <c r="V357" s="44"/>
    </row>
    <row r="358" spans="22:22" x14ac:dyDescent="0.25">
      <c r="V358" s="44"/>
    </row>
    <row r="359" spans="22:22" x14ac:dyDescent="0.25">
      <c r="V359" s="44"/>
    </row>
    <row r="360" spans="22:22" x14ac:dyDescent="0.25">
      <c r="V360" s="44"/>
    </row>
    <row r="361" spans="22:22" x14ac:dyDescent="0.25">
      <c r="V361" s="44"/>
    </row>
    <row r="362" spans="22:22" x14ac:dyDescent="0.25">
      <c r="V362" s="44"/>
    </row>
    <row r="363" spans="22:22" x14ac:dyDescent="0.25">
      <c r="V363" s="44"/>
    </row>
    <row r="364" spans="22:22" x14ac:dyDescent="0.25">
      <c r="V364" s="44"/>
    </row>
    <row r="365" spans="22:22" x14ac:dyDescent="0.25">
      <c r="V365" s="44"/>
    </row>
    <row r="366" spans="22:22" x14ac:dyDescent="0.25">
      <c r="V366" s="44"/>
    </row>
    <row r="367" spans="22:22" x14ac:dyDescent="0.25">
      <c r="V367" s="44"/>
    </row>
    <row r="368" spans="22:22" x14ac:dyDescent="0.25">
      <c r="V368" s="44"/>
    </row>
    <row r="369" spans="22:22" x14ac:dyDescent="0.25">
      <c r="V369" s="44"/>
    </row>
    <row r="370" spans="22:22" x14ac:dyDescent="0.25">
      <c r="V370" s="44"/>
    </row>
    <row r="371" spans="22:22" x14ac:dyDescent="0.25">
      <c r="V371" s="44"/>
    </row>
    <row r="372" spans="22:22" x14ac:dyDescent="0.25">
      <c r="V372" s="44"/>
    </row>
    <row r="373" spans="22:22" x14ac:dyDescent="0.25">
      <c r="V373" s="44"/>
    </row>
    <row r="374" spans="22:22" x14ac:dyDescent="0.25">
      <c r="V374" s="44"/>
    </row>
    <row r="375" spans="22:22" x14ac:dyDescent="0.25">
      <c r="V375" s="44"/>
    </row>
    <row r="376" spans="22:22" x14ac:dyDescent="0.25">
      <c r="V376" s="44"/>
    </row>
    <row r="377" spans="22:22" x14ac:dyDescent="0.25">
      <c r="V377" s="44"/>
    </row>
    <row r="378" spans="22:22" x14ac:dyDescent="0.25">
      <c r="V378" s="44"/>
    </row>
    <row r="379" spans="22:22" x14ac:dyDescent="0.25">
      <c r="V379" s="44"/>
    </row>
    <row r="380" spans="22:22" x14ac:dyDescent="0.25">
      <c r="V380" s="44"/>
    </row>
    <row r="381" spans="22:22" x14ac:dyDescent="0.25">
      <c r="V381" s="44"/>
    </row>
    <row r="382" spans="22:22" x14ac:dyDescent="0.25">
      <c r="V382" s="44"/>
    </row>
    <row r="383" spans="22:22" x14ac:dyDescent="0.25">
      <c r="V383" s="44"/>
    </row>
    <row r="384" spans="22:22" x14ac:dyDescent="0.25">
      <c r="V384" s="44"/>
    </row>
    <row r="385" spans="22:22" x14ac:dyDescent="0.25">
      <c r="V385" s="44"/>
    </row>
    <row r="386" spans="22:22" x14ac:dyDescent="0.25">
      <c r="V386" s="44"/>
    </row>
    <row r="387" spans="22:22" x14ac:dyDescent="0.25">
      <c r="V387" s="44"/>
    </row>
    <row r="388" spans="22:22" x14ac:dyDescent="0.25">
      <c r="V388" s="44"/>
    </row>
    <row r="389" spans="22:22" x14ac:dyDescent="0.25">
      <c r="V389" s="44"/>
    </row>
    <row r="390" spans="22:22" x14ac:dyDescent="0.25">
      <c r="V390" s="44"/>
    </row>
    <row r="391" spans="22:22" x14ac:dyDescent="0.25">
      <c r="V391" s="44"/>
    </row>
    <row r="392" spans="22:22" x14ac:dyDescent="0.25">
      <c r="V392" s="44"/>
    </row>
    <row r="393" spans="22:22" x14ac:dyDescent="0.25">
      <c r="V393" s="44"/>
    </row>
    <row r="394" spans="22:22" x14ac:dyDescent="0.25">
      <c r="V394" s="44"/>
    </row>
    <row r="395" spans="22:22" x14ac:dyDescent="0.25">
      <c r="V395" s="44"/>
    </row>
    <row r="396" spans="22:22" x14ac:dyDescent="0.25">
      <c r="V396" s="44"/>
    </row>
    <row r="397" spans="22:22" x14ac:dyDescent="0.25">
      <c r="V397" s="44"/>
    </row>
    <row r="398" spans="22:22" x14ac:dyDescent="0.25">
      <c r="V398" s="44"/>
    </row>
    <row r="399" spans="22:22" x14ac:dyDescent="0.25">
      <c r="V399" s="44"/>
    </row>
    <row r="400" spans="22:22" x14ac:dyDescent="0.25">
      <c r="V400" s="44"/>
    </row>
    <row r="401" spans="22:22" x14ac:dyDescent="0.25">
      <c r="V401" s="44"/>
    </row>
    <row r="402" spans="22:22" x14ac:dyDescent="0.25">
      <c r="V402" s="44"/>
    </row>
    <row r="403" spans="22:22" x14ac:dyDescent="0.25">
      <c r="V403" s="44"/>
    </row>
    <row r="404" spans="22:22" x14ac:dyDescent="0.25">
      <c r="V404" s="44"/>
    </row>
    <row r="405" spans="22:22" x14ac:dyDescent="0.25">
      <c r="V405" s="44"/>
    </row>
    <row r="406" spans="22:22" x14ac:dyDescent="0.25">
      <c r="V406" s="44"/>
    </row>
    <row r="407" spans="22:22" x14ac:dyDescent="0.25">
      <c r="V407" s="44"/>
    </row>
    <row r="408" spans="22:22" x14ac:dyDescent="0.25">
      <c r="V408" s="44"/>
    </row>
    <row r="409" spans="22:22" x14ac:dyDescent="0.25">
      <c r="V409" s="44"/>
    </row>
    <row r="410" spans="22:22" x14ac:dyDescent="0.25">
      <c r="V410" s="44"/>
    </row>
    <row r="411" spans="22:22" x14ac:dyDescent="0.25">
      <c r="V411" s="44"/>
    </row>
    <row r="412" spans="22:22" x14ac:dyDescent="0.25">
      <c r="V412" s="44"/>
    </row>
    <row r="413" spans="22:22" x14ac:dyDescent="0.25">
      <c r="V413" s="44"/>
    </row>
    <row r="414" spans="22:22" x14ac:dyDescent="0.25">
      <c r="V414" s="44"/>
    </row>
    <row r="415" spans="22:22" x14ac:dyDescent="0.25">
      <c r="V415" s="44"/>
    </row>
    <row r="416" spans="22:22" x14ac:dyDescent="0.25">
      <c r="V416" s="44"/>
    </row>
    <row r="417" spans="22:22" x14ac:dyDescent="0.25">
      <c r="V417" s="44"/>
    </row>
    <row r="418" spans="22:22" x14ac:dyDescent="0.25">
      <c r="V418" s="44"/>
    </row>
    <row r="419" spans="22:22" x14ac:dyDescent="0.25">
      <c r="V419" s="44"/>
    </row>
    <row r="420" spans="22:22" x14ac:dyDescent="0.25">
      <c r="V420" s="44"/>
    </row>
    <row r="421" spans="22:22" x14ac:dyDescent="0.25">
      <c r="V421" s="44"/>
    </row>
    <row r="422" spans="22:22" x14ac:dyDescent="0.25">
      <c r="V422" s="44"/>
    </row>
    <row r="423" spans="22:22" x14ac:dyDescent="0.25">
      <c r="V423" s="44"/>
    </row>
    <row r="424" spans="22:22" x14ac:dyDescent="0.25">
      <c r="V424" s="44"/>
    </row>
    <row r="425" spans="22:22" x14ac:dyDescent="0.25">
      <c r="V425" s="44"/>
    </row>
    <row r="426" spans="22:22" x14ac:dyDescent="0.25">
      <c r="V426" s="44"/>
    </row>
    <row r="427" spans="22:22" x14ac:dyDescent="0.25">
      <c r="V427" s="44"/>
    </row>
    <row r="428" spans="22:22" x14ac:dyDescent="0.25">
      <c r="V428" s="44"/>
    </row>
    <row r="429" spans="22:22" x14ac:dyDescent="0.25">
      <c r="V429" s="44"/>
    </row>
    <row r="430" spans="22:22" x14ac:dyDescent="0.25">
      <c r="V430" s="44"/>
    </row>
    <row r="431" spans="22:22" x14ac:dyDescent="0.25">
      <c r="V431" s="44"/>
    </row>
    <row r="432" spans="22:22" x14ac:dyDescent="0.25">
      <c r="V432" s="44"/>
    </row>
    <row r="433" spans="22:22" x14ac:dyDescent="0.25">
      <c r="V433" s="44"/>
    </row>
    <row r="434" spans="22:22" x14ac:dyDescent="0.25">
      <c r="V434" s="44"/>
    </row>
    <row r="435" spans="22:22" x14ac:dyDescent="0.25">
      <c r="V435" s="44"/>
    </row>
    <row r="436" spans="22:22" x14ac:dyDescent="0.25">
      <c r="V436" s="44"/>
    </row>
    <row r="437" spans="22:22" x14ac:dyDescent="0.25">
      <c r="V437" s="44"/>
    </row>
    <row r="438" spans="22:22" x14ac:dyDescent="0.25">
      <c r="V438" s="44"/>
    </row>
    <row r="439" spans="22:22" x14ac:dyDescent="0.25">
      <c r="V439" s="44"/>
    </row>
    <row r="440" spans="22:22" x14ac:dyDescent="0.25">
      <c r="V440" s="44"/>
    </row>
    <row r="441" spans="22:22" x14ac:dyDescent="0.25">
      <c r="V441" s="44"/>
    </row>
    <row r="442" spans="22:22" x14ac:dyDescent="0.25">
      <c r="V442" s="44"/>
    </row>
    <row r="443" spans="22:22" x14ac:dyDescent="0.25">
      <c r="V443" s="44"/>
    </row>
    <row r="444" spans="22:22" x14ac:dyDescent="0.25">
      <c r="V444" s="44"/>
    </row>
    <row r="445" spans="22:22" x14ac:dyDescent="0.25">
      <c r="V445" s="44"/>
    </row>
    <row r="446" spans="22:22" x14ac:dyDescent="0.25">
      <c r="V446" s="44"/>
    </row>
    <row r="447" spans="22:22" x14ac:dyDescent="0.25">
      <c r="V447" s="44"/>
    </row>
    <row r="448" spans="22:22" x14ac:dyDescent="0.25">
      <c r="V448" s="44"/>
    </row>
    <row r="449" spans="22:22" x14ac:dyDescent="0.25">
      <c r="V449" s="44"/>
    </row>
    <row r="450" spans="22:22" x14ac:dyDescent="0.25">
      <c r="V450" s="44"/>
    </row>
    <row r="451" spans="22:22" x14ac:dyDescent="0.25">
      <c r="V451" s="44"/>
    </row>
    <row r="452" spans="22:22" x14ac:dyDescent="0.25">
      <c r="V452" s="44"/>
    </row>
    <row r="453" spans="22:22" x14ac:dyDescent="0.25">
      <c r="V453" s="44"/>
    </row>
    <row r="454" spans="22:22" x14ac:dyDescent="0.25">
      <c r="V454" s="44"/>
    </row>
    <row r="455" spans="22:22" x14ac:dyDescent="0.25">
      <c r="V455" s="44"/>
    </row>
    <row r="456" spans="22:22" x14ac:dyDescent="0.25">
      <c r="V456" s="44"/>
    </row>
    <row r="457" spans="22:22" x14ac:dyDescent="0.25">
      <c r="V457" s="44"/>
    </row>
    <row r="458" spans="22:22" x14ac:dyDescent="0.25">
      <c r="V458" s="44"/>
    </row>
    <row r="459" spans="22:22" x14ac:dyDescent="0.25">
      <c r="V459" s="44"/>
    </row>
    <row r="460" spans="22:22" x14ac:dyDescent="0.25">
      <c r="V460" s="44"/>
    </row>
    <row r="461" spans="22:22" x14ac:dyDescent="0.25">
      <c r="V461" s="44"/>
    </row>
    <row r="462" spans="22:22" x14ac:dyDescent="0.25">
      <c r="V462" s="44"/>
    </row>
    <row r="463" spans="22:22" x14ac:dyDescent="0.25">
      <c r="V463" s="44"/>
    </row>
    <row r="464" spans="22:22" x14ac:dyDescent="0.25">
      <c r="V464" s="44"/>
    </row>
    <row r="465" spans="22:22" x14ac:dyDescent="0.25">
      <c r="V465" s="44"/>
    </row>
    <row r="466" spans="22:22" x14ac:dyDescent="0.25">
      <c r="V466" s="44"/>
    </row>
    <row r="467" spans="22:22" x14ac:dyDescent="0.25">
      <c r="V467" s="44"/>
    </row>
    <row r="468" spans="22:22" x14ac:dyDescent="0.25">
      <c r="V468" s="44"/>
    </row>
    <row r="469" spans="22:22" x14ac:dyDescent="0.25">
      <c r="V469" s="44"/>
    </row>
    <row r="470" spans="22:22" x14ac:dyDescent="0.25">
      <c r="V470" s="44"/>
    </row>
    <row r="471" spans="22:22" x14ac:dyDescent="0.25">
      <c r="V471" s="44"/>
    </row>
    <row r="472" spans="22:22" x14ac:dyDescent="0.25">
      <c r="V472" s="44"/>
    </row>
    <row r="473" spans="22:22" x14ac:dyDescent="0.25">
      <c r="V473" s="44"/>
    </row>
    <row r="474" spans="22:22" x14ac:dyDescent="0.25">
      <c r="V474" s="44"/>
    </row>
    <row r="475" spans="22:22" x14ac:dyDescent="0.25">
      <c r="V475" s="44"/>
    </row>
    <row r="476" spans="22:22" x14ac:dyDescent="0.25">
      <c r="V476" s="44"/>
    </row>
    <row r="477" spans="22:22" x14ac:dyDescent="0.25">
      <c r="V477" s="44"/>
    </row>
    <row r="478" spans="22:22" x14ac:dyDescent="0.25">
      <c r="V478" s="44"/>
    </row>
    <row r="479" spans="22:22" x14ac:dyDescent="0.25">
      <c r="V479" s="44"/>
    </row>
    <row r="480" spans="22:22" x14ac:dyDescent="0.25">
      <c r="V480" s="44"/>
    </row>
    <row r="481" spans="22:22" x14ac:dyDescent="0.25">
      <c r="V481" s="44"/>
    </row>
    <row r="482" spans="22:22" x14ac:dyDescent="0.25">
      <c r="V482" s="44"/>
    </row>
    <row r="483" spans="22:22" x14ac:dyDescent="0.25">
      <c r="V483" s="44"/>
    </row>
    <row r="484" spans="22:22" x14ac:dyDescent="0.25">
      <c r="V484" s="44"/>
    </row>
    <row r="485" spans="22:22" x14ac:dyDescent="0.25">
      <c r="V485" s="44"/>
    </row>
    <row r="486" spans="22:22" x14ac:dyDescent="0.25">
      <c r="V486" s="44"/>
    </row>
    <row r="487" spans="22:22" x14ac:dyDescent="0.25">
      <c r="V487" s="44"/>
    </row>
    <row r="488" spans="22:22" x14ac:dyDescent="0.25">
      <c r="V488" s="44"/>
    </row>
    <row r="489" spans="22:22" x14ac:dyDescent="0.25">
      <c r="V489" s="44"/>
    </row>
    <row r="490" spans="22:22" x14ac:dyDescent="0.25">
      <c r="V490" s="44"/>
    </row>
    <row r="491" spans="22:22" x14ac:dyDescent="0.25">
      <c r="V491" s="44"/>
    </row>
    <row r="492" spans="22:22" x14ac:dyDescent="0.25">
      <c r="V492" s="44"/>
    </row>
    <row r="493" spans="22:22" x14ac:dyDescent="0.25">
      <c r="V493" s="44"/>
    </row>
    <row r="494" spans="22:22" x14ac:dyDescent="0.25">
      <c r="V494" s="44"/>
    </row>
    <row r="495" spans="22:22" x14ac:dyDescent="0.25">
      <c r="V495" s="44"/>
    </row>
    <row r="496" spans="22:22" x14ac:dyDescent="0.25">
      <c r="V496" s="44"/>
    </row>
    <row r="497" spans="22:22" x14ac:dyDescent="0.25">
      <c r="V497" s="44"/>
    </row>
    <row r="498" spans="22:22" x14ac:dyDescent="0.25">
      <c r="V498" s="44"/>
    </row>
    <row r="499" spans="22:22" x14ac:dyDescent="0.25">
      <c r="V499" s="44"/>
    </row>
    <row r="500" spans="22:22" x14ac:dyDescent="0.25">
      <c r="V500" s="44"/>
    </row>
    <row r="501" spans="22:22" x14ac:dyDescent="0.25">
      <c r="V501" s="44"/>
    </row>
    <row r="502" spans="22:22" x14ac:dyDescent="0.25">
      <c r="V502" s="44"/>
    </row>
    <row r="503" spans="22:22" x14ac:dyDescent="0.25">
      <c r="V503" s="44"/>
    </row>
    <row r="504" spans="22:22" x14ac:dyDescent="0.25">
      <c r="V504" s="44"/>
    </row>
    <row r="505" spans="22:22" x14ac:dyDescent="0.25">
      <c r="V505" s="44"/>
    </row>
    <row r="506" spans="22:22" x14ac:dyDescent="0.25">
      <c r="V506" s="44"/>
    </row>
    <row r="507" spans="22:22" x14ac:dyDescent="0.25">
      <c r="V507" s="44"/>
    </row>
    <row r="508" spans="22:22" x14ac:dyDescent="0.25">
      <c r="V508" s="44"/>
    </row>
    <row r="509" spans="22:22" x14ac:dyDescent="0.25">
      <c r="V509" s="44"/>
    </row>
    <row r="510" spans="22:22" x14ac:dyDescent="0.25">
      <c r="V510" s="44"/>
    </row>
    <row r="511" spans="22:22" x14ac:dyDescent="0.25">
      <c r="V511" s="44"/>
    </row>
    <row r="512" spans="22:22" x14ac:dyDescent="0.25">
      <c r="V512" s="44"/>
    </row>
    <row r="513" spans="22:22" x14ac:dyDescent="0.25">
      <c r="V513" s="44"/>
    </row>
    <row r="514" spans="22:22" x14ac:dyDescent="0.25">
      <c r="V514" s="44"/>
    </row>
    <row r="515" spans="22:22" x14ac:dyDescent="0.25">
      <c r="V515" s="44"/>
    </row>
    <row r="516" spans="22:22" x14ac:dyDescent="0.25">
      <c r="V516" s="44"/>
    </row>
    <row r="517" spans="22:22" x14ac:dyDescent="0.25">
      <c r="V517" s="44"/>
    </row>
    <row r="518" spans="22:22" x14ac:dyDescent="0.25">
      <c r="V518" s="44"/>
    </row>
    <row r="519" spans="22:22" x14ac:dyDescent="0.25">
      <c r="V519" s="44"/>
    </row>
    <row r="520" spans="22:22" x14ac:dyDescent="0.25">
      <c r="V520" s="44"/>
    </row>
    <row r="521" spans="22:22" x14ac:dyDescent="0.25">
      <c r="V521" s="44"/>
    </row>
    <row r="522" spans="22:22" x14ac:dyDescent="0.25">
      <c r="V522" s="44"/>
    </row>
    <row r="523" spans="22:22" x14ac:dyDescent="0.25">
      <c r="V523" s="44"/>
    </row>
    <row r="524" spans="22:22" x14ac:dyDescent="0.25">
      <c r="V524" s="44"/>
    </row>
    <row r="525" spans="22:22" x14ac:dyDescent="0.25">
      <c r="V525" s="44"/>
    </row>
    <row r="526" spans="22:22" x14ac:dyDescent="0.25">
      <c r="V526" s="44"/>
    </row>
    <row r="527" spans="22:22" x14ac:dyDescent="0.25">
      <c r="V527" s="44"/>
    </row>
    <row r="528" spans="22:22" x14ac:dyDescent="0.25">
      <c r="V528" s="44"/>
    </row>
    <row r="529" spans="22:22" x14ac:dyDescent="0.25">
      <c r="V529" s="44"/>
    </row>
    <row r="530" spans="22:22" x14ac:dyDescent="0.25">
      <c r="V530" s="44"/>
    </row>
    <row r="531" spans="22:22" x14ac:dyDescent="0.25">
      <c r="V531" s="44"/>
    </row>
    <row r="532" spans="22:22" x14ac:dyDescent="0.25">
      <c r="V532" s="44"/>
    </row>
    <row r="533" spans="22:22" x14ac:dyDescent="0.25">
      <c r="V533" s="44"/>
    </row>
    <row r="534" spans="22:22" x14ac:dyDescent="0.25">
      <c r="V534" s="44"/>
    </row>
    <row r="535" spans="22:22" x14ac:dyDescent="0.25">
      <c r="V535" s="44"/>
    </row>
    <row r="536" spans="22:22" x14ac:dyDescent="0.25">
      <c r="V536" s="44"/>
    </row>
    <row r="537" spans="22:22" x14ac:dyDescent="0.25">
      <c r="V537" s="44"/>
    </row>
    <row r="538" spans="22:22" x14ac:dyDescent="0.25">
      <c r="V538" s="44"/>
    </row>
    <row r="539" spans="22:22" x14ac:dyDescent="0.25">
      <c r="V539" s="44"/>
    </row>
    <row r="540" spans="22:22" x14ac:dyDescent="0.25">
      <c r="V540" s="44"/>
    </row>
    <row r="541" spans="22:22" x14ac:dyDescent="0.25">
      <c r="V541" s="44"/>
    </row>
    <row r="542" spans="22:22" x14ac:dyDescent="0.25">
      <c r="V542" s="44"/>
    </row>
    <row r="543" spans="22:22" x14ac:dyDescent="0.25">
      <c r="V543" s="44"/>
    </row>
    <row r="544" spans="22:22" x14ac:dyDescent="0.25">
      <c r="V544" s="44"/>
    </row>
    <row r="545" spans="22:22" x14ac:dyDescent="0.25">
      <c r="V545" s="44"/>
    </row>
    <row r="546" spans="22:22" x14ac:dyDescent="0.25">
      <c r="V546" s="44"/>
    </row>
    <row r="547" spans="22:22" x14ac:dyDescent="0.25">
      <c r="V547" s="44"/>
    </row>
    <row r="548" spans="22:22" x14ac:dyDescent="0.25">
      <c r="V548" s="44"/>
    </row>
    <row r="549" spans="22:22" x14ac:dyDescent="0.25">
      <c r="V549" s="44"/>
    </row>
    <row r="550" spans="22:22" x14ac:dyDescent="0.25">
      <c r="V550" s="44"/>
    </row>
    <row r="551" spans="22:22" x14ac:dyDescent="0.25">
      <c r="V551" s="44"/>
    </row>
    <row r="552" spans="22:22" x14ac:dyDescent="0.25">
      <c r="V552" s="44"/>
    </row>
    <row r="553" spans="22:22" x14ac:dyDescent="0.25">
      <c r="V553" s="44"/>
    </row>
    <row r="554" spans="22:22" x14ac:dyDescent="0.25">
      <c r="V554" s="44"/>
    </row>
    <row r="555" spans="22:22" x14ac:dyDescent="0.25">
      <c r="V555" s="44"/>
    </row>
    <row r="556" spans="22:22" x14ac:dyDescent="0.25">
      <c r="V556" s="44"/>
    </row>
    <row r="557" spans="22:22" x14ac:dyDescent="0.25">
      <c r="V557" s="44"/>
    </row>
    <row r="558" spans="22:22" x14ac:dyDescent="0.25">
      <c r="V558" s="44"/>
    </row>
    <row r="559" spans="22:22" x14ac:dyDescent="0.25">
      <c r="V559" s="44"/>
    </row>
    <row r="560" spans="22:22" x14ac:dyDescent="0.25">
      <c r="V560" s="44"/>
    </row>
    <row r="561" spans="22:22" x14ac:dyDescent="0.25">
      <c r="V561" s="44"/>
    </row>
    <row r="562" spans="22:22" x14ac:dyDescent="0.25">
      <c r="V562" s="44"/>
    </row>
    <row r="563" spans="22:22" x14ac:dyDescent="0.25">
      <c r="V563" s="44"/>
    </row>
    <row r="564" spans="22:22" x14ac:dyDescent="0.25">
      <c r="V564" s="44"/>
    </row>
    <row r="565" spans="22:22" x14ac:dyDescent="0.25">
      <c r="V565" s="44"/>
    </row>
    <row r="566" spans="22:22" x14ac:dyDescent="0.25">
      <c r="V566" s="44"/>
    </row>
    <row r="567" spans="22:22" x14ac:dyDescent="0.25">
      <c r="V567" s="44"/>
    </row>
    <row r="568" spans="22:22" x14ac:dyDescent="0.25">
      <c r="V568" s="44"/>
    </row>
    <row r="569" spans="22:22" x14ac:dyDescent="0.25">
      <c r="V569" s="44"/>
    </row>
    <row r="570" spans="22:22" x14ac:dyDescent="0.25">
      <c r="V570" s="44"/>
    </row>
    <row r="571" spans="22:22" x14ac:dyDescent="0.25">
      <c r="V571" s="44"/>
    </row>
    <row r="572" spans="22:22" x14ac:dyDescent="0.25">
      <c r="V572" s="44"/>
    </row>
    <row r="573" spans="22:22" x14ac:dyDescent="0.25">
      <c r="V573" s="44"/>
    </row>
    <row r="574" spans="22:22" x14ac:dyDescent="0.25">
      <c r="V574" s="44"/>
    </row>
    <row r="575" spans="22:22" x14ac:dyDescent="0.25">
      <c r="V575" s="44"/>
    </row>
    <row r="576" spans="22:22" x14ac:dyDescent="0.25">
      <c r="V576" s="44"/>
    </row>
    <row r="577" spans="22:22" x14ac:dyDescent="0.25">
      <c r="V577" s="44"/>
    </row>
    <row r="578" spans="22:22" x14ac:dyDescent="0.25">
      <c r="V578" s="44"/>
    </row>
    <row r="579" spans="22:22" x14ac:dyDescent="0.25">
      <c r="V579" s="44"/>
    </row>
    <row r="580" spans="22:22" x14ac:dyDescent="0.25">
      <c r="V580" s="44"/>
    </row>
    <row r="581" spans="22:22" x14ac:dyDescent="0.25">
      <c r="V581" s="44"/>
    </row>
    <row r="582" spans="22:22" x14ac:dyDescent="0.25">
      <c r="V582" s="44"/>
    </row>
    <row r="583" spans="22:22" x14ac:dyDescent="0.25">
      <c r="V583" s="44"/>
    </row>
    <row r="584" spans="22:22" x14ac:dyDescent="0.25">
      <c r="V584" s="44"/>
    </row>
    <row r="585" spans="22:22" x14ac:dyDescent="0.25">
      <c r="V585" s="44"/>
    </row>
    <row r="586" spans="22:22" x14ac:dyDescent="0.25">
      <c r="V586" s="44"/>
    </row>
    <row r="587" spans="22:22" x14ac:dyDescent="0.25">
      <c r="V587" s="44"/>
    </row>
    <row r="588" spans="22:22" x14ac:dyDescent="0.25">
      <c r="V588" s="44"/>
    </row>
    <row r="589" spans="22:22" x14ac:dyDescent="0.25">
      <c r="V589" s="44"/>
    </row>
    <row r="590" spans="22:22" x14ac:dyDescent="0.25">
      <c r="V590" s="44"/>
    </row>
    <row r="591" spans="22:22" x14ac:dyDescent="0.25">
      <c r="V591" s="44"/>
    </row>
    <row r="592" spans="22:22" x14ac:dyDescent="0.25">
      <c r="V592" s="44"/>
    </row>
    <row r="593" spans="22:22" x14ac:dyDescent="0.25">
      <c r="V593" s="44"/>
    </row>
    <row r="594" spans="22:22" x14ac:dyDescent="0.25">
      <c r="V594" s="44"/>
    </row>
    <row r="595" spans="22:22" x14ac:dyDescent="0.25">
      <c r="V595" s="44"/>
    </row>
    <row r="596" spans="22:22" x14ac:dyDescent="0.25">
      <c r="V596" s="44"/>
    </row>
    <row r="597" spans="22:22" x14ac:dyDescent="0.25">
      <c r="V597" s="44"/>
    </row>
    <row r="598" spans="22:22" x14ac:dyDescent="0.25">
      <c r="V598" s="44"/>
    </row>
    <row r="599" spans="22:22" x14ac:dyDescent="0.25">
      <c r="V599" s="44"/>
    </row>
    <row r="600" spans="22:22" x14ac:dyDescent="0.25">
      <c r="V600" s="44"/>
    </row>
    <row r="601" spans="22:22" x14ac:dyDescent="0.25">
      <c r="V601" s="44"/>
    </row>
    <row r="602" spans="22:22" x14ac:dyDescent="0.25">
      <c r="V602" s="44"/>
    </row>
    <row r="603" spans="22:22" x14ac:dyDescent="0.25">
      <c r="V603" s="44"/>
    </row>
    <row r="604" spans="22:22" x14ac:dyDescent="0.25">
      <c r="V604" s="44"/>
    </row>
    <row r="605" spans="22:22" x14ac:dyDescent="0.25">
      <c r="V605" s="44"/>
    </row>
    <row r="606" spans="22:22" x14ac:dyDescent="0.25">
      <c r="V606" s="44"/>
    </row>
  </sheetData>
  <mergeCells count="14">
    <mergeCell ref="AZ9:BB9"/>
    <mergeCell ref="BD9:BF9"/>
    <mergeCell ref="AB9:AD9"/>
    <mergeCell ref="AF9:AH9"/>
    <mergeCell ref="AJ9:AL9"/>
    <mergeCell ref="AN9:AP9"/>
    <mergeCell ref="AR9:AT9"/>
    <mergeCell ref="AV9:AX9"/>
    <mergeCell ref="X9:Z9"/>
    <mergeCell ref="D9:E9"/>
    <mergeCell ref="G9:J9"/>
    <mergeCell ref="L9:N9"/>
    <mergeCell ref="P9:R9"/>
    <mergeCell ref="T9:V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Notes</vt:lpstr>
      <vt:lpstr>ROR Summary</vt:lpstr>
      <vt:lpstr>Cost Summary</vt:lpstr>
      <vt:lpstr>Class Allocation</vt:lpstr>
      <vt:lpstr>Function-Classif</vt:lpstr>
      <vt:lpstr>Classification Factors</vt:lpstr>
      <vt:lpstr>Alloc amt</vt:lpstr>
      <vt:lpstr>Alloc Pct</vt:lpstr>
      <vt:lpstr>Alloc</vt:lpstr>
      <vt:lpstr>classify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Dolen</dc:creator>
  <cp:lastModifiedBy>Jenny Dolen</cp:lastModifiedBy>
  <cp:lastPrinted>2017-01-26T17:47:34Z</cp:lastPrinted>
  <dcterms:created xsi:type="dcterms:W3CDTF">2017-01-26T17:40:27Z</dcterms:created>
  <dcterms:modified xsi:type="dcterms:W3CDTF">2017-04-12T16:01:18Z</dcterms:modified>
</cp:coreProperties>
</file>