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Updated Forecasts\"/>
    </mc:Choice>
  </mc:AlternateContent>
  <bookViews>
    <workbookView xWindow="0" yWindow="0" windowWidth="15360" windowHeight="7455" firstSheet="3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Pct'!$D$12:$BF$609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4" l="1"/>
  <c r="C64" i="14"/>
  <c r="D63" i="14"/>
  <c r="C63" i="14"/>
  <c r="D62" i="14"/>
  <c r="C62" i="14"/>
  <c r="H64" i="12"/>
  <c r="G64" i="12" l="1"/>
  <c r="X64" i="14" s="1"/>
  <c r="H63" i="12"/>
  <c r="BE83" i="12"/>
  <c r="BE84" i="12" s="1"/>
  <c r="BA83" i="12"/>
  <c r="BA84" i="12" s="1"/>
  <c r="AW83" i="12"/>
  <c r="AW84" i="12" s="1"/>
  <c r="AS83" i="12"/>
  <c r="AS84" i="12" s="1"/>
  <c r="AO83" i="12"/>
  <c r="AO84" i="12" s="1"/>
  <c r="AK83" i="12"/>
  <c r="AK84" i="12" s="1"/>
  <c r="AG83" i="12"/>
  <c r="AG84" i="12" s="1"/>
  <c r="AC83" i="12"/>
  <c r="AC84" i="12" s="1"/>
  <c r="Y83" i="12"/>
  <c r="Y84" i="12" s="1"/>
  <c r="U83" i="12"/>
  <c r="U84" i="12" s="1"/>
  <c r="Q83" i="12"/>
  <c r="Q84" i="12" s="1"/>
  <c r="M83" i="12"/>
  <c r="M84" i="12" s="1"/>
  <c r="H64" i="14" l="1"/>
  <c r="T64" i="14"/>
  <c r="BF64" i="14"/>
  <c r="BA64" i="14"/>
  <c r="AV64" i="14"/>
  <c r="AP64" i="14"/>
  <c r="AK64" i="14"/>
  <c r="Z64" i="14"/>
  <c r="U64" i="14"/>
  <c r="P64" i="14"/>
  <c r="J64" i="14"/>
  <c r="BD64" i="14"/>
  <c r="AN64" i="14"/>
  <c r="AC64" i="14"/>
  <c r="R64" i="14"/>
  <c r="AW64" i="14"/>
  <c r="AR64" i="14"/>
  <c r="AG64" i="14"/>
  <c r="Q64" i="14"/>
  <c r="BE64" i="14"/>
  <c r="AZ64" i="14"/>
  <c r="AT64" i="14"/>
  <c r="AO64" i="14"/>
  <c r="AJ64" i="14"/>
  <c r="AD64" i="14"/>
  <c r="Y64" i="14"/>
  <c r="N64" i="14"/>
  <c r="I64" i="14"/>
  <c r="AX64" i="14"/>
  <c r="AS64" i="14"/>
  <c r="AH64" i="14"/>
  <c r="M64" i="14"/>
  <c r="BB64" i="14"/>
  <c r="AL64" i="14"/>
  <c r="V64" i="14"/>
  <c r="L64" i="14"/>
  <c r="G63" i="12"/>
  <c r="AB64" i="14"/>
  <c r="AF64" i="14"/>
  <c r="I84" i="12"/>
  <c r="G84" i="12" s="1"/>
  <c r="M85" i="12" s="1"/>
  <c r="BE63" i="14" l="1"/>
  <c r="AZ63" i="14"/>
  <c r="AT63" i="14"/>
  <c r="AO63" i="14"/>
  <c r="AJ63" i="14"/>
  <c r="AD63" i="14"/>
  <c r="Y63" i="14"/>
  <c r="N63" i="14"/>
  <c r="I63" i="14"/>
  <c r="BB63" i="14"/>
  <c r="AW63" i="14"/>
  <c r="AR63" i="14"/>
  <c r="AL63" i="14"/>
  <c r="AG63" i="14"/>
  <c r="AB63" i="14"/>
  <c r="V63" i="14"/>
  <c r="L63" i="14"/>
  <c r="AP63" i="14"/>
  <c r="U63" i="14"/>
  <c r="J63" i="14"/>
  <c r="BD63" i="14"/>
  <c r="AX63" i="14"/>
  <c r="AS63" i="14"/>
  <c r="AN63" i="14"/>
  <c r="AH63" i="14"/>
  <c r="AC63" i="14"/>
  <c r="R63" i="14"/>
  <c r="M63" i="14"/>
  <c r="Q63" i="14"/>
  <c r="BF63" i="14"/>
  <c r="BA63" i="14"/>
  <c r="AV63" i="14"/>
  <c r="AK63" i="14"/>
  <c r="Z63" i="14"/>
  <c r="P63" i="14"/>
  <c r="X63" i="14"/>
  <c r="T63" i="14"/>
  <c r="AF63" i="14"/>
  <c r="H63" i="14"/>
  <c r="G64" i="14"/>
  <c r="M62" i="12"/>
  <c r="BE85" i="12"/>
  <c r="BE62" i="12" s="1"/>
  <c r="BA85" i="12"/>
  <c r="BA62" i="12" s="1"/>
  <c r="AW85" i="12"/>
  <c r="AW62" i="12" s="1"/>
  <c r="Q85" i="12"/>
  <c r="Q62" i="12" s="1"/>
  <c r="AS85" i="12"/>
  <c r="AS62" i="12" s="1"/>
  <c r="U85" i="12"/>
  <c r="U62" i="12" s="1"/>
  <c r="AG85" i="12"/>
  <c r="AG62" i="12" s="1"/>
  <c r="Y85" i="12"/>
  <c r="Y62" i="12" s="1"/>
  <c r="AK85" i="12"/>
  <c r="AK62" i="12" s="1"/>
  <c r="AC85" i="12"/>
  <c r="AC62" i="12" s="1"/>
  <c r="AO85" i="12"/>
  <c r="AO62" i="12" s="1"/>
  <c r="G38" i="9"/>
  <c r="G63" i="14" l="1"/>
  <c r="G85" i="12"/>
  <c r="G62" i="12"/>
  <c r="AO62" i="14" s="1"/>
  <c r="D25" i="1"/>
  <c r="Q62" i="14" l="1"/>
  <c r="BB62" i="14"/>
  <c r="AR62" i="14"/>
  <c r="AL62" i="14"/>
  <c r="AB62" i="14"/>
  <c r="V62" i="14"/>
  <c r="L62" i="14"/>
  <c r="I62" i="12"/>
  <c r="I62" i="14" s="1"/>
  <c r="AT62" i="14"/>
  <c r="AJ62" i="14"/>
  <c r="N62" i="14"/>
  <c r="BD62" i="14"/>
  <c r="AX62" i="14"/>
  <c r="AN62" i="14"/>
  <c r="AH62" i="14"/>
  <c r="X62" i="14"/>
  <c r="BF62" i="14"/>
  <c r="AV62" i="14"/>
  <c r="AP62" i="14"/>
  <c r="AF62" i="14"/>
  <c r="Z62" i="14"/>
  <c r="P62" i="14"/>
  <c r="J62" i="14"/>
  <c r="AZ62" i="14"/>
  <c r="AD62" i="14"/>
  <c r="T62" i="14"/>
  <c r="R62" i="14"/>
  <c r="H62" i="14"/>
  <c r="Y62" i="14"/>
  <c r="BE62" i="14"/>
  <c r="U62" i="14"/>
  <c r="BA62" i="14"/>
  <c r="AS62" i="14"/>
  <c r="AW62" i="14"/>
  <c r="M62" i="14"/>
  <c r="AC62" i="14"/>
  <c r="AK62" i="14"/>
  <c r="AG62" i="14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3" i="15"/>
  <c r="V82" i="15"/>
  <c r="V79" i="15"/>
  <c r="V77" i="15"/>
  <c r="V76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27" i="15"/>
  <c r="V25" i="15"/>
  <c r="V23" i="15"/>
  <c r="V15" i="15"/>
  <c r="G62" i="14" l="1"/>
  <c r="H31" i="15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132" i="10" l="1"/>
  <c r="CA192" i="10"/>
  <c r="CA205" i="10"/>
  <c r="CA252" i="10"/>
  <c r="CA40" i="10"/>
  <c r="CA108" i="10"/>
  <c r="CA348" i="10"/>
  <c r="CA369" i="10"/>
  <c r="CA384" i="10"/>
  <c r="CA29" i="10"/>
  <c r="CA111" i="10"/>
  <c r="CA176" i="10"/>
  <c r="CA237" i="10"/>
  <c r="CA466" i="10"/>
  <c r="CA34" i="10"/>
  <c r="CA115" i="10"/>
  <c r="CA116" i="10"/>
  <c r="CA184" i="10"/>
  <c r="CA260" i="10"/>
  <c r="CA294" i="10"/>
  <c r="CA462" i="10"/>
  <c r="CA45" i="10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T61" i="12" s="1"/>
  <c r="AP44" i="12"/>
  <c r="AP61" i="12" s="1"/>
  <c r="AL44" i="12"/>
  <c r="AL61" i="12" s="1"/>
  <c r="AH44" i="12"/>
  <c r="AH61" i="12" s="1"/>
  <c r="AD44" i="12"/>
  <c r="AD61" i="12" s="1"/>
  <c r="Z44" i="12"/>
  <c r="Z61" i="12" s="1"/>
  <c r="V44" i="12"/>
  <c r="V61" i="12" s="1"/>
  <c r="R44" i="12"/>
  <c r="R61" i="12" s="1"/>
  <c r="N44" i="12"/>
  <c r="N61" i="12" s="1"/>
  <c r="G61" i="12" s="1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V24" i="15" s="1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V75" i="15" s="1"/>
  <c r="T375" i="1"/>
  <c r="H84" i="15"/>
  <c r="V84" i="15" s="1"/>
  <c r="I19" i="15"/>
  <c r="M19" i="15"/>
  <c r="Q19" i="15"/>
  <c r="I18" i="15"/>
  <c r="V18" i="15" s="1"/>
  <c r="H78" i="15"/>
  <c r="V78" i="15" s="1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V19" i="15" l="1"/>
  <c r="H57" i="15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7" i="14" l="1"/>
  <c r="BE77" i="14"/>
  <c r="BD77" i="14"/>
  <c r="BB77" i="14"/>
  <c r="BA77" i="14"/>
  <c r="AZ77" i="14"/>
  <c r="AX77" i="14"/>
  <c r="AW77" i="14"/>
  <c r="AV77" i="14"/>
  <c r="AT77" i="14"/>
  <c r="AS77" i="14"/>
  <c r="AR77" i="14"/>
  <c r="AP77" i="14"/>
  <c r="AO77" i="14"/>
  <c r="AN77" i="14"/>
  <c r="AL77" i="14"/>
  <c r="AK77" i="14"/>
  <c r="AJ77" i="14"/>
  <c r="AH77" i="14"/>
  <c r="AG77" i="14"/>
  <c r="AF77" i="14"/>
  <c r="AD77" i="14"/>
  <c r="AC77" i="14"/>
  <c r="AB77" i="14"/>
  <c r="Z77" i="14"/>
  <c r="Y77" i="14"/>
  <c r="X77" i="14"/>
  <c r="V77" i="14"/>
  <c r="U77" i="14"/>
  <c r="T77" i="14"/>
  <c r="R77" i="14"/>
  <c r="Q77" i="14"/>
  <c r="P77" i="14"/>
  <c r="N77" i="14"/>
  <c r="M77" i="14"/>
  <c r="L77" i="14"/>
  <c r="G77" i="14" s="1"/>
  <c r="J77" i="14"/>
  <c r="I77" i="14"/>
  <c r="H77" i="14"/>
  <c r="BF76" i="14"/>
  <c r="BE76" i="14"/>
  <c r="BD76" i="14"/>
  <c r="BB76" i="14"/>
  <c r="BA76" i="14"/>
  <c r="AZ76" i="14"/>
  <c r="AX76" i="14"/>
  <c r="AW76" i="14"/>
  <c r="AV76" i="14"/>
  <c r="AT76" i="14"/>
  <c r="AS76" i="14"/>
  <c r="AR76" i="14"/>
  <c r="AP76" i="14"/>
  <c r="AO76" i="14"/>
  <c r="AN76" i="14"/>
  <c r="AL76" i="14"/>
  <c r="AK76" i="14"/>
  <c r="AJ76" i="14"/>
  <c r="AH76" i="14"/>
  <c r="AG76" i="14"/>
  <c r="AF76" i="14"/>
  <c r="AD76" i="14"/>
  <c r="AC76" i="14"/>
  <c r="AB76" i="14"/>
  <c r="Z76" i="14"/>
  <c r="Y76" i="14"/>
  <c r="X76" i="14"/>
  <c r="V76" i="14"/>
  <c r="U76" i="14"/>
  <c r="T76" i="14"/>
  <c r="R76" i="14"/>
  <c r="Q76" i="14"/>
  <c r="P76" i="14"/>
  <c r="N76" i="14"/>
  <c r="M76" i="14"/>
  <c r="L76" i="14"/>
  <c r="G76" i="14" s="1"/>
  <c r="I76" i="14"/>
  <c r="H76" i="14"/>
  <c r="BF72" i="14"/>
  <c r="BE72" i="14"/>
  <c r="BD72" i="14"/>
  <c r="BB72" i="14"/>
  <c r="BA72" i="14"/>
  <c r="AZ72" i="14"/>
  <c r="AX72" i="14"/>
  <c r="AW72" i="14"/>
  <c r="AV72" i="14"/>
  <c r="AT72" i="14"/>
  <c r="AS72" i="14"/>
  <c r="AR72" i="14"/>
  <c r="AP72" i="14"/>
  <c r="AO72" i="14"/>
  <c r="AN72" i="14"/>
  <c r="AL72" i="14"/>
  <c r="AK72" i="14"/>
  <c r="AJ72" i="14"/>
  <c r="AH72" i="14"/>
  <c r="AG72" i="14"/>
  <c r="AF72" i="14"/>
  <c r="AD72" i="14"/>
  <c r="AC72" i="14"/>
  <c r="AB72" i="14"/>
  <c r="Z72" i="14"/>
  <c r="Y72" i="14"/>
  <c r="X72" i="14"/>
  <c r="V72" i="14"/>
  <c r="U72" i="14"/>
  <c r="T72" i="14"/>
  <c r="R72" i="14"/>
  <c r="Q72" i="14"/>
  <c r="P72" i="14"/>
  <c r="N72" i="14"/>
  <c r="M72" i="14"/>
  <c r="L72" i="14"/>
  <c r="G72" i="14" s="1"/>
  <c r="J72" i="14"/>
  <c r="I72" i="14"/>
  <c r="H72" i="14"/>
  <c r="BF71" i="14"/>
  <c r="BE71" i="14"/>
  <c r="BD71" i="14"/>
  <c r="BB71" i="14"/>
  <c r="BA71" i="14"/>
  <c r="AZ71" i="14"/>
  <c r="AX71" i="14"/>
  <c r="AW71" i="14"/>
  <c r="AV71" i="14"/>
  <c r="AT71" i="14"/>
  <c r="AS71" i="14"/>
  <c r="AR71" i="14"/>
  <c r="AP71" i="14"/>
  <c r="AO71" i="14"/>
  <c r="AN71" i="14"/>
  <c r="AL71" i="14"/>
  <c r="AK71" i="14"/>
  <c r="AJ71" i="14"/>
  <c r="AH71" i="14"/>
  <c r="AG71" i="14"/>
  <c r="AF71" i="14"/>
  <c r="AD71" i="14"/>
  <c r="AC71" i="14"/>
  <c r="AB71" i="14"/>
  <c r="Z71" i="14"/>
  <c r="Y71" i="14"/>
  <c r="X71" i="14"/>
  <c r="V71" i="14"/>
  <c r="U71" i="14"/>
  <c r="T71" i="14"/>
  <c r="R71" i="14"/>
  <c r="Q71" i="14"/>
  <c r="P71" i="14"/>
  <c r="N71" i="14"/>
  <c r="M71" i="14"/>
  <c r="L71" i="14"/>
  <c r="G71" i="14" s="1"/>
  <c r="I71" i="14"/>
  <c r="H71" i="14"/>
  <c r="BF67" i="14"/>
  <c r="BE67" i="14"/>
  <c r="BD67" i="14"/>
  <c r="BB67" i="14"/>
  <c r="BA67" i="14"/>
  <c r="AZ67" i="14"/>
  <c r="AX67" i="14"/>
  <c r="AW67" i="14"/>
  <c r="AV67" i="14"/>
  <c r="AT67" i="14"/>
  <c r="AS67" i="14"/>
  <c r="AR67" i="14"/>
  <c r="AP67" i="14"/>
  <c r="AO67" i="14"/>
  <c r="AN67" i="14"/>
  <c r="AL67" i="14"/>
  <c r="AK67" i="14"/>
  <c r="AJ67" i="14"/>
  <c r="AH67" i="14"/>
  <c r="AG67" i="14"/>
  <c r="AF67" i="14"/>
  <c r="AD67" i="14"/>
  <c r="AC67" i="14"/>
  <c r="AB67" i="14"/>
  <c r="Z67" i="14"/>
  <c r="Y67" i="14"/>
  <c r="X67" i="14"/>
  <c r="V67" i="14"/>
  <c r="U67" i="14"/>
  <c r="T67" i="14"/>
  <c r="R67" i="14"/>
  <c r="Q67" i="14"/>
  <c r="P67" i="14"/>
  <c r="N67" i="14"/>
  <c r="M67" i="14"/>
  <c r="L67" i="14"/>
  <c r="G67" i="14" s="1"/>
  <c r="J67" i="14"/>
  <c r="I67" i="14"/>
  <c r="H67" i="14"/>
  <c r="BF66" i="14"/>
  <c r="BE66" i="14"/>
  <c r="BD66" i="14"/>
  <c r="BB66" i="14"/>
  <c r="BA66" i="14"/>
  <c r="AZ66" i="14"/>
  <c r="AX66" i="14"/>
  <c r="AW66" i="14"/>
  <c r="AV66" i="14"/>
  <c r="AT66" i="14"/>
  <c r="AS66" i="14"/>
  <c r="AR66" i="14"/>
  <c r="AP66" i="14"/>
  <c r="AO66" i="14"/>
  <c r="AN66" i="14"/>
  <c r="AL66" i="14"/>
  <c r="AK66" i="14"/>
  <c r="AJ66" i="14"/>
  <c r="AH66" i="14"/>
  <c r="AG66" i="14"/>
  <c r="AF66" i="14"/>
  <c r="AD66" i="14"/>
  <c r="AC66" i="14"/>
  <c r="AB66" i="14"/>
  <c r="Z66" i="14"/>
  <c r="Y66" i="14"/>
  <c r="X66" i="14"/>
  <c r="V66" i="14"/>
  <c r="U66" i="14"/>
  <c r="T66" i="14"/>
  <c r="R66" i="14"/>
  <c r="Q66" i="14"/>
  <c r="P66" i="14"/>
  <c r="N66" i="14"/>
  <c r="M66" i="14"/>
  <c r="L66" i="14"/>
  <c r="G66" i="14" s="1"/>
  <c r="J66" i="14"/>
  <c r="I66" i="14"/>
  <c r="H66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G61" i="14" l="1"/>
  <c r="I44" i="14"/>
  <c r="T44" i="14"/>
  <c r="BD44" i="14"/>
  <c r="AX44" i="14"/>
  <c r="R32" i="15" s="1"/>
  <c r="AS44" i="14"/>
  <c r="AN44" i="14"/>
  <c r="AH44" i="14"/>
  <c r="N32" i="15" s="1"/>
  <c r="AC44" i="14"/>
  <c r="X44" i="14"/>
  <c r="R44" i="14"/>
  <c r="J32" i="15" s="1"/>
  <c r="M44" i="14"/>
  <c r="BB44" i="14"/>
  <c r="S32" i="15" s="1"/>
  <c r="AW44" i="14"/>
  <c r="AR44" i="14"/>
  <c r="AL44" i="14"/>
  <c r="O32" i="15" s="1"/>
  <c r="AG44" i="14"/>
  <c r="AB44" i="14"/>
  <c r="V44" i="14"/>
  <c r="K32" i="15" s="1"/>
  <c r="Q44" i="14"/>
  <c r="L44" i="14"/>
  <c r="BF44" i="14"/>
  <c r="T32" i="15" s="1"/>
  <c r="BA44" i="14"/>
  <c r="AV44" i="14"/>
  <c r="AP44" i="14"/>
  <c r="P32" i="15" s="1"/>
  <c r="AK44" i="14"/>
  <c r="AF44" i="14"/>
  <c r="Z44" i="14"/>
  <c r="L32" i="15" s="1"/>
  <c r="U44" i="14"/>
  <c r="P44" i="14"/>
  <c r="BE44" i="14"/>
  <c r="AJ44" i="14"/>
  <c r="N44" i="14"/>
  <c r="I32" i="15" s="1"/>
  <c r="AZ44" i="14"/>
  <c r="AD44" i="14"/>
  <c r="M32" i="15" s="1"/>
  <c r="AT44" i="14"/>
  <c r="Q32" i="15" s="1"/>
  <c r="Y44" i="14"/>
  <c r="H44" i="14"/>
  <c r="J44" i="14"/>
  <c r="V32" i="15" l="1"/>
  <c r="G44" i="14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9" i="14"/>
  <c r="D79" i="14"/>
  <c r="C79" i="14"/>
  <c r="E78" i="14"/>
  <c r="D78" i="14"/>
  <c r="C78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I31" i="14" l="1"/>
  <c r="D24" i="10"/>
  <c r="D375" i="10"/>
  <c r="D228" i="10"/>
  <c r="D158" i="10"/>
  <c r="D163" i="10"/>
  <c r="D161" i="10"/>
  <c r="D159" i="10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R80" i="15" s="1"/>
  <c r="AP28" i="14"/>
  <c r="AK28" i="14"/>
  <c r="AF28" i="14"/>
  <c r="Z28" i="14"/>
  <c r="U28" i="14"/>
  <c r="P28" i="14"/>
  <c r="J80" i="15" s="1"/>
  <c r="BE28" i="14"/>
  <c r="AZ28" i="14"/>
  <c r="S80" i="15" s="1"/>
  <c r="AT28" i="14"/>
  <c r="AO28" i="14"/>
  <c r="AJ28" i="14"/>
  <c r="AD28" i="14"/>
  <c r="Y28" i="14"/>
  <c r="T28" i="14"/>
  <c r="K80" i="15" s="1"/>
  <c r="N28" i="14"/>
  <c r="BD28" i="14"/>
  <c r="T80" i="15" s="1"/>
  <c r="AX28" i="14"/>
  <c r="AS28" i="14"/>
  <c r="AN28" i="14"/>
  <c r="P80" i="15" s="1"/>
  <c r="AH28" i="14"/>
  <c r="AC28" i="14"/>
  <c r="X28" i="14"/>
  <c r="L80" i="15" s="1"/>
  <c r="R28" i="14"/>
  <c r="M28" i="14"/>
  <c r="AW28" i="14"/>
  <c r="AB28" i="14"/>
  <c r="M80" i="15" s="1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I80" i="15" l="1"/>
  <c r="Q80" i="15"/>
  <c r="O80" i="15"/>
  <c r="N80" i="15"/>
  <c r="V16" i="15"/>
  <c r="M308" i="10"/>
  <c r="N391" i="10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H80" i="15" l="1"/>
  <c r="BN308" i="10"/>
  <c r="BN391" i="10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S407" i="1"/>
  <c r="U403" i="1"/>
  <c r="J403" i="10" s="1"/>
  <c r="BJ403" i="10" s="1"/>
  <c r="T403" i="1"/>
  <c r="I403" i="10" s="1"/>
  <c r="BI403" i="10" s="1"/>
  <c r="S403" i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S399" i="1"/>
  <c r="U393" i="1"/>
  <c r="J393" i="10" s="1"/>
  <c r="BJ393" i="10" s="1"/>
  <c r="T393" i="1"/>
  <c r="I393" i="10" s="1"/>
  <c r="BI393" i="10" s="1"/>
  <c r="S393" i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122" i="1" l="1"/>
  <c r="X126" i="1"/>
  <c r="X393" i="1"/>
  <c r="I404" i="10"/>
  <c r="X403" i="1"/>
  <c r="I417" i="10"/>
  <c r="X412" i="1"/>
  <c r="X416" i="1"/>
  <c r="X429" i="1"/>
  <c r="X450" i="1"/>
  <c r="X468" i="1"/>
  <c r="X472" i="1"/>
  <c r="X229" i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Q61" i="1"/>
  <c r="Q60" i="1"/>
  <c r="W60" i="1" s="1"/>
  <c r="Q59" i="1"/>
  <c r="Q58" i="1"/>
  <c r="F25" i="1"/>
  <c r="H25" i="1" s="1"/>
  <c r="H27" i="1" s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T25" i="1" l="1"/>
  <c r="I25" i="10" s="1"/>
  <c r="U32" i="10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1" i="15"/>
  <c r="J17" i="15" s="1"/>
  <c r="K81" i="15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H33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H43" i="15" s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2" i="12" s="1"/>
  <c r="H141" i="10"/>
  <c r="G77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3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7" i="12" l="1"/>
  <c r="AY77" i="12"/>
  <c r="AU77" i="12"/>
  <c r="AQ77" i="12"/>
  <c r="AM77" i="12"/>
  <c r="AI77" i="12"/>
  <c r="AE77" i="12"/>
  <c r="AA77" i="12"/>
  <c r="W77" i="12"/>
  <c r="S77" i="12"/>
  <c r="O77" i="12"/>
  <c r="BF77" i="12"/>
  <c r="BB77" i="12"/>
  <c r="AX77" i="12"/>
  <c r="AT77" i="12"/>
  <c r="AP77" i="12"/>
  <c r="AL77" i="12"/>
  <c r="AH77" i="12"/>
  <c r="AD77" i="12"/>
  <c r="Z77" i="12"/>
  <c r="V77" i="12"/>
  <c r="R77" i="12"/>
  <c r="N77" i="12"/>
  <c r="BD77" i="12"/>
  <c r="AZ77" i="12"/>
  <c r="AV77" i="12"/>
  <c r="AN77" i="12"/>
  <c r="AJ77" i="12"/>
  <c r="AF77" i="12"/>
  <c r="AB77" i="12"/>
  <c r="T77" i="12"/>
  <c r="P77" i="12"/>
  <c r="BE77" i="12"/>
  <c r="BA77" i="12"/>
  <c r="AW77" i="12"/>
  <c r="AS77" i="12"/>
  <c r="AO77" i="12"/>
  <c r="AK77" i="12"/>
  <c r="AG77" i="12"/>
  <c r="AC77" i="12"/>
  <c r="Y77" i="12"/>
  <c r="U77" i="12"/>
  <c r="Q77" i="12"/>
  <c r="M77" i="12"/>
  <c r="AR77" i="12"/>
  <c r="X77" i="12"/>
  <c r="L77" i="12"/>
  <c r="BF72" i="12"/>
  <c r="BB72" i="12"/>
  <c r="AX72" i="12"/>
  <c r="AT72" i="12"/>
  <c r="AP72" i="12"/>
  <c r="AL72" i="12"/>
  <c r="AH72" i="12"/>
  <c r="AD72" i="12"/>
  <c r="Z72" i="12"/>
  <c r="V72" i="12"/>
  <c r="R72" i="12"/>
  <c r="N72" i="12"/>
  <c r="BE72" i="12"/>
  <c r="BA72" i="12"/>
  <c r="AW72" i="12"/>
  <c r="AS72" i="12"/>
  <c r="AO72" i="12"/>
  <c r="AK72" i="12"/>
  <c r="AG72" i="12"/>
  <c r="AC72" i="12"/>
  <c r="Y72" i="12"/>
  <c r="U72" i="12"/>
  <c r="Q72" i="12"/>
  <c r="M72" i="12"/>
  <c r="BC72" i="12"/>
  <c r="AU72" i="12"/>
  <c r="AQ72" i="12"/>
  <c r="AE72" i="12"/>
  <c r="W72" i="12"/>
  <c r="BD72" i="12"/>
  <c r="AZ72" i="12"/>
  <c r="AV72" i="12"/>
  <c r="AR72" i="12"/>
  <c r="AN72" i="12"/>
  <c r="AJ72" i="12"/>
  <c r="AF72" i="12"/>
  <c r="AB72" i="12"/>
  <c r="X72" i="12"/>
  <c r="T72" i="12"/>
  <c r="P72" i="12"/>
  <c r="L72" i="12"/>
  <c r="AY72" i="12"/>
  <c r="AM72" i="12"/>
  <c r="AI72" i="12"/>
  <c r="AA72" i="12"/>
  <c r="S72" i="12"/>
  <c r="O72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2" i="12"/>
  <c r="H73" i="14" s="1"/>
  <c r="J73" i="14"/>
  <c r="I73" i="14"/>
  <c r="H69" i="16"/>
  <c r="H34" i="16"/>
  <c r="H28" i="16"/>
  <c r="H27" i="16"/>
  <c r="H50" i="16"/>
  <c r="H65" i="16"/>
  <c r="J78" i="14"/>
  <c r="H77" i="12"/>
  <c r="H78" i="14" s="1"/>
  <c r="H68" i="16"/>
  <c r="H36" i="16"/>
  <c r="H32" i="16"/>
  <c r="H35" i="16"/>
  <c r="I78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4" i="12"/>
  <c r="I73" i="12"/>
  <c r="I74" i="14" s="1"/>
  <c r="J74" i="14"/>
  <c r="H74" i="14"/>
  <c r="T73" i="12"/>
  <c r="T74" i="14" s="1"/>
  <c r="R73" i="12"/>
  <c r="R74" i="14" s="1"/>
  <c r="BA73" i="12"/>
  <c r="BA74" i="14" s="1"/>
  <c r="AD73" i="12"/>
  <c r="AD74" i="14" s="1"/>
  <c r="L73" i="12"/>
  <c r="L74" i="14" s="1"/>
  <c r="AS73" i="12"/>
  <c r="AS74" i="14" s="1"/>
  <c r="BF73" i="12"/>
  <c r="BF74" i="14" s="1"/>
  <c r="Q73" i="12"/>
  <c r="Q74" i="14" s="1"/>
  <c r="AW73" i="12"/>
  <c r="AW74" i="14" s="1"/>
  <c r="N73" i="12"/>
  <c r="N74" i="14" s="1"/>
  <c r="AH73" i="12"/>
  <c r="AH74" i="14" s="1"/>
  <c r="Y73" i="12"/>
  <c r="Y74" i="14" s="1"/>
  <c r="AF73" i="12"/>
  <c r="AF74" i="14" s="1"/>
  <c r="X73" i="12"/>
  <c r="X74" i="14" s="1"/>
  <c r="V73" i="12"/>
  <c r="V74" i="14" s="1"/>
  <c r="AB73" i="12"/>
  <c r="AB74" i="14" s="1"/>
  <c r="U73" i="12"/>
  <c r="U74" i="14" s="1"/>
  <c r="M73" i="12"/>
  <c r="M74" i="14" s="1"/>
  <c r="Z73" i="12"/>
  <c r="Z74" i="14" s="1"/>
  <c r="AV73" i="12"/>
  <c r="AV74" i="14" s="1"/>
  <c r="AR73" i="12"/>
  <c r="AR74" i="14" s="1"/>
  <c r="BE73" i="12"/>
  <c r="BE74" i="14" s="1"/>
  <c r="AJ73" i="12"/>
  <c r="AJ74" i="14" s="1"/>
  <c r="AK73" i="12"/>
  <c r="AK74" i="14" s="1"/>
  <c r="AG73" i="12"/>
  <c r="AG74" i="14" s="1"/>
  <c r="AL73" i="12"/>
  <c r="AL74" i="14" s="1"/>
  <c r="AN73" i="12"/>
  <c r="AN74" i="14" s="1"/>
  <c r="BB73" i="12"/>
  <c r="BB74" i="14" s="1"/>
  <c r="P73" i="12"/>
  <c r="P74" i="14" s="1"/>
  <c r="AO73" i="12"/>
  <c r="AO74" i="14" s="1"/>
  <c r="AT73" i="12"/>
  <c r="AT74" i="14" s="1"/>
  <c r="AC73" i="12"/>
  <c r="AC74" i="14" s="1"/>
  <c r="AX73" i="12"/>
  <c r="AX74" i="14" s="1"/>
  <c r="AP73" i="12"/>
  <c r="AP74" i="14" s="1"/>
  <c r="AZ73" i="12"/>
  <c r="AZ74" i="14" s="1"/>
  <c r="BD73" i="12"/>
  <c r="BD74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8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8" i="12"/>
  <c r="I79" i="14" s="1"/>
  <c r="G79" i="12"/>
  <c r="H79" i="14"/>
  <c r="J79" i="14"/>
  <c r="Y78" i="12"/>
  <c r="Y79" i="14" s="1"/>
  <c r="AF78" i="12"/>
  <c r="AF79" i="14" s="1"/>
  <c r="X78" i="12"/>
  <c r="X79" i="14" s="1"/>
  <c r="AB78" i="12"/>
  <c r="AB79" i="14" s="1"/>
  <c r="AT78" i="12"/>
  <c r="AT79" i="14" s="1"/>
  <c r="U78" i="12"/>
  <c r="U79" i="14" s="1"/>
  <c r="AP78" i="12"/>
  <c r="AP79" i="14" s="1"/>
  <c r="M78" i="12"/>
  <c r="M79" i="14" s="1"/>
  <c r="AV78" i="12"/>
  <c r="AV79" i="14" s="1"/>
  <c r="AR78" i="12"/>
  <c r="AR79" i="14" s="1"/>
  <c r="BE78" i="12"/>
  <c r="BE79" i="14" s="1"/>
  <c r="AD78" i="12"/>
  <c r="AD79" i="14" s="1"/>
  <c r="AJ78" i="12"/>
  <c r="AJ79" i="14" s="1"/>
  <c r="AK78" i="12"/>
  <c r="AK79" i="14" s="1"/>
  <c r="BF78" i="12"/>
  <c r="BF79" i="14" s="1"/>
  <c r="AX78" i="12"/>
  <c r="AX79" i="14" s="1"/>
  <c r="AG78" i="12"/>
  <c r="AG79" i="14" s="1"/>
  <c r="N78" i="12"/>
  <c r="N79" i="14" s="1"/>
  <c r="AL78" i="12"/>
  <c r="AL79" i="14" s="1"/>
  <c r="AN78" i="12"/>
  <c r="AN79" i="14" s="1"/>
  <c r="BB78" i="12"/>
  <c r="BB79" i="14" s="1"/>
  <c r="P78" i="12"/>
  <c r="P79" i="14" s="1"/>
  <c r="AO78" i="12"/>
  <c r="AO79" i="14" s="1"/>
  <c r="AC78" i="12"/>
  <c r="AC79" i="14" s="1"/>
  <c r="AZ78" i="12"/>
  <c r="AZ79" i="14" s="1"/>
  <c r="BD78" i="12"/>
  <c r="BD79" i="14" s="1"/>
  <c r="Z78" i="12"/>
  <c r="Z79" i="14" s="1"/>
  <c r="T78" i="12"/>
  <c r="T79" i="14" s="1"/>
  <c r="R78" i="12"/>
  <c r="R79" i="14" s="1"/>
  <c r="BA78" i="12"/>
  <c r="BA79" i="14" s="1"/>
  <c r="L78" i="12"/>
  <c r="L79" i="14" s="1"/>
  <c r="AS78" i="12"/>
  <c r="AS79" i="14" s="1"/>
  <c r="Q78" i="12"/>
  <c r="Q79" i="14" s="1"/>
  <c r="V78" i="12"/>
  <c r="V79" i="14" s="1"/>
  <c r="AW78" i="12"/>
  <c r="AW79" i="14" s="1"/>
  <c r="AH78" i="12"/>
  <c r="AH79" i="14" s="1"/>
  <c r="AF271" i="10"/>
  <c r="AF258" i="10"/>
  <c r="AF42" i="12"/>
  <c r="AF417" i="10"/>
  <c r="G74" i="14"/>
  <c r="H75" i="14"/>
  <c r="J75" i="14"/>
  <c r="I75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9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1" i="15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1" i="15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8" i="12" s="1"/>
  <c r="S202" i="1"/>
  <c r="H196" i="10"/>
  <c r="G67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7" i="12" l="1"/>
  <c r="BA67" i="12"/>
  <c r="AW67" i="12"/>
  <c r="AS67" i="12"/>
  <c r="AO67" i="12"/>
  <c r="AK67" i="12"/>
  <c r="AG67" i="12"/>
  <c r="AC67" i="12"/>
  <c r="Y67" i="12"/>
  <c r="U67" i="12"/>
  <c r="Q67" i="12"/>
  <c r="M67" i="12"/>
  <c r="BD67" i="12"/>
  <c r="AZ67" i="12"/>
  <c r="AV67" i="12"/>
  <c r="AR67" i="12"/>
  <c r="AN67" i="12"/>
  <c r="AJ67" i="12"/>
  <c r="AF67" i="12"/>
  <c r="AB67" i="12"/>
  <c r="X67" i="12"/>
  <c r="T67" i="12"/>
  <c r="P67" i="12"/>
  <c r="L67" i="12"/>
  <c r="BC67" i="12"/>
  <c r="AY67" i="12"/>
  <c r="AU67" i="12"/>
  <c r="AQ67" i="12"/>
  <c r="AM67" i="12"/>
  <c r="AI67" i="12"/>
  <c r="AE67" i="12"/>
  <c r="AA67" i="12"/>
  <c r="W67" i="12"/>
  <c r="S67" i="12"/>
  <c r="O67" i="12"/>
  <c r="AX67" i="12"/>
  <c r="AH67" i="12"/>
  <c r="R67" i="12"/>
  <c r="AT67" i="12"/>
  <c r="AD67" i="12"/>
  <c r="N67" i="12"/>
  <c r="AP67" i="12"/>
  <c r="BB67" i="12"/>
  <c r="V67" i="12"/>
  <c r="BF67" i="12"/>
  <c r="Z67" i="12"/>
  <c r="AL67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1" i="15"/>
  <c r="Q17" i="15" s="1"/>
  <c r="G69" i="12"/>
  <c r="H67" i="12"/>
  <c r="H68" i="14" s="1"/>
  <c r="I68" i="14"/>
  <c r="J68" i="14"/>
  <c r="AT42" i="12"/>
  <c r="AT271" i="10"/>
  <c r="Q200" i="16" s="1"/>
  <c r="AT258" i="10"/>
  <c r="AT43" i="12"/>
  <c r="AT417" i="10"/>
  <c r="BV417" i="10" s="1"/>
  <c r="I68" i="12"/>
  <c r="I69" i="14" s="1"/>
  <c r="J69" i="14"/>
  <c r="H69" i="14"/>
  <c r="AL68" i="12"/>
  <c r="AL69" i="14" s="1"/>
  <c r="AN68" i="12"/>
  <c r="AN69" i="14" s="1"/>
  <c r="BB68" i="12"/>
  <c r="BB69" i="14" s="1"/>
  <c r="P68" i="12"/>
  <c r="P69" i="14" s="1"/>
  <c r="AO68" i="12"/>
  <c r="AO69" i="14" s="1"/>
  <c r="AC68" i="12"/>
  <c r="AC69" i="14" s="1"/>
  <c r="AZ68" i="12"/>
  <c r="AZ69" i="14" s="1"/>
  <c r="BD68" i="12"/>
  <c r="BD69" i="14" s="1"/>
  <c r="T68" i="12"/>
  <c r="T69" i="14" s="1"/>
  <c r="R68" i="12"/>
  <c r="R69" i="14" s="1"/>
  <c r="BA68" i="12"/>
  <c r="BA69" i="14" s="1"/>
  <c r="L68" i="12"/>
  <c r="L69" i="14" s="1"/>
  <c r="AS68" i="12"/>
  <c r="AS69" i="14" s="1"/>
  <c r="Q68" i="12"/>
  <c r="Q69" i="14" s="1"/>
  <c r="AT68" i="12"/>
  <c r="AT69" i="14" s="1"/>
  <c r="AP68" i="12"/>
  <c r="AP69" i="14" s="1"/>
  <c r="AW68" i="12"/>
  <c r="AW69" i="14" s="1"/>
  <c r="AH68" i="12"/>
  <c r="AH69" i="14" s="1"/>
  <c r="Y68" i="12"/>
  <c r="Y69" i="14" s="1"/>
  <c r="AF68" i="12"/>
  <c r="AF69" i="14" s="1"/>
  <c r="AD68" i="12"/>
  <c r="AD69" i="14" s="1"/>
  <c r="X68" i="12"/>
  <c r="X69" i="14" s="1"/>
  <c r="BF68" i="12"/>
  <c r="BF69" i="14" s="1"/>
  <c r="V68" i="12"/>
  <c r="V69" i="14" s="1"/>
  <c r="AB68" i="12"/>
  <c r="AB69" i="14" s="1"/>
  <c r="AX68" i="12"/>
  <c r="AX69" i="14" s="1"/>
  <c r="U68" i="12"/>
  <c r="U69" i="14" s="1"/>
  <c r="N68" i="12"/>
  <c r="N69" i="14" s="1"/>
  <c r="M68" i="12"/>
  <c r="M69" i="14" s="1"/>
  <c r="AV68" i="12"/>
  <c r="AV69" i="14" s="1"/>
  <c r="AR68" i="12"/>
  <c r="AR69" i="14" s="1"/>
  <c r="BE68" i="12"/>
  <c r="BE69" i="14" s="1"/>
  <c r="AJ68" i="12"/>
  <c r="AJ69" i="14" s="1"/>
  <c r="AK68" i="12"/>
  <c r="AK69" i="14" s="1"/>
  <c r="AG68" i="12"/>
  <c r="AG69" i="14" s="1"/>
  <c r="Z68" i="12"/>
  <c r="Z69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9" i="14"/>
  <c r="J70" i="14"/>
  <c r="I70" i="14"/>
  <c r="H70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1" i="15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1" i="15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Y257" i="10" s="1"/>
  <c r="CA257" i="10" s="1"/>
  <c r="BF326" i="10"/>
  <c r="BY326" i="10" s="1"/>
  <c r="CA326" i="10" s="1"/>
  <c r="BF245" i="10"/>
  <c r="BF391" i="10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V80" i="15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J36" i="12"/>
  <c r="J35" i="12"/>
  <c r="X225" i="10" l="1"/>
  <c r="AJ226" i="10"/>
  <c r="R373" i="10"/>
  <c r="AH372" i="10"/>
  <c r="AH225" i="10"/>
  <c r="AJ241" i="10"/>
  <c r="BD225" i="10"/>
  <c r="BY225" i="10" s="1"/>
  <c r="X373" i="10"/>
  <c r="AF373" i="10"/>
  <c r="AK241" i="10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4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T241" i="10" l="1"/>
  <c r="BV225" i="10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9" i="12"/>
  <c r="BD59" i="12" s="1"/>
  <c r="AX79" i="12"/>
  <c r="AX59" i="12" s="1"/>
  <c r="AS78" i="14"/>
  <c r="AN79" i="12"/>
  <c r="AN59" i="12" s="1"/>
  <c r="AH78" i="14"/>
  <c r="AC78" i="14"/>
  <c r="X79" i="12"/>
  <c r="X59" i="12" s="1"/>
  <c r="L79" i="12"/>
  <c r="L59" i="12" s="1"/>
  <c r="R78" i="14"/>
  <c r="V78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3" i="14"/>
  <c r="BF78" i="14"/>
  <c r="BF79" i="12"/>
  <c r="BF59" i="12" s="1"/>
  <c r="AZ74" i="12"/>
  <c r="AJ73" i="14"/>
  <c r="N74" i="12"/>
  <c r="AO73" i="14"/>
  <c r="Y73" i="14"/>
  <c r="BB73" i="14"/>
  <c r="AW73" i="14"/>
  <c r="AR73" i="14"/>
  <c r="AL74" i="12"/>
  <c r="AG73" i="14"/>
  <c r="AB74" i="12"/>
  <c r="T74" i="12"/>
  <c r="Q74" i="12"/>
  <c r="AT73" i="14"/>
  <c r="AD74" i="12"/>
  <c r="P74" i="12"/>
  <c r="BE74" i="12"/>
  <c r="BA73" i="14"/>
  <c r="AV73" i="14"/>
  <c r="AP73" i="14"/>
  <c r="AK74" i="12"/>
  <c r="AF73" i="14"/>
  <c r="Z74" i="12"/>
  <c r="U73" i="14"/>
  <c r="M74" i="12"/>
  <c r="L74" i="12"/>
  <c r="L58" i="12" s="1"/>
  <c r="BF75" i="14"/>
  <c r="BF58" i="12"/>
  <c r="V68" i="14"/>
  <c r="BD68" i="14"/>
  <c r="AX68" i="14"/>
  <c r="AS68" i="14"/>
  <c r="AN68" i="14"/>
  <c r="AH68" i="14"/>
  <c r="AC68" i="14"/>
  <c r="X68" i="14"/>
  <c r="R69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9" i="12"/>
  <c r="BF68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T103" i="16" l="1"/>
  <c r="S103" i="16"/>
  <c r="L103" i="16"/>
  <c r="R103" i="16"/>
  <c r="P103" i="16"/>
  <c r="N103" i="16"/>
  <c r="I103" i="16"/>
  <c r="M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9" i="12"/>
  <c r="AH59" i="12" s="1"/>
  <c r="AN78" i="14"/>
  <c r="AC79" i="12"/>
  <c r="AC59" i="12" s="1"/>
  <c r="AS79" i="12"/>
  <c r="AS59" i="12" s="1"/>
  <c r="BD78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9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9" i="12"/>
  <c r="V59" i="12" s="1"/>
  <c r="AX78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8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8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4" i="12"/>
  <c r="AJ58" i="12" s="1"/>
  <c r="L75" i="14"/>
  <c r="Q73" i="14"/>
  <c r="AD328" i="10"/>
  <c r="AR328" i="10"/>
  <c r="N49" i="12"/>
  <c r="AZ328" i="10"/>
  <c r="AG328" i="10"/>
  <c r="BB328" i="10"/>
  <c r="AZ73" i="14"/>
  <c r="AL73" i="14"/>
  <c r="AW74" i="12"/>
  <c r="AW58" i="12" s="1"/>
  <c r="Y74" i="12"/>
  <c r="Y75" i="14" s="1"/>
  <c r="AV74" i="12"/>
  <c r="AV58" i="12" s="1"/>
  <c r="AG74" i="12"/>
  <c r="AG75" i="14" s="1"/>
  <c r="P73" i="14"/>
  <c r="AT74" i="12"/>
  <c r="AT75" i="14" s="1"/>
  <c r="BB74" i="12"/>
  <c r="BB58" i="12" s="1"/>
  <c r="AK73" i="14"/>
  <c r="T73" i="14"/>
  <c r="L73" i="14"/>
  <c r="AP74" i="12"/>
  <c r="AP75" i="14" s="1"/>
  <c r="P328" i="10"/>
  <c r="AJ328" i="10"/>
  <c r="AO74" i="12"/>
  <c r="AO75" i="14" s="1"/>
  <c r="U74" i="12"/>
  <c r="U58" i="12" s="1"/>
  <c r="AR74" i="12"/>
  <c r="AR58" i="12" s="1"/>
  <c r="AF74" i="12"/>
  <c r="AF58" i="12" s="1"/>
  <c r="BA74" i="12"/>
  <c r="BA58" i="12" s="1"/>
  <c r="N73" i="14"/>
  <c r="AD73" i="14"/>
  <c r="Z73" i="14"/>
  <c r="AB73" i="14"/>
  <c r="M73" i="14"/>
  <c r="BE73" i="14"/>
  <c r="M78" i="14"/>
  <c r="M79" i="12"/>
  <c r="M59" i="12" s="1"/>
  <c r="Z78" i="14"/>
  <c r="Z79" i="12"/>
  <c r="Z59" i="12" s="1"/>
  <c r="AK78" i="14"/>
  <c r="AK79" i="12"/>
  <c r="AK59" i="12" s="1"/>
  <c r="AV78" i="14"/>
  <c r="AV79" i="12"/>
  <c r="AV59" i="12" s="1"/>
  <c r="BE78" i="14"/>
  <c r="BE79" i="12"/>
  <c r="BE59" i="12" s="1"/>
  <c r="AD78" i="14"/>
  <c r="AD79" i="12"/>
  <c r="AD59" i="12" s="1"/>
  <c r="Q78" i="14"/>
  <c r="Q79" i="12"/>
  <c r="Q59" i="12" s="1"/>
  <c r="AB78" i="14"/>
  <c r="AB79" i="12"/>
  <c r="AB59" i="12" s="1"/>
  <c r="AL78" i="14"/>
  <c r="AL79" i="12"/>
  <c r="AL59" i="12" s="1"/>
  <c r="AW78" i="14"/>
  <c r="AW79" i="12"/>
  <c r="AW59" i="12" s="1"/>
  <c r="Y78" i="14"/>
  <c r="Y79" i="12"/>
  <c r="Y59" i="12" s="1"/>
  <c r="N78" i="14"/>
  <c r="N79" i="12"/>
  <c r="N59" i="12" s="1"/>
  <c r="AZ78" i="14"/>
  <c r="AZ79" i="12"/>
  <c r="AZ59" i="12" s="1"/>
  <c r="U78" i="14"/>
  <c r="U79" i="12"/>
  <c r="U59" i="12" s="1"/>
  <c r="AF78" i="14"/>
  <c r="AF79" i="12"/>
  <c r="AF59" i="12" s="1"/>
  <c r="AP78" i="14"/>
  <c r="AP79" i="12"/>
  <c r="AP59" i="12" s="1"/>
  <c r="BA78" i="14"/>
  <c r="BA79" i="12"/>
  <c r="BA59" i="12" s="1"/>
  <c r="P78" i="14"/>
  <c r="P79" i="12"/>
  <c r="P59" i="12" s="1"/>
  <c r="AT78" i="14"/>
  <c r="AT79" i="12"/>
  <c r="AT59" i="12" s="1"/>
  <c r="T78" i="14"/>
  <c r="T79" i="12"/>
  <c r="T59" i="12" s="1"/>
  <c r="AG78" i="14"/>
  <c r="AG79" i="12"/>
  <c r="AG59" i="12" s="1"/>
  <c r="AR78" i="14"/>
  <c r="AR79" i="12"/>
  <c r="AR59" i="12" s="1"/>
  <c r="BB78" i="14"/>
  <c r="BB79" i="12"/>
  <c r="BB59" i="12" s="1"/>
  <c r="AO78" i="14"/>
  <c r="AO79" i="12"/>
  <c r="AO59" i="12" s="1"/>
  <c r="AJ78" i="14"/>
  <c r="AJ79" i="12"/>
  <c r="AJ59" i="12" s="1"/>
  <c r="N75" i="14"/>
  <c r="N58" i="12"/>
  <c r="AD75" i="14"/>
  <c r="AD58" i="12"/>
  <c r="AZ75" i="14"/>
  <c r="AZ58" i="12"/>
  <c r="Q75" i="14"/>
  <c r="Q58" i="12"/>
  <c r="V69" i="12"/>
  <c r="V57" i="12" s="1"/>
  <c r="AS69" i="12"/>
  <c r="AS70" i="14" s="1"/>
  <c r="P75" i="14"/>
  <c r="P58" i="12"/>
  <c r="M75" i="14"/>
  <c r="M58" i="12"/>
  <c r="Z75" i="14"/>
  <c r="Z58" i="12"/>
  <c r="AK75" i="14"/>
  <c r="AK58" i="12"/>
  <c r="BE75" i="14"/>
  <c r="BE58" i="12"/>
  <c r="T75" i="14"/>
  <c r="T58" i="12"/>
  <c r="AB75" i="14"/>
  <c r="AB58" i="12"/>
  <c r="AL75" i="14"/>
  <c r="AL58" i="12"/>
  <c r="X69" i="12"/>
  <c r="X70" i="14" s="1"/>
  <c r="AN69" i="12"/>
  <c r="AN70" i="14" s="1"/>
  <c r="R68" i="14"/>
  <c r="AC69" i="12"/>
  <c r="AC70" i="14" s="1"/>
  <c r="AX69" i="12"/>
  <c r="AX57" i="12" s="1"/>
  <c r="BD69" i="12"/>
  <c r="BD70" i="14" s="1"/>
  <c r="AH69" i="12"/>
  <c r="AH57" i="12" s="1"/>
  <c r="J76" i="14"/>
  <c r="AC74" i="12"/>
  <c r="AC73" i="14"/>
  <c r="AN74" i="12"/>
  <c r="AN73" i="14"/>
  <c r="AX74" i="12"/>
  <c r="AX73" i="14"/>
  <c r="X74" i="12"/>
  <c r="X73" i="14"/>
  <c r="AH74" i="12"/>
  <c r="AH73" i="14"/>
  <c r="AS74" i="12"/>
  <c r="AS73" i="14"/>
  <c r="BD74" i="12"/>
  <c r="BD73" i="14"/>
  <c r="V74" i="12"/>
  <c r="V73" i="14"/>
  <c r="R74" i="12"/>
  <c r="R73" i="14"/>
  <c r="Y328" i="10"/>
  <c r="AT328" i="10"/>
  <c r="AL328" i="10"/>
  <c r="AW328" i="10"/>
  <c r="AB328" i="10"/>
  <c r="BF70" i="14"/>
  <c r="BF57" i="12"/>
  <c r="R70" i="14"/>
  <c r="R57" i="12"/>
  <c r="Z50" i="12"/>
  <c r="U69" i="12"/>
  <c r="U68" i="14"/>
  <c r="AF69" i="12"/>
  <c r="AF68" i="14"/>
  <c r="AP69" i="12"/>
  <c r="AP68" i="14"/>
  <c r="BA69" i="12"/>
  <c r="BA68" i="14"/>
  <c r="T69" i="12"/>
  <c r="T68" i="14"/>
  <c r="AB69" i="12"/>
  <c r="AB68" i="14"/>
  <c r="AL69" i="12"/>
  <c r="AL68" i="14"/>
  <c r="AW69" i="12"/>
  <c r="AW68" i="14"/>
  <c r="P69" i="12"/>
  <c r="P68" i="14"/>
  <c r="Y69" i="12"/>
  <c r="Y68" i="14"/>
  <c r="AJ69" i="12"/>
  <c r="AJ68" i="14"/>
  <c r="AT69" i="12"/>
  <c r="AT68" i="14"/>
  <c r="M69" i="12"/>
  <c r="M68" i="14"/>
  <c r="Z69" i="12"/>
  <c r="Z68" i="14"/>
  <c r="AK69" i="12"/>
  <c r="AK68" i="14"/>
  <c r="AV69" i="12"/>
  <c r="AV68" i="14"/>
  <c r="BE69" i="12"/>
  <c r="BE68" i="14"/>
  <c r="Q69" i="12"/>
  <c r="Q68" i="14"/>
  <c r="AG69" i="12"/>
  <c r="AG68" i="14"/>
  <c r="AR69" i="12"/>
  <c r="AR68" i="14"/>
  <c r="BB69" i="12"/>
  <c r="BB68" i="14"/>
  <c r="N69" i="12"/>
  <c r="N68" i="14"/>
  <c r="AD69" i="12"/>
  <c r="AD68" i="14"/>
  <c r="AO69" i="12"/>
  <c r="AO68" i="14"/>
  <c r="AZ69" i="12"/>
  <c r="AZ68" i="14"/>
  <c r="M50" i="12"/>
  <c r="L68" i="14"/>
  <c r="L69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5" i="14"/>
  <c r="AT58" i="12"/>
  <c r="Y58" i="12"/>
  <c r="BA75" i="14"/>
  <c r="AG58" i="12"/>
  <c r="U75" i="14"/>
  <c r="V70" i="14"/>
  <c r="AO58" i="12"/>
  <c r="AW75" i="14"/>
  <c r="BB75" i="14"/>
  <c r="AV75" i="14"/>
  <c r="AF75" i="14"/>
  <c r="AR75" i="14"/>
  <c r="AP58" i="12"/>
  <c r="AN57" i="12"/>
  <c r="H59" i="12"/>
  <c r="J59" i="12"/>
  <c r="I59" i="12"/>
  <c r="G59" i="12"/>
  <c r="AR59" i="14" s="1"/>
  <c r="G78" i="14"/>
  <c r="X57" i="12"/>
  <c r="AX70" i="14"/>
  <c r="AS57" i="12"/>
  <c r="AH70" i="14"/>
  <c r="BD57" i="12"/>
  <c r="V75" i="14"/>
  <c r="V58" i="12"/>
  <c r="AS75" i="14"/>
  <c r="AS58" i="12"/>
  <c r="X75" i="14"/>
  <c r="X58" i="12"/>
  <c r="AN75" i="14"/>
  <c r="AN58" i="12"/>
  <c r="R75" i="14"/>
  <c r="R58" i="12"/>
  <c r="BD75" i="14"/>
  <c r="BD58" i="12"/>
  <c r="AH75" i="14"/>
  <c r="AH58" i="12"/>
  <c r="AX75" i="14"/>
  <c r="AX58" i="12"/>
  <c r="AC75" i="14"/>
  <c r="AC58" i="12"/>
  <c r="AC57" i="12"/>
  <c r="G73" i="14"/>
  <c r="AZ70" i="14"/>
  <c r="AZ57" i="12"/>
  <c r="AD70" i="14"/>
  <c r="AD57" i="12"/>
  <c r="BB70" i="14"/>
  <c r="BB57" i="12"/>
  <c r="AG70" i="14"/>
  <c r="AG57" i="12"/>
  <c r="BE70" i="14"/>
  <c r="BE57" i="12"/>
  <c r="AK70" i="14"/>
  <c r="AK57" i="12"/>
  <c r="M70" i="14"/>
  <c r="M57" i="12"/>
  <c r="AJ70" i="14"/>
  <c r="AJ57" i="12"/>
  <c r="P70" i="14"/>
  <c r="P57" i="12"/>
  <c r="AL70" i="14"/>
  <c r="AL57" i="12"/>
  <c r="T70" i="14"/>
  <c r="T57" i="12"/>
  <c r="AP70" i="14"/>
  <c r="AP57" i="12"/>
  <c r="U70" i="14"/>
  <c r="U57" i="12"/>
  <c r="AO70" i="14"/>
  <c r="AO57" i="12"/>
  <c r="N70" i="14"/>
  <c r="N57" i="12"/>
  <c r="AR70" i="14"/>
  <c r="AR57" i="12"/>
  <c r="Q70" i="14"/>
  <c r="Q57" i="12"/>
  <c r="AV70" i="14"/>
  <c r="AV57" i="12"/>
  <c r="Z70" i="14"/>
  <c r="Z57" i="12"/>
  <c r="AT70" i="14"/>
  <c r="AT57" i="12"/>
  <c r="Y70" i="14"/>
  <c r="Y57" i="12"/>
  <c r="AW70" i="14"/>
  <c r="AW57" i="12"/>
  <c r="AB70" i="14"/>
  <c r="AB57" i="12"/>
  <c r="BA70" i="14"/>
  <c r="BA57" i="12"/>
  <c r="AF70" i="14"/>
  <c r="AF57" i="12"/>
  <c r="L70" i="14"/>
  <c r="J71" i="14"/>
  <c r="G68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5" i="14"/>
  <c r="G58" i="12"/>
  <c r="AR58" i="14" s="1"/>
  <c r="H58" i="12"/>
  <c r="I58" i="12"/>
  <c r="J58" i="12"/>
  <c r="AX138" i="10"/>
  <c r="G70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59" i="14"/>
  <c r="M204" i="10"/>
  <c r="BI193" i="10"/>
  <c r="BJ193" i="10"/>
  <c r="N204" i="10"/>
  <c r="BK153" i="10" l="1"/>
  <c r="E60" i="14"/>
  <c r="E61" i="12"/>
  <c r="L193" i="10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E61" i="14" l="1"/>
  <c r="E62" i="12"/>
  <c r="L204" i="10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E63" i="12" l="1"/>
  <c r="E62" i="14"/>
  <c r="I55" i="16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E64" i="12" l="1"/>
  <c r="E64" i="14" s="1"/>
  <c r="E63" i="14"/>
  <c r="BX62" i="10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Y224" i="10" s="1"/>
  <c r="Y236" i="10" s="1"/>
  <c r="Y250" i="10" s="1"/>
  <c r="L127" i="16" s="1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AN107" i="10"/>
  <c r="P42" i="16"/>
  <c r="I42" i="16" l="1"/>
  <c r="I46" i="16" s="1"/>
  <c r="BS103" i="10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<sst xmlns="http://schemas.openxmlformats.org/spreadsheetml/2006/main" count="1622" uniqueCount="511">
  <si>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</si>
  <si>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</si>
  <si>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</si>
  <si>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</si>
  <si>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</si>
  <si>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</si>
  <si>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</si>
  <si>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</si>
  <si>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</si>
  <si>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</si>
  <si>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</si>
  <si>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</si>
  <si>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</si>
  <si>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</si>
  <si>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</si>
  <si>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</si>
  <si>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</si>
  <si>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</si>
  <si>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</si>
  <si>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</si>
  <si>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</si>
  <si>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</si>
  <si>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</si>
  <si>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</si>
  <si>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</si>
  <si>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</si>
  <si>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</si>
  <si>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</si>
  <si>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</si>
  <si>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</si>
  <si>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</si>
  <si>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</si>
  <si>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</si>
  <si>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</si>
  <si>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</si>
  <si>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</si>
  <si>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</si>
  <si>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</si>
  <si>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</si>
  <si>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</si>
  <si>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</si>
  <si>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</si>
  <si>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</si>
  <si>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</si>
  <si>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</si>
  <si>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</si>
  <si>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</si>
  <si>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</si>
  <si>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</si>
  <si>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</si>
  <si>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</si>
  <si>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</si>
  <si>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</si>
  <si>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</si>
  <si>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</si>
  <si>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</si>
  <si>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</si>
  <si>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</si>
  <si>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</si>
  <si>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</si>
  <si>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</si>
  <si>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</si>
  <si>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</si>
  <si>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</si>
  <si>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</si>
  <si>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</si>
  <si>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</si>
  <si>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</si>
  <si>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</si>
  <si>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</si>
  <si>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</si>
  <si>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</si>
  <si>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</si>
  <si>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</si>
  <si>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</si>
  <si>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</si>
  <si>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</si>
  <si>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</si>
  <si>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</si>
  <si>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</si>
  <si>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</si>
  <si>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</si>
  <si>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</si>
  <si>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</si>
  <si>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</si>
  <si>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</si>
  <si>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</si>
  <si>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</si>
  <si>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</si>
  <si>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</si>
  <si>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</si>
  <si>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</si>
  <si>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</si>
  <si>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</si>
  <si>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</si>
  <si>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</si>
  <si>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</si>
  <si>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</si>
  <si>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</si>
  <si>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</si>
  <si>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</si>
  <si>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</si>
  <si>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</si>
  <si>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</si>
  <si>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</si>
  <si>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</si>
  <si>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</si>
  <si>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</si>
  <si>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</si>
  <si>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</si>
  <si>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</si>
  <si>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</si>
  <si>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</si>
  <si>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</si>
  <si>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</si>
  <si>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</si>
  <si>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</si>
  <si>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</si>
  <si>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</si>
  <si>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</si>
  <si>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</si>
  <si>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</si>
  <si>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</si>
  <si>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</si>
  <si>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</si>
  <si>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</si>
  <si>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</si>
  <si>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</si>
  <si>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</si>
  <si>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</si>
  <si>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</si>
  <si>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</si>
  <si>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</si>
  <si>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</si>
  <si>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</si>
  <si>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</si>
  <si>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</si>
  <si>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</si>
  <si>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</si>
  <si>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</si>
  <si>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</si>
  <si>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</si>
  <si>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</si>
  <si>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</si>
  <si>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</si>
  <si>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</si>
  <si>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</si>
  <si>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</si>
  <si>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</si>
  <si>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</si>
  <si>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</si>
  <si>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</si>
  <si>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</si>
  <si>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</si>
  <si>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</si>
  <si>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</si>
  <si>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</si>
  <si>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</si>
  <si>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</si>
  <si>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</si>
  <si>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</si>
  <si>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</si>
  <si>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</si>
  <si>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</si>
  <si>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</si>
  <si>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</si>
  <si>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</si>
  <si>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</si>
  <si>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</si>
  <si>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</si>
  <si>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</si>
  <si>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</si>
  <si>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</si>
  <si>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</si>
  <si>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</si>
  <si>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</si>
  <si>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</si>
  <si>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</si>
  <si>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</si>
  <si>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</si>
  <si>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</si>
  <si>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</si>
  <si>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</si>
  <si>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</si>
  <si>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</si>
  <si>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</si>
  <si>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</si>
  <si>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</si>
  <si>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</si>
  <si>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</si>
  <si>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</si>
  <si>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</si>
  <si>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</si>
  <si>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</si>
  <si>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</si>
  <si>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</si>
  <si>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</si>
  <si>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</si>
  <si>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</si>
  <si>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</si>
  <si>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</si>
  <si>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</si>
  <si>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</si>
  <si>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</si>
  <si>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</si>
  <si>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</si>
  <si>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</si>
  <si>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</si>
  <si>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</si>
  <si>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</si>
  <si>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</si>
  <si>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</si>
  <si>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</si>
  <si>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</si>
  <si>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</si>
  <si>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</si>
  <si>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</si>
  <si>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</si>
  <si>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</si>
  <si>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</si>
  <si>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</si>
  <si>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</si>
  <si>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</si>
  <si>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</si>
  <si>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</si>
  <si>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</si>
  <si>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</si>
  <si>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</si>
  <si>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</si>
  <si>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</si>
  <si>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</si>
  <si>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</si>
  <si>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</si>
  <si>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</si>
  <si>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</si>
  <si>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</si>
  <si>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</si>
  <si>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</si>
  <si>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</si>
  <si>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</si>
  <si>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</si>
  <si>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</si>
  <si>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</si>
  <si>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</si>
  <si>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</si>
  <si>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</si>
  <si>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</si>
  <si>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</si>
  <si>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</si>
  <si>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</si>
  <si>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</si>
  <si>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</si>
  <si>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</si>
  <si>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</si>
  <si>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</si>
  <si>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</si>
  <si>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</si>
  <si>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</si>
  <si>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</si>
  <si>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</si>
  <si>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</si>
  <si>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</si>
  <si>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</si>
  <si>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</si>
  <si>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</si>
  <si>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</si>
  <si>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</si>
  <si>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</si>
  <si>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</si>
  <si>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</si>
  <si>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</si>
  <si>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</si>
  <si>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</si>
  <si>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</si>
  <si>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</si>
  <si>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</si>
  <si>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</si>
  <si>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</si>
  <si>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</si>
  <si>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</si>
  <si>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</si>
  <si>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</si>
  <si>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</si>
  <si>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</si>
  <si>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</si>
  <si>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</si>
  <si>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</si>
  <si>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</si>
  <si>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</si>
  <si>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</si>
  <si>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</si>
  <si>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</si>
  <si>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</si>
  <si>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</si>
  <si>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</si>
  <si>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</si>
  <si>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</si>
  <si>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</si>
  <si>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</si>
  <si>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</si>
  <si>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</si>
  <si>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</si>
  <si>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</si>
  <si>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</si>
  <si>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</si>
  <si>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</si>
  <si>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</si>
  <si>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</si>
  <si>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</si>
  <si>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</si>
  <si>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</si>
  <si>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</si>
  <si>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</si>
  <si>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</si>
  <si>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</si>
  <si>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</si>
  <si>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</si>
  <si>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</si>
  <si>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</si>
  <si>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</si>
  <si>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</si>
  <si>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</si>
  <si>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</si>
  <si>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</si>
  <si>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</si>
  <si>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</si>
  <si>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</si>
  <si>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</si>
  <si>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</si>
  <si>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</si>
  <si>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</si>
  <si>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</si>
  <si>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</si>
  <si>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</si>
  <si>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</si>
  <si>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</si>
  <si>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</si>
  <si>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</si>
  <si>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</si>
  <si>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</si>
  <si>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</si>
  <si>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</si>
  <si>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</si>
  <si>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</si>
  <si>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</si>
  <si>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</si>
  <si>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</si>
  <si>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</si>
  <si>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</si>
  <si>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</si>
  <si>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</si>
  <si>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</si>
  <si>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</si>
  <si>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</si>
  <si>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</si>
  <si>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</si>
  <si>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</si>
  <si>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</si>
  <si>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</si>
  <si>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</si>
  <si>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</si>
  <si>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</si>
  <si>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</si>
  <si>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</si>
  <si>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</si>
  <si>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</si>
  <si>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</si>
  <si>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</si>
  <si>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</si>
  <si>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</si>
  <si>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</si>
  <si>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</si>
  <si>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</si>
  <si>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</si>
  <si>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</si>
  <si>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</si>
  <si>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</si>
  <si>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</si>
  <si>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</si>
  <si>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</si>
  <si>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</si>
  <si>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</si>
  <si>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</si>
  <si>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</si>
  <si>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</si>
  <si>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</si>
  <si>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</si>
  <si>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</si>
  <si>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</si>
  <si>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</si>
  <si>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</si>
  <si>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</si>
  <si>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</si>
  <si>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</si>
  <si>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</si>
  <si>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</si>
  <si>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</si>
  <si>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</si>
  <si>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</si>
  <si>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</si>
  <si>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</si>
  <si>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</si>
  <si>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</si>
  <si>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</si>
  <si>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</si>
  <si>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</si>
  <si>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</si>
  <si>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</si>
  <si>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</si>
  <si>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</si>
  <si>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</si>
  <si>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</si>
  <si>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</si>
  <si>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</si>
  <si>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</si>
  <si>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</si>
  <si>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</si>
  <si>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</si>
  <si>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</si>
  <si>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</si>
  <si>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</si>
  <si>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</si>
  <si>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</si>
  <si>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</si>
  <si>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</si>
  <si>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</si>
  <si>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</si>
  <si>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</si>
  <si>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</si>
  <si>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</si>
  <si>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</si>
  <si>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</si>
  <si>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</si>
  <si>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</si>
  <si>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</si>
  <si>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</si>
  <si>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</si>
  <si>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</si>
  <si>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</si>
  <si>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</si>
  <si>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</si>
  <si>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</si>
  <si>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</si>
  <si>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</si>
  <si>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</si>
  <si>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</si>
  <si>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</si>
  <si>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</si>
  <si>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</si>
  <si>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</si>
  <si>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</si>
  <si>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</si>
  <si>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</si>
  <si>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</si>
  <si>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</si>
  <si>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</si>
  <si>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</si>
  <si>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</si>
  <si>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</si>
  <si>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</si>
  <si>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</si>
  <si>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</si>
  <si>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</si>
  <si>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</si>
  <si>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</si>
  <si>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</si>
  <si>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</si>
  <si>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</si>
  <si>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</si>
  <si>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</si>
  <si>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</si>
  <si>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</si>
  <si>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</si>
  <si>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</si>
  <si>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</si>
  <si>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</si>
  <si>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</si>
  <si>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</si>
  <si>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</si>
  <si>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</si>
  <si>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</si>
  <si>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</si>
  <si>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</si>
  <si>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</si>
  <si>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</si>
  <si>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</si>
  <si>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</si>
  <si>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</si>
  <si>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</si>
  <si>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</si>
  <si>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</si>
  <si>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</si>
  <si>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</si>
  <si>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</si>
  <si>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</si>
  <si>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</si>
  <si>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</si>
  <si>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</si>
  <si>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</si>
  <si>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</si>
  <si>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</si>
  <si>
    <t>Time Differentiated Fuel Cost</t>
  </si>
  <si>
    <t>Probability of Dispatch Gross Plant</t>
  </si>
  <si>
    <t>Probability of Dispatch Depreciation Reserve</t>
  </si>
  <si>
    <t>TDFUEL</t>
  </si>
  <si>
    <t>Fuel Cost Per KWH @ Meter</t>
  </si>
  <si>
    <t>KWH @ Meter</t>
  </si>
  <si>
    <t>Pct Allocation</t>
  </si>
  <si>
    <t>W/S Peak</t>
  </si>
  <si>
    <t>PODPLT</t>
  </si>
  <si>
    <t>PODRES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</si>
</sst>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165" fontId="13" fillId="0" borderId="0" xfId="3" applyNumberFormat="1" applyFont="1"/>
    <xf numFmtId="165" fontId="13" fillId="0" borderId="0" xfId="0" applyNumberFormat="1" applyFont="1"/>
    <xf numFmtId="169" fontId="13" fillId="0" borderId="0" xfId="0" applyNumberFormat="1" applyFont="1"/>
    <xf numFmtId="169" fontId="13" fillId="0" borderId="0" xfId="0" applyNumberFormat="1" applyFont="1" applyAlignment="1">
      <alignment horizontal="right"/>
    </xf>
    <xf numFmtId="169" fontId="13" fillId="0" borderId="0" xfId="3" applyNumberFormat="1" applyFont="1"/>
    <xf numFmtId="165" fontId="0" fillId="0" borderId="0" xfId="3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492</v>
      </c>
    </row>
    <row r="8" spans="1:4" x14ac:dyDescent="0.25">
      <c r="B8" t="s">
        <v>493</v>
      </c>
    </row>
    <row r="9" spans="1:4" x14ac:dyDescent="0.25">
      <c r="C9" t="s">
        <v>494</v>
      </c>
      <c r="D9" t="s">
        <v>495</v>
      </c>
    </row>
    <row r="11" spans="1:4" x14ac:dyDescent="0.25">
      <c r="B11" t="s">
        <v>496</v>
      </c>
    </row>
    <row r="12" spans="1:4" x14ac:dyDescent="0.25">
      <c r="B12" t="s">
        <v>497</v>
      </c>
    </row>
    <row r="13" spans="1:4" x14ac:dyDescent="0.25">
      <c r="B13" t="s">
        <v>498</v>
      </c>
    </row>
    <row r="14" spans="1:4" x14ac:dyDescent="0.25">
      <c r="B14" t="s">
        <v>499</v>
      </c>
    </row>
    <row r="16" spans="1:4" x14ac:dyDescent="0.25">
      <c r="B16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26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11"/>
      <c r="H9" s="111" t="s">
        <v>8</v>
      </c>
      <c r="I9" s="111" t="s">
        <v>334</v>
      </c>
      <c r="J9" s="111" t="s">
        <v>380</v>
      </c>
      <c r="K9" s="167" t="s">
        <v>384</v>
      </c>
      <c r="L9" s="167" t="s">
        <v>383</v>
      </c>
      <c r="M9" s="167" t="s">
        <v>384</v>
      </c>
      <c r="N9" s="167" t="s">
        <v>383</v>
      </c>
      <c r="O9" s="167" t="s">
        <v>3</v>
      </c>
      <c r="P9" s="167" t="s">
        <v>475</v>
      </c>
      <c r="Q9" s="167" t="s">
        <v>475</v>
      </c>
      <c r="R9" s="167" t="s">
        <v>372</v>
      </c>
      <c r="S9" s="167" t="s">
        <v>372</v>
      </c>
      <c r="T9" s="167" t="s">
        <v>372</v>
      </c>
      <c r="U9" s="167"/>
      <c r="V9" s="111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68" t="s">
        <v>469</v>
      </c>
      <c r="L10" s="168" t="s">
        <v>470</v>
      </c>
      <c r="M10" s="168" t="s">
        <v>471</v>
      </c>
      <c r="N10" s="168" t="s">
        <v>472</v>
      </c>
      <c r="O10" s="168" t="s">
        <v>473</v>
      </c>
      <c r="P10" s="168" t="s">
        <v>476</v>
      </c>
      <c r="Q10" s="168" t="s">
        <v>477</v>
      </c>
      <c r="R10" s="168" t="s">
        <v>479</v>
      </c>
      <c r="S10" s="168" t="s">
        <v>480</v>
      </c>
      <c r="T10" s="168" t="s">
        <v>481</v>
      </c>
      <c r="U10" s="168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482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/>
      <c r="F17" t="s">
        <v>508</v>
      </c>
      <c r="H17" s="136">
        <v>-4334522</v>
      </c>
      <c r="I17" s="40">
        <f>+I81*$H17</f>
        <v>-1773617.5485156612</v>
      </c>
      <c r="J17" s="40">
        <f t="shared" ref="J17:T17" si="1">+J81*$H17</f>
        <v>-609312.52679732477</v>
      </c>
      <c r="K17" s="40">
        <f t="shared" si="1"/>
        <v>-48824.635125282366</v>
      </c>
      <c r="L17" s="40">
        <f t="shared" si="1"/>
        <v>-673636.52455474215</v>
      </c>
      <c r="M17" s="40">
        <f t="shared" si="1"/>
        <v>-522178.81447023869</v>
      </c>
      <c r="N17" s="40">
        <f t="shared" si="1"/>
        <v>-351476.52257604466</v>
      </c>
      <c r="O17" s="40">
        <f t="shared" si="1"/>
        <v>-306998.82727316552</v>
      </c>
      <c r="P17" s="40">
        <f t="shared" si="1"/>
        <v>-34278.33475631263</v>
      </c>
      <c r="Q17" s="40">
        <f t="shared" si="1"/>
        <v>-13445.241375592988</v>
      </c>
      <c r="R17" s="40">
        <f t="shared" si="1"/>
        <v>0</v>
      </c>
      <c r="S17" s="40">
        <f t="shared" si="1"/>
        <v>0</v>
      </c>
      <c r="T17" s="40">
        <f t="shared" si="1"/>
        <v>-753.02455563508136</v>
      </c>
      <c r="V17" s="44">
        <f t="shared" si="0"/>
        <v>0</v>
      </c>
    </row>
    <row r="18" spans="1:22" x14ac:dyDescent="0.25">
      <c r="B18" s="169" t="s">
        <v>483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69" t="s">
        <v>484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485</v>
      </c>
      <c r="E20" s="6" t="s">
        <v>447</v>
      </c>
      <c r="F20" t="s">
        <v>45</v>
      </c>
      <c r="H20" s="136">
        <v>3785840</v>
      </c>
      <c r="I20" s="40">
        <f>+I64/$H64*$H20</f>
        <v>1747153.0064885395</v>
      </c>
      <c r="J20" s="40">
        <f t="shared" ref="J20:T20" si="4">+J64/$H64*$H20</f>
        <v>444768.29330392426</v>
      </c>
      <c r="K20" s="40">
        <f t="shared" si="4"/>
        <v>38924.855021207659</v>
      </c>
      <c r="L20" s="40">
        <f t="shared" si="4"/>
        <v>465553.65435324749</v>
      </c>
      <c r="M20" s="40">
        <f t="shared" si="4"/>
        <v>425183.56674980483</v>
      </c>
      <c r="N20" s="40">
        <f t="shared" si="4"/>
        <v>258616.07985850217</v>
      </c>
      <c r="O20" s="40">
        <f t="shared" si="4"/>
        <v>229131.25511470341</v>
      </c>
      <c r="P20" s="40">
        <f t="shared" si="4"/>
        <v>25512.573579941592</v>
      </c>
      <c r="Q20" s="40">
        <f t="shared" si="4"/>
        <v>13744.768108307157</v>
      </c>
      <c r="R20" s="40">
        <f t="shared" si="4"/>
        <v>135525.12298974293</v>
      </c>
      <c r="S20" s="40">
        <f t="shared" si="4"/>
        <v>858.16248236640672</v>
      </c>
      <c r="T20" s="40">
        <f t="shared" si="4"/>
        <v>868.66194971388677</v>
      </c>
      <c r="V20" s="44">
        <f t="shared" si="0"/>
        <v>0</v>
      </c>
    </row>
    <row r="21" spans="1:22" s="32" customFormat="1" x14ac:dyDescent="0.25">
      <c r="B21" s="30" t="s">
        <v>486</v>
      </c>
      <c r="E21" s="6" t="s">
        <v>447</v>
      </c>
      <c r="F21" t="s">
        <v>45</v>
      </c>
      <c r="H21" s="137">
        <v>11598968</v>
      </c>
      <c r="I21" s="41">
        <f>+I64/$H64*$H21</f>
        <v>5352886.4963559909</v>
      </c>
      <c r="J21" s="41">
        <f t="shared" ref="J21:T21" si="5">+J64/$H64*$H21</f>
        <v>1362670.68905364</v>
      </c>
      <c r="K21" s="41">
        <f t="shared" si="5"/>
        <v>119257.05993798653</v>
      </c>
      <c r="L21" s="41">
        <f t="shared" si="5"/>
        <v>1426352.3918407483</v>
      </c>
      <c r="M21" s="41">
        <f t="shared" si="5"/>
        <v>1302667.462137029</v>
      </c>
      <c r="N21" s="41">
        <f t="shared" si="5"/>
        <v>792341.89362577687</v>
      </c>
      <c r="O21" s="41">
        <f t="shared" si="5"/>
        <v>702006.97754666896</v>
      </c>
      <c r="P21" s="41">
        <f t="shared" si="5"/>
        <v>78164.825917468246</v>
      </c>
      <c r="Q21" s="41">
        <f t="shared" si="5"/>
        <v>42110.898890517099</v>
      </c>
      <c r="R21" s="41">
        <f t="shared" si="5"/>
        <v>415218.70040838822</v>
      </c>
      <c r="S21" s="41">
        <f t="shared" si="5"/>
        <v>2629.2181317141017</v>
      </c>
      <c r="T21" s="41">
        <f t="shared" si="5"/>
        <v>2661.3861540765015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405654510.4997775</v>
      </c>
      <c r="J22" s="136">
        <f t="shared" si="6"/>
        <v>142678798.86069119</v>
      </c>
      <c r="K22" s="136">
        <f t="shared" si="6"/>
        <v>12234613.255130665</v>
      </c>
      <c r="L22" s="136">
        <f t="shared" si="6"/>
        <v>159877994.78809881</v>
      </c>
      <c r="M22" s="136">
        <f t="shared" si="6"/>
        <v>124882892.75522304</v>
      </c>
      <c r="N22" s="136">
        <f t="shared" si="6"/>
        <v>81339148.80090414</v>
      </c>
      <c r="O22" s="136">
        <f t="shared" si="6"/>
        <v>69016797.576242775</v>
      </c>
      <c r="P22" s="136">
        <f t="shared" si="6"/>
        <v>6811095.0962180719</v>
      </c>
      <c r="Q22" s="136">
        <f t="shared" si="6"/>
        <v>3546463.4780838881</v>
      </c>
      <c r="R22" s="136">
        <f t="shared" si="6"/>
        <v>19071486.813531797</v>
      </c>
      <c r="S22" s="136">
        <f t="shared" si="6"/>
        <v>226643.87855149733</v>
      </c>
      <c r="T22" s="136">
        <f t="shared" si="6"/>
        <v>284466.49754674296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449</v>
      </c>
      <c r="H24" s="160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402356673.93601364</v>
      </c>
      <c r="J26" s="136">
        <f t="shared" si="8"/>
        <v>140830256.94593725</v>
      </c>
      <c r="K26" s="136">
        <f t="shared" si="8"/>
        <v>12153994.708651075</v>
      </c>
      <c r="L26" s="136">
        <f t="shared" si="8"/>
        <v>158875104.90737143</v>
      </c>
      <c r="M26" s="136">
        <f t="shared" si="8"/>
        <v>124049699.18202201</v>
      </c>
      <c r="N26" s="136">
        <f t="shared" si="8"/>
        <v>80801395.246974543</v>
      </c>
      <c r="O26" s="136">
        <f t="shared" si="8"/>
        <v>68555098.316119865</v>
      </c>
      <c r="P26" s="136">
        <f t="shared" si="8"/>
        <v>6768382.708276527</v>
      </c>
      <c r="Q26" s="136">
        <f t="shared" si="8"/>
        <v>3523346.5282004513</v>
      </c>
      <c r="R26" s="136">
        <f t="shared" si="8"/>
        <v>18781353.732523143</v>
      </c>
      <c r="S26" s="136">
        <f t="shared" si="8"/>
        <v>224244.9270008053</v>
      </c>
      <c r="T26" s="136">
        <f t="shared" si="8"/>
        <v>282101.62215840997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286170079.37922359</v>
      </c>
      <c r="J28" s="40">
        <f>+'Cost Summary'!J61+'Cost Summary'!J131+'Cost Summary'!J202</f>
        <v>85207423.536699489</v>
      </c>
      <c r="K28" s="40">
        <f>+'Cost Summary'!K61+'Cost Summary'!K131+'Cost Summary'!K202</f>
        <v>8419579.7220669482</v>
      </c>
      <c r="L28" s="40">
        <f>+'Cost Summary'!L61+'Cost Summary'!L131+'Cost Summary'!L202</f>
        <v>99192404.13235721</v>
      </c>
      <c r="M28" s="40">
        <f>+'Cost Summary'!M61+'Cost Summary'!M131+'Cost Summary'!M202</f>
        <v>92106585.26006113</v>
      </c>
      <c r="N28" s="40">
        <f>+'Cost Summary'!N61+'Cost Summary'!N131+'Cost Summary'!N202</f>
        <v>44489167.043904647</v>
      </c>
      <c r="O28" s="40">
        <f>+'Cost Summary'!O61+'Cost Summary'!O131+'Cost Summary'!O202</f>
        <v>53912799.24357295</v>
      </c>
      <c r="P28" s="40">
        <f>+'Cost Summary'!P61+'Cost Summary'!P131+'Cost Summary'!P202</f>
        <v>5475174.4268709905</v>
      </c>
      <c r="Q28" s="40">
        <f>+'Cost Summary'!Q61+'Cost Summary'!Q131+'Cost Summary'!Q202</f>
        <v>2915262.7493851362</v>
      </c>
      <c r="R28" s="40">
        <f>+'Cost Summary'!R61+'Cost Summary'!R131+'Cost Summary'!R202</f>
        <v>7364408.504029233</v>
      </c>
      <c r="S28" s="40">
        <f>+'Cost Summary'!S61+'Cost Summary'!S131+'Cost Summary'!S202</f>
        <v>170056.01644553751</v>
      </c>
      <c r="T28" s="40">
        <f>+'Cost Summary'!T61+'Cost Summary'!T131+'Cost Summary'!T202</f>
        <v>198961.98538310011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63732806.80848749</v>
      </c>
      <c r="J29" s="40">
        <f>+'Cost Summary'!J70+'Cost Summary'!J140+'Cost Summary'!J211</f>
        <v>16255177.457484959</v>
      </c>
      <c r="K29" s="40">
        <f>+'Cost Summary'!K70+'Cost Summary'!K140+'Cost Summary'!K211</f>
        <v>1435543.4369488172</v>
      </c>
      <c r="L29" s="40">
        <f>+'Cost Summary'!L70+'Cost Summary'!L140+'Cost Summary'!L211</f>
        <v>17183368.323513161</v>
      </c>
      <c r="M29" s="40">
        <f>+'Cost Summary'!M70+'Cost Summary'!M140+'Cost Summary'!M211</f>
        <v>15703219.623791866</v>
      </c>
      <c r="N29" s="40">
        <f>+'Cost Summary'!N70+'Cost Summary'!N140+'Cost Summary'!N211</f>
        <v>9627378.7207935825</v>
      </c>
      <c r="O29" s="40">
        <f>+'Cost Summary'!O70+'Cost Summary'!O140+'Cost Summary'!O211</f>
        <v>8461423.0063103102</v>
      </c>
      <c r="P29" s="40">
        <f>+'Cost Summary'!P70+'Cost Summary'!P140+'Cost Summary'!P211</f>
        <v>941476.58025155694</v>
      </c>
      <c r="Q29" s="40">
        <f>+'Cost Summary'!Q70+'Cost Summary'!Q140+'Cost Summary'!Q211</f>
        <v>507003.82185372565</v>
      </c>
      <c r="R29" s="40">
        <f>+'Cost Summary'!R70+'Cost Summary'!R140+'Cost Summary'!R211</f>
        <v>4931825.0903537273</v>
      </c>
      <c r="S29" s="40">
        <f>+'Cost Summary'!S70+'Cost Summary'!S140+'Cost Summary'!S211</f>
        <v>31296.341721399127</v>
      </c>
      <c r="T29" s="40">
        <f>+'Cost Summary'!T70+'Cost Summary'!T140+'Cost Summary'!T211</f>
        <v>32007.788489376246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15108122.524592966</v>
      </c>
      <c r="J30" s="40">
        <f>+'Cost Summary'!J75+'Cost Summary'!J145+'Cost Summary'!J216</f>
        <v>3817617.9804482954</v>
      </c>
      <c r="K30" s="40">
        <f>+'Cost Summary'!K75+'Cost Summary'!K145+'Cost Summary'!K216</f>
        <v>331170.79098633322</v>
      </c>
      <c r="L30" s="40">
        <f>+'Cost Summary'!L75+'Cost Summary'!L145+'Cost Summary'!L216</f>
        <v>3968379.7824168047</v>
      </c>
      <c r="M30" s="40">
        <f>+'Cost Summary'!M75+'Cost Summary'!M145+'Cost Summary'!M216</f>
        <v>3614979.8505413667</v>
      </c>
      <c r="N30" s="40">
        <f>+'Cost Summary'!N75+'Cost Summary'!N145+'Cost Summary'!N216</f>
        <v>2218059.7726427247</v>
      </c>
      <c r="O30" s="40">
        <f>+'Cost Summary'!O75+'Cost Summary'!O145+'Cost Summary'!O216</f>
        <v>1935550.6579318994</v>
      </c>
      <c r="P30" s="40">
        <f>+'Cost Summary'!P75+'Cost Summary'!P145+'Cost Summary'!P216</f>
        <v>217000.29821846366</v>
      </c>
      <c r="Q30" s="40">
        <f>+'Cost Summary'!Q75+'Cost Summary'!Q145+'Cost Summary'!Q216</f>
        <v>116728.59709740378</v>
      </c>
      <c r="R30" s="40">
        <f>+'Cost Summary'!R75+'Cost Summary'!R145+'Cost Summary'!R216</f>
        <v>1186966.4075765605</v>
      </c>
      <c r="S30" s="40">
        <f>+'Cost Summary'!S75+'Cost Summary'!S145+'Cost Summary'!S216</f>
        <v>7261.5291410359841</v>
      </c>
      <c r="T30" s="40">
        <f>+'Cost Summary'!T75+'Cost Summary'!T145+'Cost Summary'!T216</f>
        <v>7370.8084061343834</v>
      </c>
      <c r="V30" s="44">
        <f t="shared" si="0"/>
        <v>0</v>
      </c>
    </row>
    <row r="31" spans="1:22" x14ac:dyDescent="0.25">
      <c r="A31" t="s">
        <v>455</v>
      </c>
      <c r="B31" s="6"/>
      <c r="H31" s="136">
        <f>'Function-Classif'!F459</f>
        <v>-1002535</v>
      </c>
      <c r="I31" s="40">
        <f>+'Cost Summary'!I77+'Cost Summary'!I147+'Cost Summary'!I218</f>
        <v>-465625.26667011203</v>
      </c>
      <c r="J31" s="40">
        <f>+'Cost Summary'!J77+'Cost Summary'!J147+'Cost Summary'!J218</f>
        <v>-117657.19978093324</v>
      </c>
      <c r="K31" s="40">
        <f>+'Cost Summary'!K77+'Cost Summary'!K147+'Cost Summary'!K218</f>
        <v>-10206.528813580544</v>
      </c>
      <c r="L31" s="40">
        <f>+'Cost Summary'!L77+'Cost Summary'!L147+'Cost Summary'!L218</f>
        <v>-122303.60797169188</v>
      </c>
      <c r="M31" s="40">
        <f>+'Cost Summary'!M77+'Cost Summary'!M147+'Cost Summary'!M218</f>
        <v>-111411.9874375823</v>
      </c>
      <c r="N31" s="40">
        <f>+'Cost Summary'!N77+'Cost Summary'!N147+'Cost Summary'!N218</f>
        <v>-68359.564297009929</v>
      </c>
      <c r="O31" s="40">
        <f>+'Cost Summary'!O77+'Cost Summary'!O147+'Cost Summary'!O218</f>
        <v>-59652.76557600146</v>
      </c>
      <c r="P31" s="40">
        <f>+'Cost Summary'!P77+'Cost Summary'!P147+'Cost Summary'!P218</f>
        <v>-6687.8476502286749</v>
      </c>
      <c r="Q31" s="40">
        <f>+'Cost Summary'!Q77+'Cost Summary'!Q147+'Cost Summary'!Q218</f>
        <v>-3597.5207417753591</v>
      </c>
      <c r="R31" s="40">
        <f>+'Cost Summary'!R77+'Cost Summary'!R147+'Cost Summary'!R218</f>
        <v>-36581.749264784376</v>
      </c>
      <c r="S31" s="40">
        <f>+'Cost Summary'!S77+'Cost Summary'!S147+'Cost Summary'!S218</f>
        <v>-223.79693024224812</v>
      </c>
      <c r="T31" s="40">
        <f>+'Cost Summary'!T77+'Cost Summary'!T147+'Cost Summary'!T218</f>
        <v>-227.1648660575772</v>
      </c>
      <c r="V31" s="44">
        <f t="shared" si="0"/>
        <v>0</v>
      </c>
    </row>
    <row r="32" spans="1:22" x14ac:dyDescent="0.25">
      <c r="A32" t="s">
        <v>452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363811538.92973709</v>
      </c>
      <c r="J33" s="40">
        <f t="shared" si="9"/>
        <v>104980215.69515796</v>
      </c>
      <c r="K33" s="40">
        <f t="shared" si="9"/>
        <v>10175361.858168315</v>
      </c>
      <c r="L33" s="40">
        <f t="shared" si="9"/>
        <v>120193388.42084804</v>
      </c>
      <c r="M33" s="40">
        <f t="shared" si="9"/>
        <v>111308055.98238097</v>
      </c>
      <c r="N33" s="40">
        <f t="shared" si="9"/>
        <v>56252339.348490059</v>
      </c>
      <c r="O33" s="40">
        <f t="shared" si="9"/>
        <v>64249465.120068148</v>
      </c>
      <c r="P33" s="40">
        <f t="shared" si="9"/>
        <v>6626953.3804266127</v>
      </c>
      <c r="Q33" s="40">
        <f t="shared" si="9"/>
        <v>3535387.5703303209</v>
      </c>
      <c r="R33" s="40">
        <f t="shared" si="9"/>
        <v>13427269.90548934</v>
      </c>
      <c r="S33" s="40">
        <f t="shared" si="9"/>
        <v>208353.81222672027</v>
      </c>
      <c r="T33" s="40">
        <f t="shared" si="9"/>
        <v>237909.85667632971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38545135.006276548</v>
      </c>
      <c r="J35" s="136">
        <f t="shared" si="10"/>
        <v>35850041.250779286</v>
      </c>
      <c r="K35" s="136">
        <f t="shared" si="10"/>
        <v>1978632.85048276</v>
      </c>
      <c r="L35" s="136">
        <f t="shared" si="10"/>
        <v>38681716.48652339</v>
      </c>
      <c r="M35" s="136">
        <f t="shared" si="10"/>
        <v>12741643.199641034</v>
      </c>
      <c r="N35" s="136">
        <f t="shared" si="10"/>
        <v>24549055.898484483</v>
      </c>
      <c r="O35" s="136">
        <f t="shared" si="10"/>
        <v>4305633.1960517168</v>
      </c>
      <c r="P35" s="136">
        <f t="shared" si="10"/>
        <v>141429.32784991432</v>
      </c>
      <c r="Q35" s="136">
        <f t="shared" si="10"/>
        <v>-12041.042129869573</v>
      </c>
      <c r="R35" s="136">
        <f t="shared" si="10"/>
        <v>5354083.8270338029</v>
      </c>
      <c r="S35" s="136">
        <f t="shared" si="10"/>
        <v>15891.114774085028</v>
      </c>
      <c r="T35" s="136">
        <f t="shared" si="10"/>
        <v>44191.765482080256</v>
      </c>
      <c r="V35" s="44">
        <f t="shared" si="0"/>
        <v>2.6822090148925781E-7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62185553.99999997</v>
      </c>
      <c r="I37" s="40">
        <f>SUM('Class Allocation'!L461:N461)</f>
        <v>28881949.422492635</v>
      </c>
      <c r="J37" s="40">
        <f>SUM('Class Allocation'!P461:R461)</f>
        <v>7298077.523942817</v>
      </c>
      <c r="K37" s="40">
        <f>SUM('Class Allocation'!T461:V461)</f>
        <v>633093.7560179634</v>
      </c>
      <c r="L37" s="40">
        <f>SUM('Class Allocation'!X461:Z461)</f>
        <v>7586286.3819402568</v>
      </c>
      <c r="M37" s="40">
        <f>SUM('Class Allocation'!AB461:AD461)</f>
        <v>6910697.5427761581</v>
      </c>
      <c r="N37" s="40">
        <f>SUM('Class Allocation'!AF461:AH461)</f>
        <v>4240228.3980192039</v>
      </c>
      <c r="O37" s="40">
        <f>SUM('Class Allocation'!AJ461:AL461)</f>
        <v>3700160.3684417801</v>
      </c>
      <c r="P37" s="40">
        <f>SUM('Class Allocation'!AN461:AP461)</f>
        <v>414835.90218502935</v>
      </c>
      <c r="Q37" s="40">
        <f>SUM('Class Allocation'!AR461:AT461)</f>
        <v>223148.1398193496</v>
      </c>
      <c r="R37" s="40">
        <f>SUM('Class Allocation'!AV461:AX461)</f>
        <v>2269104.1652607732</v>
      </c>
      <c r="S37" s="40">
        <f>SUM('Class Allocation'!AZ461:BB461)</f>
        <v>13881.745864846169</v>
      </c>
      <c r="T37" s="40">
        <f>SUM('Class Allocation'!BD461:BF461)</f>
        <v>14090.653239164951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100009858.88124898</v>
      </c>
      <c r="I39" s="136">
        <f t="shared" ref="I39:T39" si="11">+I35-I37</f>
        <v>9663185.5837839134</v>
      </c>
      <c r="J39" s="136">
        <f t="shared" si="11"/>
        <v>28551963.726836469</v>
      </c>
      <c r="K39" s="136">
        <f t="shared" si="11"/>
        <v>1345539.0944647966</v>
      </c>
      <c r="L39" s="136">
        <f t="shared" si="11"/>
        <v>31095430.104583133</v>
      </c>
      <c r="M39" s="136">
        <f t="shared" si="11"/>
        <v>5830945.6568648759</v>
      </c>
      <c r="N39" s="136">
        <f t="shared" si="11"/>
        <v>20308827.500465281</v>
      </c>
      <c r="O39" s="136">
        <f t="shared" si="11"/>
        <v>605472.82760993671</v>
      </c>
      <c r="P39" s="136">
        <f t="shared" si="11"/>
        <v>-273406.57433511503</v>
      </c>
      <c r="Q39" s="136">
        <f t="shared" si="11"/>
        <v>-235189.18194921917</v>
      </c>
      <c r="R39" s="136">
        <f t="shared" si="11"/>
        <v>3084979.6617730297</v>
      </c>
      <c r="S39" s="136">
        <f t="shared" si="11"/>
        <v>2009.3689092388595</v>
      </c>
      <c r="T39" s="136">
        <f t="shared" si="11"/>
        <v>30101.112242915304</v>
      </c>
      <c r="V39" s="44">
        <f t="shared" si="0"/>
        <v>2.9802322387695313E-7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451</v>
      </c>
      <c r="B41" s="6"/>
      <c r="F41" t="s">
        <v>450</v>
      </c>
      <c r="H41" s="136">
        <f>48157086-3074551</f>
        <v>45082535</v>
      </c>
      <c r="I41" s="40">
        <f>I39/$H39*$H41</f>
        <v>4355979.5720710969</v>
      </c>
      <c r="J41" s="40">
        <f t="shared" ref="J41:T41" si="12">J39/$H39*$H41</f>
        <v>12870680.135267884</v>
      </c>
      <c r="K41" s="40">
        <f t="shared" si="12"/>
        <v>606543.33481367212</v>
      </c>
      <c r="L41" s="40">
        <f t="shared" si="12"/>
        <v>14017226.218611935</v>
      </c>
      <c r="M41" s="40">
        <f t="shared" si="12"/>
        <v>2628478.9779659957</v>
      </c>
      <c r="N41" s="40">
        <f t="shared" si="12"/>
        <v>9154831.7020008415</v>
      </c>
      <c r="O41" s="40">
        <f t="shared" si="12"/>
        <v>272935.59102693381</v>
      </c>
      <c r="P41" s="40">
        <f t="shared" si="12"/>
        <v>-123246.46384441527</v>
      </c>
      <c r="Q41" s="40">
        <f t="shared" si="12"/>
        <v>-106018.7930015668</v>
      </c>
      <c r="R41" s="40">
        <f t="shared" si="12"/>
        <v>1390649.9332362011</v>
      </c>
      <c r="S41" s="40">
        <f t="shared" si="12"/>
        <v>905.78514150525507</v>
      </c>
      <c r="T41" s="40">
        <f t="shared" si="12"/>
        <v>13569.006710043368</v>
      </c>
      <c r="V41" s="44">
        <f t="shared" si="0"/>
        <v>1.2665987014770508E-7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34189155.43420545</v>
      </c>
      <c r="J43" s="136">
        <f t="shared" si="13"/>
        <v>22979361.115511402</v>
      </c>
      <c r="K43" s="136">
        <f t="shared" si="13"/>
        <v>1372089.5156690879</v>
      </c>
      <c r="L43" s="136">
        <f t="shared" si="13"/>
        <v>24664490.267911457</v>
      </c>
      <c r="M43" s="136">
        <f t="shared" si="13"/>
        <v>10113164.221675038</v>
      </c>
      <c r="N43" s="136">
        <f t="shared" si="13"/>
        <v>15394224.196483642</v>
      </c>
      <c r="O43" s="136">
        <f t="shared" si="13"/>
        <v>4032697.6050247829</v>
      </c>
      <c r="P43" s="136">
        <f t="shared" si="13"/>
        <v>264675.79169432959</v>
      </c>
      <c r="Q43" s="136">
        <f t="shared" si="13"/>
        <v>93977.750871697222</v>
      </c>
      <c r="R43" s="136">
        <f t="shared" si="13"/>
        <v>3963433.8937976016</v>
      </c>
      <c r="S43" s="136">
        <f t="shared" si="13"/>
        <v>14985.329632579773</v>
      </c>
      <c r="T43" s="136">
        <f t="shared" si="13"/>
        <v>30622.75877203689</v>
      </c>
      <c r="V43" s="44">
        <f t="shared" si="0"/>
        <v>1.6391277313232422E-7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2013339567.1334372</v>
      </c>
      <c r="J47" s="40">
        <f>+'Cost Summary'!J22+'Cost Summary'!J92+'Cost Summary'!J163</f>
        <v>508416310.87190276</v>
      </c>
      <c r="K47" s="40">
        <f>+'Cost Summary'!K22+'Cost Summary'!K92+'Cost Summary'!K163</f>
        <v>44053316.104544804</v>
      </c>
      <c r="L47" s="40">
        <f>+'Cost Summary'!L22+'Cost Summary'!L92+'Cost Summary'!L163</f>
        <v>527930339.96092618</v>
      </c>
      <c r="M47" s="40">
        <f>+'Cost Summary'!M22+'Cost Summary'!M92+'Cost Summary'!M163</f>
        <v>480817332.78481853</v>
      </c>
      <c r="N47" s="40">
        <f>+'Cost Summary'!N22+'Cost Summary'!N92+'Cost Summary'!N163</f>
        <v>295037017.82240665</v>
      </c>
      <c r="O47" s="40">
        <f>+'Cost Summary'!O22+'Cost Summary'!O92+'Cost Summary'!O163</f>
        <v>257317899.02508557</v>
      </c>
      <c r="P47" s="40">
        <f>+'Cost Summary'!P22+'Cost Summary'!P92+'Cost Summary'!P163</f>
        <v>28864385.769778389</v>
      </c>
      <c r="Q47" s="40">
        <f>+'Cost Summary'!Q22+'Cost Summary'!Q92+'Cost Summary'!Q163</f>
        <v>15525788.185937034</v>
      </c>
      <c r="R47" s="40">
        <f>+'Cost Summary'!R22+'Cost Summary'!R92+'Cost Summary'!R163</f>
        <v>158377623.09273693</v>
      </c>
      <c r="S47" s="40">
        <f>+'Cost Summary'!S22+'Cost Summary'!S92+'Cost Summary'!S163</f>
        <v>966314.2059568126</v>
      </c>
      <c r="T47" s="40">
        <f>+'Cost Summary'!T22+'Cost Summary'!T92+'Cost Summary'!T163</f>
        <v>980638.78246951173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55853938.194714718</v>
      </c>
      <c r="J48" s="40">
        <f>+'Cost Summary'!J29+'Cost Summary'!J99+'Cost Summary'!J170</f>
        <v>14440868.642558919</v>
      </c>
      <c r="K48" s="40">
        <f>+'Cost Summary'!K29+'Cost Summary'!K99+'Cost Summary'!K170</f>
        <v>1303507.6005746531</v>
      </c>
      <c r="L48" s="40">
        <f>+'Cost Summary'!L29+'Cost Summary'!L99+'Cost Summary'!L170</f>
        <v>15575026.710940944</v>
      </c>
      <c r="M48" s="40">
        <f>+'Cost Summary'!M29+'Cost Summary'!M99+'Cost Summary'!M170</f>
        <v>14286729.050545163</v>
      </c>
      <c r="N48" s="40">
        <f>+'Cost Summary'!N29+'Cost Summary'!N99+'Cost Summary'!N170</f>
        <v>8746252.9652792588</v>
      </c>
      <c r="O48" s="40">
        <f>+'Cost Summary'!O29+'Cost Summary'!O99+'Cost Summary'!O170</f>
        <v>7773203.0696281418</v>
      </c>
      <c r="P48" s="40">
        <f>+'Cost Summary'!P29+'Cost Summary'!P99+'Cost Summary'!P170</f>
        <v>855760.26405278535</v>
      </c>
      <c r="Q48" s="40">
        <f>+'Cost Summary'!Q29+'Cost Summary'!Q99+'Cost Summary'!Q170</f>
        <v>461244.92203821987</v>
      </c>
      <c r="R48" s="40">
        <f>+'Cost Summary'!R29+'Cost Summary'!R99+'Cost Summary'!R170</f>
        <v>4188121.1022901493</v>
      </c>
      <c r="S48" s="40">
        <f>+'Cost Summary'!S29+'Cost Summary'!S99+'Cost Summary'!S170</f>
        <v>28217.636959094671</v>
      </c>
      <c r="T48" s="40">
        <f>+'Cost Summary'!T29+'Cost Summary'!T99+'Cost Summary'!T170</f>
        <v>28859.840417934807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779887268.00559878</v>
      </c>
      <c r="J49" s="40">
        <f>+'Cost Summary'!J37+'Cost Summary'!J107+'Cost Summary'!J178</f>
        <v>197778551.15023881</v>
      </c>
      <c r="K49" s="40">
        <f>+'Cost Summary'!K37+'Cost Summary'!K107+'Cost Summary'!K178</f>
        <v>17228730.898374069</v>
      </c>
      <c r="L49" s="40">
        <f>+'Cost Summary'!L37+'Cost Summary'!L107+'Cost Summary'!L178</f>
        <v>206619320.83266136</v>
      </c>
      <c r="M49" s="40">
        <f>+'Cost Summary'!M37+'Cost Summary'!M107+'Cost Summary'!M178</f>
        <v>188029842.16261163</v>
      </c>
      <c r="N49" s="40">
        <f>+'Cost Summary'!N37+'Cost Summary'!N107+'Cost Summary'!N178</f>
        <v>115393491.34338713</v>
      </c>
      <c r="O49" s="40">
        <f>+'Cost Summary'!O37+'Cost Summary'!O107+'Cost Summary'!O178</f>
        <v>100775778.00141674</v>
      </c>
      <c r="P49" s="40">
        <f>+'Cost Summary'!P37+'Cost Summary'!P107+'Cost Summary'!P178</f>
        <v>11283481.300439831</v>
      </c>
      <c r="Q49" s="40">
        <f>+'Cost Summary'!Q37+'Cost Summary'!Q107+'Cost Summary'!Q178</f>
        <v>6056973.8654393135</v>
      </c>
      <c r="R49" s="40">
        <f>+'Cost Summary'!R37+'Cost Summary'!R107+'Cost Summary'!R178</f>
        <v>60245280.939100705</v>
      </c>
      <c r="S49" s="40">
        <f>+'Cost Summary'!S37+'Cost Summary'!S107+'Cost Summary'!S178</f>
        <v>372417.07593385671</v>
      </c>
      <c r="T49" s="40">
        <f>+'Cost Summary'!T37+'Cost Summary'!T107+'Cost Summary'!T178</f>
        <v>381610.42479751434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1289306237.3225532</v>
      </c>
      <c r="J50" s="40">
        <f t="shared" ref="J50:T50" si="14">+J47+J48-J49</f>
        <v>325078628.36422288</v>
      </c>
      <c r="K50" s="40">
        <f t="shared" si="14"/>
        <v>28128092.806745384</v>
      </c>
      <c r="L50" s="40">
        <f t="shared" si="14"/>
        <v>336886045.83920574</v>
      </c>
      <c r="M50" s="40">
        <f t="shared" si="14"/>
        <v>307074219.67275202</v>
      </c>
      <c r="N50" s="40">
        <f t="shared" si="14"/>
        <v>188389779.4442988</v>
      </c>
      <c r="O50" s="40">
        <f t="shared" si="14"/>
        <v>164315324.09329697</v>
      </c>
      <c r="P50" s="40">
        <f t="shared" si="14"/>
        <v>18436664.733391345</v>
      </c>
      <c r="Q50" s="40">
        <f t="shared" si="14"/>
        <v>9930059.2425359413</v>
      </c>
      <c r="R50" s="40">
        <f t="shared" si="14"/>
        <v>102320463.25592637</v>
      </c>
      <c r="S50" s="40">
        <f t="shared" si="14"/>
        <v>622114.76698205061</v>
      </c>
      <c r="T50" s="40">
        <f t="shared" si="14"/>
        <v>627888.19808993221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31958944.669039275</v>
      </c>
      <c r="J53" s="40">
        <f>+'Cost Summary'!J42+'Cost Summary'!J112+'Cost Summary'!J183</f>
        <v>9422776.0524197109</v>
      </c>
      <c r="K53" s="40">
        <f>+'Cost Summary'!K42+'Cost Summary'!K112+'Cost Summary'!K183</f>
        <v>924784.15031075047</v>
      </c>
      <c r="L53" s="40">
        <f>+'Cost Summary'!L42+'Cost Summary'!L112+'Cost Summary'!L183</f>
        <v>10854417.853409288</v>
      </c>
      <c r="M53" s="40">
        <f>+'Cost Summary'!M42+'Cost Summary'!M112+'Cost Summary'!M183</f>
        <v>10107225.855508756</v>
      </c>
      <c r="N53" s="40">
        <f>+'Cost Summary'!N42+'Cost Summary'!N112+'Cost Summary'!N183</f>
        <v>4866007.0544925407</v>
      </c>
      <c r="O53" s="40">
        <f>+'Cost Summary'!O42+'Cost Summary'!O112+'Cost Summary'!O183</f>
        <v>5901025.9678371483</v>
      </c>
      <c r="P53" s="40">
        <f>+'Cost Summary'!P42+'Cost Summary'!P112+'Cost Summary'!P183</f>
        <v>600091.83830524166</v>
      </c>
      <c r="Q53" s="40">
        <f>+'Cost Summary'!Q42+'Cost Summary'!Q112+'Cost Summary'!Q183</f>
        <v>321626.1490322047</v>
      </c>
      <c r="R53" s="40">
        <f>+'Cost Summary'!R42+'Cost Summary'!R112+'Cost Summary'!R183</f>
        <v>844311.56459293421</v>
      </c>
      <c r="S53" s="40">
        <f>+'Cost Summary'!S42+'Cost Summary'!S112+'Cost Summary'!S183</f>
        <v>19117.346230381194</v>
      </c>
      <c r="T53" s="40">
        <f>+'Cost Summary'!T42+'Cost Summary'!T112+'Cost Summary'!T183</f>
        <v>22395.498821750585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17149380.639965158</v>
      </c>
      <c r="J54" s="40">
        <f>+'Cost Summary'!J43+'Cost Summary'!J113+'Cost Summary'!J184</f>
        <v>4330628.0674367985</v>
      </c>
      <c r="K54" s="40">
        <f>+'Cost Summary'!K43+'Cost Summary'!K113+'Cost Summary'!K184</f>
        <v>375240.76845377724</v>
      </c>
      <c r="L54" s="40">
        <f>+'Cost Summary'!L43+'Cost Summary'!L113+'Cost Summary'!L184</f>
        <v>4496846.1849019472</v>
      </c>
      <c r="M54" s="40">
        <f>+'Cost Summary'!M43+'Cost Summary'!M113+'Cost Summary'!M184</f>
        <v>4095543.3414343437</v>
      </c>
      <c r="N54" s="40">
        <f>+'Cost Summary'!N43+'Cost Summary'!N113+'Cost Summary'!N184</f>
        <v>2513089.2990498198</v>
      </c>
      <c r="O54" s="40">
        <f>+'Cost Summary'!O43+'Cost Summary'!O113+'Cost Summary'!O184</f>
        <v>2191802.4499663766</v>
      </c>
      <c r="P54" s="40">
        <f>+'Cost Summary'!P43+'Cost Summary'!P113+'Cost Summary'!P184</f>
        <v>245863.3141599189</v>
      </c>
      <c r="Q54" s="40">
        <f>+'Cost Summary'!Q43+'Cost Summary'!Q113+'Cost Summary'!Q184</f>
        <v>132246.76834578981</v>
      </c>
      <c r="R54" s="40">
        <f>+'Cost Summary'!R43+'Cost Summary'!R113+'Cost Summary'!R184</f>
        <v>1349041.258418913</v>
      </c>
      <c r="S54" s="40">
        <f>+'Cost Summary'!S43+'Cost Summary'!S113+'Cost Summary'!S184</f>
        <v>8230.9464365981694</v>
      </c>
      <c r="T54" s="40">
        <f>+'Cost Summary'!T43+'Cost Summary'!T113+'Cost Summary'!T184</f>
        <v>8352.9614305578561</v>
      </c>
      <c r="V54" s="44">
        <f t="shared" si="0"/>
        <v>0</v>
      </c>
    </row>
    <row r="55" spans="1:22" x14ac:dyDescent="0.25">
      <c r="B55" s="6"/>
      <c r="C55" t="s">
        <v>453</v>
      </c>
      <c r="H55" s="136">
        <f>+'Function-Classif'!F105</f>
        <v>36289311</v>
      </c>
      <c r="I55" s="40">
        <f>+'Cost Summary'!I44+'Cost Summary'!I114+'Cost Summary'!I185</f>
        <v>12885245.656769998</v>
      </c>
      <c r="J55" s="40">
        <f>+'Cost Summary'!J44+'Cost Summary'!J114+'Cost Summary'!J185</f>
        <v>4195044.3515999988</v>
      </c>
      <c r="K55" s="40">
        <f>+'Cost Summary'!K44+'Cost Summary'!K114+'Cost Summary'!K185</f>
        <v>493062.86855699995</v>
      </c>
      <c r="L55" s="40">
        <f>+'Cost Summary'!L44+'Cost Summary'!L114+'Cost Summary'!L185</f>
        <v>5763468.3730199989</v>
      </c>
      <c r="M55" s="40">
        <f>+'Cost Summary'!M44+'Cost Summary'!M114+'Cost Summary'!M185</f>
        <v>5495943.5723279994</v>
      </c>
      <c r="N55" s="40">
        <f>+'Cost Summary'!N44+'Cost Summary'!N114+'Cost Summary'!N185</f>
        <v>3304540.9489709991</v>
      </c>
      <c r="O55" s="40">
        <f>+'Cost Summary'!O44+'Cost Summary'!O114+'Cost Summary'!O185</f>
        <v>3325661.3279729998</v>
      </c>
      <c r="P55" s="40">
        <f>+'Cost Summary'!P44+'Cost Summary'!P114+'Cost Summary'!P185</f>
        <v>327111.84935399989</v>
      </c>
      <c r="Q55" s="40">
        <f>+'Cost Summary'!Q44+'Cost Summary'!Q114+'Cost Summary'!Q185</f>
        <v>177418.44147899997</v>
      </c>
      <c r="R55" s="40">
        <f>+'Cost Summary'!R44+'Cost Summary'!R114+'Cost Summary'!R185</f>
        <v>302435.11787399993</v>
      </c>
      <c r="S55" s="40">
        <f>+'Cost Summary'!S44+'Cost Summary'!S114+'Cost Summary'!S185</f>
        <v>9870.6925919999976</v>
      </c>
      <c r="T55" s="40">
        <f>+'Cost Summary'!T44+'Cost Summary'!T114+'Cost Summary'!T185</f>
        <v>9507.7994819999985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6494261.3189849453</v>
      </c>
      <c r="J56" s="40">
        <f>+'Cost Summary'!J45+'Cost Summary'!J115+'Cost Summary'!J186</f>
        <v>1639956.0389792868</v>
      </c>
      <c r="K56" s="40">
        <f>+'Cost Summary'!K45+'Cost Summary'!K115+'Cost Summary'!K186</f>
        <v>142099.10311259516</v>
      </c>
      <c r="L56" s="40">
        <f>+'Cost Summary'!L45+'Cost Summary'!L115+'Cost Summary'!L186</f>
        <v>1702900.8131044128</v>
      </c>
      <c r="M56" s="40">
        <f>+'Cost Summary'!M45+'Cost Summary'!M115+'Cost Summary'!M186</f>
        <v>1550932.3199999514</v>
      </c>
      <c r="N56" s="40">
        <f>+'Cost Summary'!N45+'Cost Summary'!N115+'Cost Summary'!N186</f>
        <v>951676.27149987826</v>
      </c>
      <c r="O56" s="40">
        <f>+'Cost Summary'!O45+'Cost Summary'!O115+'Cost Summary'!O186</f>
        <v>830008.85970783338</v>
      </c>
      <c r="P56" s="40">
        <f>+'Cost Summary'!P45+'Cost Summary'!P115+'Cost Summary'!P186</f>
        <v>93105.438874289801</v>
      </c>
      <c r="Q56" s="40">
        <f>+'Cost Summary'!Q45+'Cost Summary'!Q115+'Cost Summary'!Q186</f>
        <v>50080.23847971284</v>
      </c>
      <c r="R56" s="40">
        <f>+'Cost Summary'!R45+'Cost Summary'!R115+'Cost Summary'!R186</f>
        <v>510865.47358147166</v>
      </c>
      <c r="S56" s="40">
        <f>+'Cost Summary'!S45+'Cost Summary'!S115+'Cost Summary'!S186</f>
        <v>3116.9590426645909</v>
      </c>
      <c r="T56" s="40">
        <f>+'Cost Summary'!T45+'Cost Summary'!T115+'Cost Summary'!T186</f>
        <v>3163.1646329564037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68487832.284759372</v>
      </c>
      <c r="J57" s="40">
        <f t="shared" ref="J57:T57" si="15">SUM(J53:J56)</f>
        <v>19588404.510435797</v>
      </c>
      <c r="K57" s="40">
        <f t="shared" si="15"/>
        <v>1935186.8904341226</v>
      </c>
      <c r="L57" s="40">
        <f t="shared" si="15"/>
        <v>22817633.22443565</v>
      </c>
      <c r="M57" s="40">
        <f t="shared" si="15"/>
        <v>21249645.08927105</v>
      </c>
      <c r="N57" s="40">
        <f t="shared" si="15"/>
        <v>11635313.574013237</v>
      </c>
      <c r="O57" s="40">
        <f t="shared" si="15"/>
        <v>12248498.605484359</v>
      </c>
      <c r="P57" s="40">
        <f t="shared" si="15"/>
        <v>1266172.4406934504</v>
      </c>
      <c r="Q57" s="40">
        <f t="shared" si="15"/>
        <v>681371.59733670729</v>
      </c>
      <c r="R57" s="40">
        <f t="shared" si="15"/>
        <v>3006653.4144673184</v>
      </c>
      <c r="S57" s="40">
        <f t="shared" si="15"/>
        <v>40335.944301643947</v>
      </c>
      <c r="T57" s="40">
        <f t="shared" si="15"/>
        <v>43419.424367264837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253993460.4160111</v>
      </c>
      <c r="J60" s="40">
        <f>+'Cost Summary'!J48+'Cost Summary'!J118+'Cost Summary'!J189</f>
        <v>64139413.061929092</v>
      </c>
      <c r="K60" s="40">
        <f>+'Cost Summary'!K48+'Cost Summary'!K118+'Cost Summary'!K189</f>
        <v>5557559.3818606678</v>
      </c>
      <c r="L60" s="40">
        <f>+'Cost Summary'!L48+'Cost Summary'!L118+'Cost Summary'!L189</f>
        <v>66601211.288065732</v>
      </c>
      <c r="M60" s="40">
        <f>+'Cost Summary'!M48+'Cost Summary'!M118+'Cost Summary'!M189</f>
        <v>60657655.656115606</v>
      </c>
      <c r="N60" s="40">
        <f>+'Cost Summary'!N48+'Cost Summary'!N118+'Cost Summary'!N189</f>
        <v>37220483.981362514</v>
      </c>
      <c r="O60" s="40">
        <f>+'Cost Summary'!O48+'Cost Summary'!O118+'Cost Summary'!O189</f>
        <v>32462017.171506558</v>
      </c>
      <c r="P60" s="40">
        <f>+'Cost Summary'!P48+'Cost Summary'!P118+'Cost Summary'!P189</f>
        <v>3641395.2937342664</v>
      </c>
      <c r="Q60" s="40">
        <f>+'Cost Summary'!Q48+'Cost Summary'!Q118+'Cost Summary'!Q189</f>
        <v>1958660.4919540696</v>
      </c>
      <c r="R60" s="40">
        <f>+'Cost Summary'!R48+'Cost Summary'!R118+'Cost Summary'!R189</f>
        <v>19980176.81590664</v>
      </c>
      <c r="S60" s="40">
        <f>+'Cost Summary'!S48+'Cost Summary'!S118+'Cost Summary'!S189</f>
        <v>121905.66014135964</v>
      </c>
      <c r="T60" s="40">
        <f>+'Cost Summary'!T48+'Cost Summary'!T118+'Cost Summary'!T189</f>
        <v>123712.78141233063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5007244.4826340936</v>
      </c>
      <c r="J62" s="40">
        <f>+'Cost Summary'!J50+'Cost Summary'!J120+'Cost Summary'!J191</f>
        <v>810590.05048479582</v>
      </c>
      <c r="K62" s="40">
        <f>+'Cost Summary'!K50+'Cost Summary'!K120+'Cost Summary'!K191</f>
        <v>25682.069835970473</v>
      </c>
      <c r="L62" s="40">
        <f>+'Cost Summary'!L50+'Cost Summary'!L120+'Cost Summary'!L191</f>
        <v>313419.29530668468</v>
      </c>
      <c r="M62" s="40">
        <f>+'Cost Summary'!M50+'Cost Summary'!M120+'Cost Summary'!M191</f>
        <v>266112.95358761708</v>
      </c>
      <c r="N62" s="40">
        <f>+'Cost Summary'!N50+'Cost Summary'!N120+'Cost Summary'!N191</f>
        <v>159648.06320498729</v>
      </c>
      <c r="O62" s="40">
        <f>+'Cost Summary'!O50+'Cost Summary'!O120+'Cost Summary'!O191</f>
        <v>0</v>
      </c>
      <c r="P62" s="40">
        <f>+'Cost Summary'!P50+'Cost Summary'!P120+'Cost Summary'!P191</f>
        <v>16455.286633238244</v>
      </c>
      <c r="Q62" s="40">
        <f>+'Cost Summary'!Q50+'Cost Summary'!Q120+'Cost Summary'!Q191</f>
        <v>8616.1491854022752</v>
      </c>
      <c r="R62" s="40">
        <f>+'Cost Summary'!R50+'Cost Summary'!R120+'Cost Summary'!R191</f>
        <v>114504.37836013168</v>
      </c>
      <c r="S62" s="40">
        <f>+'Cost Summary'!S50+'Cost Summary'!S120+'Cost Summary'!S191</f>
        <v>842.32449833537328</v>
      </c>
      <c r="T62" s="40">
        <f>+'Cost Summary'!T50+'Cost Summary'!T120+'Cost Summary'!T191</f>
        <v>1288.9462687447904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1098793364.7086673</v>
      </c>
      <c r="J64" s="40">
        <f t="shared" ref="J64:T64" si="16">+J50+J57-J60-J61-J62</f>
        <v>279717029.76224482</v>
      </c>
      <c r="K64" s="40">
        <f t="shared" si="16"/>
        <v>24480038.245482866</v>
      </c>
      <c r="L64" s="40">
        <f t="shared" si="16"/>
        <v>292789048.48026896</v>
      </c>
      <c r="M64" s="40">
        <f t="shared" si="16"/>
        <v>267400096.15231988</v>
      </c>
      <c r="N64" s="40">
        <f t="shared" si="16"/>
        <v>162644960.97374454</v>
      </c>
      <c r="O64" s="40">
        <f t="shared" si="16"/>
        <v>144101805.52727479</v>
      </c>
      <c r="P64" s="40">
        <f t="shared" si="16"/>
        <v>16044986.593717288</v>
      </c>
      <c r="Q64" s="40">
        <f t="shared" si="16"/>
        <v>8644154.198733177</v>
      </c>
      <c r="R64" s="40">
        <f t="shared" si="16"/>
        <v>85232435.476126909</v>
      </c>
      <c r="S64" s="40">
        <f t="shared" si="16"/>
        <v>539702.72664399957</v>
      </c>
      <c r="T64" s="40">
        <f t="shared" si="16"/>
        <v>546305.89477612171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3.111518191891368E-2</v>
      </c>
      <c r="J66" s="140">
        <f t="shared" si="17"/>
        <v>8.2152170481159137E-2</v>
      </c>
      <c r="K66" s="140">
        <f t="shared" si="17"/>
        <v>5.604932075309442E-2</v>
      </c>
      <c r="L66" s="140">
        <f t="shared" si="17"/>
        <v>8.4239797888388562E-2</v>
      </c>
      <c r="M66" s="140">
        <f t="shared" si="17"/>
        <v>3.7820346242187768E-2</v>
      </c>
      <c r="N66" s="140">
        <f t="shared" si="17"/>
        <v>9.4649253836820074E-2</v>
      </c>
      <c r="O66" s="140">
        <f t="shared" si="17"/>
        <v>2.7985059522807273E-2</v>
      </c>
      <c r="P66" s="140">
        <f t="shared" si="17"/>
        <v>1.6495856207070208E-2</v>
      </c>
      <c r="Q66" s="140">
        <f t="shared" si="17"/>
        <v>1.0871827215376365E-2</v>
      </c>
      <c r="R66" s="140">
        <f t="shared" si="17"/>
        <v>4.6501474135486082E-2</v>
      </c>
      <c r="S66" s="140">
        <f t="shared" si="17"/>
        <v>2.7765895728861945E-2</v>
      </c>
      <c r="T66" s="140">
        <f t="shared" si="17"/>
        <v>5.6054234568686495E-2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0.63257938554612603</v>
      </c>
      <c r="J67" s="141">
        <f t="shared" si="18"/>
        <v>1.6701740539290597</v>
      </c>
      <c r="K67" s="141">
        <f t="shared" si="18"/>
        <v>1.1394966281948082</v>
      </c>
      <c r="L67" s="141">
        <f t="shared" si="18"/>
        <v>1.7126160382297111</v>
      </c>
      <c r="M67" s="141">
        <f t="shared" si="18"/>
        <v>0.76889704355166255</v>
      </c>
      <c r="N67" s="141">
        <f t="shared" si="18"/>
        <v>1.9242428660878388</v>
      </c>
      <c r="O67" s="141">
        <f t="shared" si="18"/>
        <v>0.56894321889368027</v>
      </c>
      <c r="P67" s="141">
        <f t="shared" si="18"/>
        <v>0.3353648585670887</v>
      </c>
      <c r="Q67" s="141">
        <f t="shared" si="18"/>
        <v>0.22102695068885322</v>
      </c>
      <c r="R67" s="141">
        <f t="shared" si="18"/>
        <v>0.94538653228101877</v>
      </c>
      <c r="S67" s="141">
        <f t="shared" si="18"/>
        <v>0.56448756446526693</v>
      </c>
      <c r="T67" s="141">
        <f t="shared" si="18"/>
        <v>1.1395965272876698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">
        <v>508</v>
      </c>
      <c r="H80" s="49">
        <f>SUM(I80:T80)</f>
        <v>1</v>
      </c>
      <c r="I80" s="178">
        <f>AVERAGE('Alloc Pct'!L28:L29)</f>
        <v>0.40918411499945351</v>
      </c>
      <c r="J80" s="178">
        <f>AVERAGE('Alloc Pct'!P28:P29)</f>
        <v>0.14057202311980993</v>
      </c>
      <c r="K80" s="178">
        <f>AVERAGE('Alloc Pct'!T28:T29)</f>
        <v>1.1264133651941868E-2</v>
      </c>
      <c r="L80" s="178">
        <f>AVERAGE('Alloc Pct'!X28:X29)</f>
        <v>0.15541195189567433</v>
      </c>
      <c r="M80" s="178">
        <f>AVERAGE('Alloc Pct'!AB28:AB29)</f>
        <v>0.12046975755809722</v>
      </c>
      <c r="N80" s="178">
        <f>AVERAGE('Alloc Pct'!AF28:AF29)</f>
        <v>8.1087723761938374E-2</v>
      </c>
      <c r="O80" s="178">
        <f>AVERAGE('Alloc Pct'!AJ28:AJ29)</f>
        <v>7.0826454975465691E-2</v>
      </c>
      <c r="P80" s="178">
        <f>AVERAGE('Alloc Pct'!AN28:AN29)</f>
        <v>7.9082156593766571E-3</v>
      </c>
      <c r="Q80" s="178">
        <f>AVERAGE('Alloc Pct'!AR28:AR29)</f>
        <v>3.1018971355072111E-3</v>
      </c>
      <c r="R80" s="178">
        <f>AVERAGE('Alloc Pct'!AV28:AV29)</f>
        <v>0</v>
      </c>
      <c r="S80" s="178">
        <f>AVERAGE('Alloc Pct'!AZ28:AZ29)</f>
        <v>0</v>
      </c>
      <c r="T80" s="178">
        <f>AVERAGE('Alloc Pct'!BD28:BD29)</f>
        <v>1.7372724273520388E-4</v>
      </c>
      <c r="V80" s="44">
        <f t="shared" ref="V80:V124" si="31">SUM(I80:T80)-H80</f>
        <v>0</v>
      </c>
    </row>
    <row r="81" spans="5:22" x14ac:dyDescent="0.25">
      <c r="H81" s="49">
        <f>SUM(I81:T81)</f>
        <v>1</v>
      </c>
      <c r="I81" s="139">
        <f>I80/$H80</f>
        <v>0.40918411499945351</v>
      </c>
      <c r="J81" s="139">
        <f t="shared" ref="J81" si="32">J80/$H80</f>
        <v>0.14057202311980993</v>
      </c>
      <c r="K81" s="139">
        <f t="shared" ref="K81" si="33">K80/$H80</f>
        <v>1.1264133651941868E-2</v>
      </c>
      <c r="L81" s="139">
        <f t="shared" ref="L81" si="34">L80/$H80</f>
        <v>0.15541195189567433</v>
      </c>
      <c r="M81" s="139">
        <f t="shared" ref="M81" si="35">M80/$H80</f>
        <v>0.12046975755809722</v>
      </c>
      <c r="N81" s="139">
        <f t="shared" ref="N81" si="36">N80/$H80</f>
        <v>8.1087723761938374E-2</v>
      </c>
      <c r="O81" s="139">
        <f t="shared" ref="O81" si="37">O80/$H80</f>
        <v>7.0826454975465691E-2</v>
      </c>
      <c r="P81" s="139">
        <f t="shared" ref="P81" si="38">P80/$H80</f>
        <v>7.9082156593766571E-3</v>
      </c>
      <c r="Q81" s="139">
        <f t="shared" ref="Q81" si="39">Q80/$H80</f>
        <v>3.1018971355072111E-3</v>
      </c>
      <c r="R81" s="139">
        <f t="shared" ref="R81" si="40">R80/$H80</f>
        <v>0</v>
      </c>
      <c r="S81" s="139">
        <f t="shared" ref="S81" si="41">S80/$H80</f>
        <v>0</v>
      </c>
      <c r="T81" s="139">
        <f t="shared" ref="T81" si="42">T80/$H80</f>
        <v>1.7372724273520388E-4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449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BB5:BD5"/>
    <mergeCell ref="BF5:BH5"/>
    <mergeCell ref="AH5:AJ5"/>
    <mergeCell ref="AL5:AN5"/>
    <mergeCell ref="AP5:AR5"/>
    <mergeCell ref="AT5:AV5"/>
    <mergeCell ref="AX5:AZ5"/>
    <mergeCell ref="AA9:AD9"/>
    <mergeCell ref="E9:F9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15" sqref="A15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7" t="s">
        <v>383</v>
      </c>
      <c r="M9" s="167" t="s">
        <v>384</v>
      </c>
      <c r="N9" s="167" t="s">
        <v>383</v>
      </c>
      <c r="O9" s="120" t="s">
        <v>3</v>
      </c>
      <c r="P9" s="120" t="s">
        <v>475</v>
      </c>
      <c r="Q9" s="167" t="s">
        <v>475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469</v>
      </c>
      <c r="L10" s="168" t="s">
        <v>470</v>
      </c>
      <c r="M10" s="121" t="s">
        <v>471</v>
      </c>
      <c r="N10" s="121" t="s">
        <v>472</v>
      </c>
      <c r="O10" s="121" t="s">
        <v>473</v>
      </c>
      <c r="P10" s="121" t="s">
        <v>476</v>
      </c>
      <c r="Q10" s="168" t="s">
        <v>477</v>
      </c>
      <c r="R10" s="121" t="s">
        <v>479</v>
      </c>
      <c r="S10" s="121" t="s">
        <v>480</v>
      </c>
      <c r="T10" s="121" t="s">
        <v>481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1816.2895012553938</v>
      </c>
      <c r="I15" s="124">
        <f>'Class Allocation'!L19</f>
        <v>731.81986746145105</v>
      </c>
      <c r="J15" s="124">
        <f>'Class Allocation'!P19</f>
        <v>220.10711573545706</v>
      </c>
      <c r="K15" s="124">
        <f>'Class Allocation'!T19</f>
        <v>22.579587379906059</v>
      </c>
      <c r="L15" s="124">
        <f>'Class Allocation'!X19</f>
        <v>269.52676274620632</v>
      </c>
      <c r="M15" s="124">
        <f>'Class Allocation'!AB19</f>
        <v>248.44529760609666</v>
      </c>
      <c r="N15" s="124">
        <f>'Class Allocation'!AF19</f>
        <v>152.26808982050144</v>
      </c>
      <c r="O15" s="124">
        <f>'Class Allocation'!AJ19</f>
        <v>132.94353559660459</v>
      </c>
      <c r="P15" s="124">
        <f>'Class Allocation'!AN19</f>
        <v>14.931261093453649</v>
      </c>
      <c r="Q15" s="124">
        <f>'Class Allocation'!AR19</f>
        <v>8.0299368281595243</v>
      </c>
      <c r="R15" s="124">
        <f>'Class Allocation'!AV19</f>
        <v>14.7671040725384</v>
      </c>
      <c r="S15" s="124">
        <f>'Class Allocation'!AZ19</f>
        <v>0.47917243390359837</v>
      </c>
      <c r="T15" s="124">
        <f>'Class Allocation'!BD19</f>
        <v>0.39177048111573565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2305549928</v>
      </c>
      <c r="I16" s="124">
        <f>'Class Allocation'!L27</f>
        <v>818631612.93496001</v>
      </c>
      <c r="J16" s="124">
        <f>'Class Allocation'!P27</f>
        <v>266521571.67679998</v>
      </c>
      <c r="K16" s="124">
        <f>'Class Allocation'!T27</f>
        <v>31325506.871736001</v>
      </c>
      <c r="L16" s="124">
        <f>'Class Allocation'!X27</f>
        <v>366167439.56496</v>
      </c>
      <c r="M16" s="124">
        <f>'Class Allocation'!AB27</f>
        <v>349170925.49574399</v>
      </c>
      <c r="N16" s="124">
        <f>'Class Allocation'!AF27</f>
        <v>209945681.993608</v>
      </c>
      <c r="O16" s="124">
        <f>'Class Allocation'!AJ27</f>
        <v>211287512.05170402</v>
      </c>
      <c r="P16" s="124">
        <f>'Class Allocation'!AN27</f>
        <v>20782227.050991997</v>
      </c>
      <c r="Q16" s="124">
        <f>'Class Allocation'!AR27</f>
        <v>11271833.597992001</v>
      </c>
      <c r="R16" s="124">
        <f>'Class Allocation'!AV27</f>
        <v>19214453.099951997</v>
      </c>
      <c r="S16" s="124">
        <f>'Class Allocation'!AZ27</f>
        <v>627109.58041599998</v>
      </c>
      <c r="T16" s="124">
        <f>'Class Allocation'!BD27</f>
        <v>604054.08113600011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584753904.99046254</v>
      </c>
      <c r="I18" s="124">
        <f>'Class Allocation'!L62</f>
        <v>327592478.32347226</v>
      </c>
      <c r="J18" s="124">
        <f>'Class Allocation'!P62</f>
        <v>80763511.684135884</v>
      </c>
      <c r="K18" s="124">
        <f>'Class Allocation'!T62</f>
        <v>5077395.4295551293</v>
      </c>
      <c r="L18" s="124">
        <f>'Class Allocation'!X62</f>
        <v>70024573.224602893</v>
      </c>
      <c r="M18" s="124">
        <f>'Class Allocation'!AB62</f>
        <v>53608918.28827706</v>
      </c>
      <c r="N18" s="124">
        <f>'Class Allocation'!AF62</f>
        <v>37926993.219810292</v>
      </c>
      <c r="O18" s="124">
        <f>'Class Allocation'!AJ62</f>
        <v>0</v>
      </c>
      <c r="P18" s="124">
        <f>'Class Allocation'!AN62</f>
        <v>3323606.0102441483</v>
      </c>
      <c r="Q18" s="124">
        <f>'Class Allocation'!AR62</f>
        <v>1739529.9336512466</v>
      </c>
      <c r="R18" s="124">
        <f>'Class Allocation'!AV62</f>
        <v>4487973.6648664465</v>
      </c>
      <c r="S18" s="124">
        <f>'Class Allocation'!AZ62</f>
        <v>143563.13439775637</v>
      </c>
      <c r="T18" s="124">
        <f>'Class Allocation'!BD62</f>
        <v>65362.077449385019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12836281.035705749</v>
      </c>
      <c r="I19" s="124">
        <f>'Class Allocation'!L68</f>
        <v>5171997.8999797245</v>
      </c>
      <c r="J19" s="124">
        <f>'Class Allocation'!P68</f>
        <v>1555565.2298744724</v>
      </c>
      <c r="K19" s="124">
        <f>'Class Allocation'!T68</f>
        <v>159576.94468773677</v>
      </c>
      <c r="L19" s="124">
        <f>'Class Allocation'!X68</f>
        <v>1904829.1975827534</v>
      </c>
      <c r="M19" s="124">
        <f>'Class Allocation'!AB68</f>
        <v>1755839.9472480235</v>
      </c>
      <c r="N19" s="124">
        <f>'Class Allocation'!AF68</f>
        <v>1076125.8006254404</v>
      </c>
      <c r="O19" s="124">
        <f>'Class Allocation'!AJ68</f>
        <v>939553.1844559242</v>
      </c>
      <c r="P19" s="124">
        <f>'Class Allocation'!AN68</f>
        <v>105523.85150087372</v>
      </c>
      <c r="Q19" s="124">
        <f>'Class Allocation'!AR68</f>
        <v>56750.053201307179</v>
      </c>
      <c r="R19" s="124">
        <f>'Class Allocation'!AV68</f>
        <v>104363.70293810555</v>
      </c>
      <c r="S19" s="124">
        <f>'Class Allocation'!AZ68</f>
        <v>3386.4601551120486</v>
      </c>
      <c r="T19" s="124">
        <f>'Class Allocation'!BD68</f>
        <v>2768.7634562768471</v>
      </c>
      <c r="V19" s="44">
        <f t="shared" si="0"/>
        <v>0</v>
      </c>
    </row>
    <row r="20" spans="3:22" x14ac:dyDescent="0.25">
      <c r="C20" s="6"/>
      <c r="D20" s="6" t="s">
        <v>487</v>
      </c>
      <c r="E20" s="6"/>
      <c r="F20" s="6"/>
      <c r="G20" s="6"/>
      <c r="H20" s="124">
        <f>'Class Allocation'!H70</f>
        <v>163963547.17362142</v>
      </c>
      <c r="I20" s="124">
        <f>'Class Allocation'!L70</f>
        <v>66064237.709997416</v>
      </c>
      <c r="J20" s="124">
        <f>'Class Allocation'!P70</f>
        <v>19869929.011424538</v>
      </c>
      <c r="K20" s="124">
        <f>'Class Allocation'!T70</f>
        <v>2038347.5420450342</v>
      </c>
      <c r="L20" s="124">
        <f>'Class Allocation'!X70</f>
        <v>24331233.565764591</v>
      </c>
      <c r="M20" s="124">
        <f>'Class Allocation'!AB70</f>
        <v>22428127.369533055</v>
      </c>
      <c r="N20" s="124">
        <f>'Class Allocation'!AF70</f>
        <v>13745835.182697788</v>
      </c>
      <c r="O20" s="124">
        <f>'Class Allocation'!AJ70</f>
        <v>12001332.196852701</v>
      </c>
      <c r="P20" s="124">
        <f>'Class Allocation'!AN70</f>
        <v>1347903.2560426055</v>
      </c>
      <c r="Q20" s="124">
        <f>'Class Allocation'!AR70</f>
        <v>724893.76006143668</v>
      </c>
      <c r="R20" s="124">
        <f>'Class Allocation'!AV70</f>
        <v>1333084.1606152989</v>
      </c>
      <c r="S20" s="124">
        <f>'Class Allocation'!AZ70</f>
        <v>43256.76711578598</v>
      </c>
      <c r="T20" s="124">
        <f>'Class Allocation'!BD70</f>
        <v>35366.651471174169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1462465.2916014029</v>
      </c>
      <c r="I21" s="125">
        <f>+'Class Allocation'!L72+'Class Allocation'!L73</f>
        <v>775935.06499899982</v>
      </c>
      <c r="J21" s="125">
        <f>+'Class Allocation'!P72+'Class Allocation'!P73</f>
        <v>197228.9813227964</v>
      </c>
      <c r="K21" s="125">
        <f>+'Class Allocation'!T72+'Class Allocation'!T73</f>
        <v>13735.292142536229</v>
      </c>
      <c r="L21" s="125">
        <f>+'Class Allocation'!X72+'Class Allocation'!X73</f>
        <v>183390.63444811036</v>
      </c>
      <c r="M21" s="125">
        <f>+'Class Allocation'!AB72+'Class Allocation'!AB73</f>
        <v>146711.54732838043</v>
      </c>
      <c r="N21" s="125">
        <f>+'Class Allocation'!AF72+'Class Allocation'!AF73</f>
        <v>100394.34187832411</v>
      </c>
      <c r="O21" s="125">
        <f>+'Class Allocation'!AJ72+'Class Allocation'!AJ73</f>
        <v>19374.246629999998</v>
      </c>
      <c r="P21" s="125">
        <f>+'Class Allocation'!AN72+'Class Allocation'!AN73</f>
        <v>9016.3587935496034</v>
      </c>
      <c r="Q21" s="125">
        <f>+'Class Allocation'!AR72+'Class Allocation'!AR73</f>
        <v>4755.2313658340636</v>
      </c>
      <c r="R21" s="125">
        <f>+'Class Allocation'!AV72+'Class Allocation'!AV73</f>
        <v>11363.713440168656</v>
      </c>
      <c r="S21" s="125">
        <f>+'Class Allocation'!AZ72+'Class Allocation'!AZ73</f>
        <v>364.65053934333531</v>
      </c>
      <c r="T21" s="125">
        <f>+'Class Allocation'!BD72+'Class Allocation'!BD73</f>
        <v>195.22871335956731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3510791165.2608919</v>
      </c>
      <c r="I22" s="124">
        <f t="shared" ref="I22:T22" si="1">SUM(I15:I21)</f>
        <v>1414755624.0491018</v>
      </c>
      <c r="J22" s="124">
        <f t="shared" si="1"/>
        <v>425475367.61726719</v>
      </c>
      <c r="K22" s="124">
        <f t="shared" si="1"/>
        <v>43640697.82812576</v>
      </c>
      <c r="L22" s="124">
        <f t="shared" si="1"/>
        <v>520947290.47602725</v>
      </c>
      <c r="M22" s="124">
        <f t="shared" si="1"/>
        <v>480178233.3167699</v>
      </c>
      <c r="N22" s="124">
        <f t="shared" si="1"/>
        <v>294303921.5478915</v>
      </c>
      <c r="O22" s="124">
        <f t="shared" si="1"/>
        <v>256885124.23972633</v>
      </c>
      <c r="P22" s="124">
        <f t="shared" si="1"/>
        <v>28858328.676997498</v>
      </c>
      <c r="Q22" s="124">
        <f t="shared" si="1"/>
        <v>15519731.093156142</v>
      </c>
      <c r="R22" s="124">
        <f t="shared" si="1"/>
        <v>28543501.404801231</v>
      </c>
      <c r="S22" s="124">
        <f t="shared" si="1"/>
        <v>926193.69561709999</v>
      </c>
      <c r="T22" s="124">
        <f t="shared" si="1"/>
        <v>757151.31541096489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67084848</v>
      </c>
      <c r="I25" s="124">
        <f>'Class Allocation'!L80</f>
        <v>23819816.979359996</v>
      </c>
      <c r="J25" s="124">
        <f>'Class Allocation'!P80</f>
        <v>7755008.428799998</v>
      </c>
      <c r="K25" s="124">
        <f>'Class Allocation'!T80</f>
        <v>911481.82977599988</v>
      </c>
      <c r="L25" s="124">
        <f>'Class Allocation'!X80</f>
        <v>10654415.559359998</v>
      </c>
      <c r="M25" s="124">
        <f>'Class Allocation'!AB80</f>
        <v>10159866.059903998</v>
      </c>
      <c r="N25" s="124">
        <f>'Class Allocation'!AF80</f>
        <v>6108813.3437279984</v>
      </c>
      <c r="O25" s="124">
        <f>'Class Allocation'!AJ80</f>
        <v>6147856.7252639988</v>
      </c>
      <c r="P25" s="124">
        <f>'Class Allocation'!AN80</f>
        <v>604702.81987199979</v>
      </c>
      <c r="Q25" s="124">
        <f>'Class Allocation'!AR80</f>
        <v>327977.82187199994</v>
      </c>
      <c r="R25" s="124">
        <f>'Class Allocation'!AV80</f>
        <v>559085.12323199981</v>
      </c>
      <c r="S25" s="124">
        <f>'Class Allocation'!AZ80</f>
        <v>18247.078655999998</v>
      </c>
      <c r="T25" s="124">
        <f>'Class Allocation'!BD80</f>
        <v>17576.230175999997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13272050.335562972</v>
      </c>
      <c r="I27" s="124">
        <f>'Class Allocation'!L82</f>
        <v>7435305.3904477274</v>
      </c>
      <c r="J27" s="124">
        <f>'Class Allocation'!P82</f>
        <v>1833074.3637636115</v>
      </c>
      <c r="K27" s="124">
        <f>'Class Allocation'!T82</f>
        <v>115240.69722238477</v>
      </c>
      <c r="L27" s="124">
        <f>'Class Allocation'!X82</f>
        <v>1589334.6801649879</v>
      </c>
      <c r="M27" s="124">
        <f>'Class Allocation'!AB82</f>
        <v>1216751.6212973387</v>
      </c>
      <c r="N27" s="124">
        <f>'Class Allocation'!AF82</f>
        <v>860821.89241316437</v>
      </c>
      <c r="O27" s="124">
        <f>'Class Allocation'!AJ82</f>
        <v>0</v>
      </c>
      <c r="P27" s="124">
        <f>'Class Allocation'!AN82</f>
        <v>75435.265822225527</v>
      </c>
      <c r="Q27" s="124">
        <f>'Class Allocation'!AR82</f>
        <v>39481.786513275896</v>
      </c>
      <c r="R27" s="124">
        <f>'Class Allocation'!AV82</f>
        <v>101862.70134572253</v>
      </c>
      <c r="S27" s="124">
        <f>'Class Allocation'!AZ82</f>
        <v>3258.4256895031613</v>
      </c>
      <c r="T27" s="124">
        <f>'Class Allocation'!BD82</f>
        <v>1483.5108830258298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15134800.239718501</v>
      </c>
      <c r="I28" s="125">
        <f>'Class Allocation'!L83</f>
        <v>6098117.892456457</v>
      </c>
      <c r="J28" s="125">
        <f>'Class Allocation'!P83</f>
        <v>1834111.3713943791</v>
      </c>
      <c r="K28" s="125">
        <f>'Class Allocation'!T83</f>
        <v>188151.47268865613</v>
      </c>
      <c r="L28" s="125">
        <f>'Class Allocation'!X83</f>
        <v>2245916.0340916612</v>
      </c>
      <c r="M28" s="125">
        <f>'Class Allocation'!AB83</f>
        <v>2070248.1334427742</v>
      </c>
      <c r="N28" s="125">
        <f>'Class Allocation'!AF83</f>
        <v>1268821.4740678363</v>
      </c>
      <c r="O28" s="125">
        <f>'Class Allocation'!AJ83</f>
        <v>1107793.5830305682</v>
      </c>
      <c r="P28" s="125">
        <f>'Class Allocation'!AN83</f>
        <v>124419.40220449795</v>
      </c>
      <c r="Q28" s="125">
        <f>'Class Allocation'!AR83</f>
        <v>66911.959656074832</v>
      </c>
      <c r="R28" s="125">
        <f>'Class Allocation'!AV83</f>
        <v>123051.51249430454</v>
      </c>
      <c r="S28" s="125">
        <f>'Class Allocation'!AZ83</f>
        <v>3992.8541471489398</v>
      </c>
      <c r="T28" s="125">
        <f>'Class Allocation'!BD83</f>
        <v>3264.5500441459212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102352992.57528147</v>
      </c>
      <c r="I29" s="124">
        <f t="shared" ref="I29:T29" si="2">SUM(I25:I28)</f>
        <v>40402316.00137905</v>
      </c>
      <c r="J29" s="124">
        <f t="shared" si="2"/>
        <v>12299862.131549053</v>
      </c>
      <c r="K29" s="124">
        <f t="shared" si="2"/>
        <v>1292856.4265982169</v>
      </c>
      <c r="L29" s="124">
        <f t="shared" si="2"/>
        <v>15394768.881367283</v>
      </c>
      <c r="M29" s="124">
        <f t="shared" si="2"/>
        <v>14270231.575732583</v>
      </c>
      <c r="N29" s="124">
        <f t="shared" si="2"/>
        <v>8727329.0920347106</v>
      </c>
      <c r="O29" s="124">
        <f t="shared" si="2"/>
        <v>7762031.5830631731</v>
      </c>
      <c r="P29" s="124">
        <f t="shared" si="2"/>
        <v>855603.90852350392</v>
      </c>
      <c r="Q29" s="124">
        <f t="shared" si="2"/>
        <v>461088.56650893844</v>
      </c>
      <c r="R29" s="124">
        <f t="shared" si="2"/>
        <v>836631.60895620997</v>
      </c>
      <c r="S29" s="124">
        <f t="shared" si="2"/>
        <v>27181.981099736422</v>
      </c>
      <c r="T29" s="124">
        <f t="shared" si="2"/>
        <v>23090.818468998757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33226936.28567411</v>
      </c>
      <c r="I32" s="124">
        <f>'Class Allocation'!L97</f>
        <v>13387806.344707238</v>
      </c>
      <c r="J32" s="124">
        <f>'Class Allocation'!P97</f>
        <v>4026607.6005562721</v>
      </c>
      <c r="K32" s="124">
        <f>'Class Allocation'!T97</f>
        <v>413067.69141724776</v>
      </c>
      <c r="L32" s="124">
        <f>'Class Allocation'!X97</f>
        <v>4930683.443835496</v>
      </c>
      <c r="M32" s="124">
        <f>'Class Allocation'!AB97</f>
        <v>4545022.183042584</v>
      </c>
      <c r="N32" s="124">
        <f>'Class Allocation'!AF97</f>
        <v>2785570.3153655389</v>
      </c>
      <c r="O32" s="124">
        <f>'Class Allocation'!AJ97</f>
        <v>2432049.7276493912</v>
      </c>
      <c r="P32" s="124">
        <f>'Class Allocation'!AN97</f>
        <v>273150.32139647228</v>
      </c>
      <c r="Q32" s="124">
        <f>'Class Allocation'!AR97</f>
        <v>146898.49783463989</v>
      </c>
      <c r="R32" s="124">
        <f>'Class Allocation'!AV97</f>
        <v>270147.2567027508</v>
      </c>
      <c r="S32" s="124">
        <f>'Class Allocation'!AZ97</f>
        <v>8765.9108970026991</v>
      </c>
      <c r="T32" s="124">
        <f>'Class Allocation'!BD97</f>
        <v>7166.9922694829456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903942138</v>
      </c>
      <c r="I33" s="124">
        <f>+'Class Allocation'!L90+'Class Allocation'!L91+'Class Allocation'!L92</f>
        <v>323074343.77402794</v>
      </c>
      <c r="J33" s="124">
        <f>+'Class Allocation'!P90+'Class Allocation'!P91+'Class Allocation'!P92</f>
        <v>104741583.41433598</v>
      </c>
      <c r="K33" s="124">
        <f>+'Class Allocation'!T90+'Class Allocation'!T91+'Class Allocation'!T92</f>
        <v>12231241.069277996</v>
      </c>
      <c r="L33" s="124">
        <f>+'Class Allocation'!X90+'Class Allocation'!X91+'Class Allocation'!X92</f>
        <v>143274828.87299997</v>
      </c>
      <c r="M33" s="124">
        <f>+'Class Allocation'!AB90+'Class Allocation'!AB91+'Class Allocation'!AB92</f>
        <v>136171651.55259597</v>
      </c>
      <c r="N33" s="124">
        <f>+'Class Allocation'!AF90+'Class Allocation'!AF91+'Class Allocation'!AF92</f>
        <v>81957721.82604599</v>
      </c>
      <c r="O33" s="124">
        <f>+'Class Allocation'!AJ90+'Class Allocation'!AJ91+'Class Allocation'!AJ92</f>
        <v>82152973.327853993</v>
      </c>
      <c r="P33" s="124">
        <f>+'Class Allocation'!AN90+'Class Allocation'!AN91+'Class Allocation'!AN92</f>
        <v>8104745.2093079984</v>
      </c>
      <c r="Q33" s="124">
        <f>+'Class Allocation'!AR90+'Class Allocation'!AR91+'Class Allocation'!AR92</f>
        <v>4381407.5428859992</v>
      </c>
      <c r="R33" s="124">
        <f>+'Class Allocation'!AV90+'Class Allocation'!AV91+'Class Allocation'!AV92</f>
        <v>7376167.8460799986</v>
      </c>
      <c r="S33" s="124">
        <f>+'Class Allocation'!AZ90+'Class Allocation'!AZ91+'Class Allocation'!AZ92</f>
        <v>240448.60870799996</v>
      </c>
      <c r="T33" s="124">
        <f>+'Class Allocation'!BD90+'Class Allocation'!BD91+'Class Allocation'!BD92</f>
        <v>235024.95587999994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218013361.31156024</v>
      </c>
      <c r="I35" s="124">
        <f>+'Class Allocation'!L95</f>
        <v>122136058.82777214</v>
      </c>
      <c r="J35" s="124">
        <f>+'Class Allocation'!P95</f>
        <v>30110999.692889806</v>
      </c>
      <c r="K35" s="124">
        <f>+'Class Allocation'!T95</f>
        <v>1893001.5427999946</v>
      </c>
      <c r="L35" s="124">
        <f>+'Class Allocation'!X95</f>
        <v>26107209.294057049</v>
      </c>
      <c r="M35" s="124">
        <f>+'Class Allocation'!AB95</f>
        <v>19986972.934357196</v>
      </c>
      <c r="N35" s="124">
        <f>+'Class Allocation'!AF95</f>
        <v>14140292.532850137</v>
      </c>
      <c r="O35" s="124">
        <f>+'Class Allocation'!AJ95</f>
        <v>0</v>
      </c>
      <c r="P35" s="124">
        <f>+'Class Allocation'!AN95</f>
        <v>1239137.5445033561</v>
      </c>
      <c r="Q35" s="124">
        <f>+'Class Allocation'!AR95</f>
        <v>648547.64491665794</v>
      </c>
      <c r="R35" s="124">
        <f>+'Class Allocation'!AV95</f>
        <v>1673247.866846232</v>
      </c>
      <c r="S35" s="124">
        <f>+'Class Allocation'!AZ95</f>
        <v>53524.536088371446</v>
      </c>
      <c r="T35" s="124">
        <f>+'Class Allocation'!BD95</f>
        <v>24368.894479258546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57661319.40679156</v>
      </c>
      <c r="I36" s="125">
        <f>+'Class Allocation'!L96</f>
        <v>23232914.740058862</v>
      </c>
      <c r="J36" s="125">
        <f>+'Class Allocation'!P96</f>
        <v>6987689.2947724052</v>
      </c>
      <c r="K36" s="125">
        <f>+'Class Allocation'!T96</f>
        <v>716828.89709290315</v>
      </c>
      <c r="L36" s="125">
        <f>+'Class Allocation'!X96</f>
        <v>8556603.3083633557</v>
      </c>
      <c r="M36" s="125">
        <f>+'Class Allocation'!AB96</f>
        <v>7887334.9487946797</v>
      </c>
      <c r="N36" s="125">
        <f>+'Class Allocation'!AF96</f>
        <v>4834019.5527934087</v>
      </c>
      <c r="O36" s="125">
        <f>+'Class Allocation'!AJ96</f>
        <v>4220527.4345337329</v>
      </c>
      <c r="P36" s="125">
        <f>+'Class Allocation'!AN96</f>
        <v>474019.26535431156</v>
      </c>
      <c r="Q36" s="125">
        <f>+'Class Allocation'!AR96</f>
        <v>254924.53265012786</v>
      </c>
      <c r="R36" s="125">
        <f>+'Class Allocation'!AV96</f>
        <v>468807.81067744474</v>
      </c>
      <c r="S36" s="125">
        <f>+'Class Allocation'!AZ96</f>
        <v>15212.175560750549</v>
      </c>
      <c r="T36" s="125">
        <f>+'Class Allocation'!BD96</f>
        <v>12437.446139590051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1372812804.0040257</v>
      </c>
      <c r="I37" s="124">
        <f t="shared" ref="I37:T37" si="3">SUM(I32:I36)</f>
        <v>552919426.6094811</v>
      </c>
      <c r="J37" s="124">
        <f t="shared" si="3"/>
        <v>166329450.19897881</v>
      </c>
      <c r="K37" s="124">
        <f t="shared" si="3"/>
        <v>17072276.51866442</v>
      </c>
      <c r="L37" s="124">
        <f t="shared" si="3"/>
        <v>203971525.6716634</v>
      </c>
      <c r="M37" s="124">
        <f t="shared" si="3"/>
        <v>187787511.86228153</v>
      </c>
      <c r="N37" s="124">
        <f t="shared" si="3"/>
        <v>115115519.83933227</v>
      </c>
      <c r="O37" s="124">
        <f t="shared" si="3"/>
        <v>100611680.78501378</v>
      </c>
      <c r="P37" s="124">
        <f t="shared" si="3"/>
        <v>11281184.604563674</v>
      </c>
      <c r="Q37" s="124">
        <f t="shared" si="3"/>
        <v>6054677.1695631575</v>
      </c>
      <c r="R37" s="124">
        <f t="shared" si="3"/>
        <v>11015476.699397227</v>
      </c>
      <c r="S37" s="124">
        <f t="shared" si="3"/>
        <v>357204.39652151871</v>
      </c>
      <c r="T37" s="124">
        <f t="shared" si="3"/>
        <v>296869.64856486866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2240331353.8321476</v>
      </c>
      <c r="I40" s="105">
        <f t="shared" ref="I40:T40" si="4">+I22+I29-I37</f>
        <v>902238513.44099975</v>
      </c>
      <c r="J40" s="105">
        <f t="shared" si="4"/>
        <v>271445779.54983747</v>
      </c>
      <c r="K40" s="105">
        <f t="shared" si="4"/>
        <v>27861277.736059554</v>
      </c>
      <c r="L40" s="105">
        <f t="shared" si="4"/>
        <v>332370533.68573111</v>
      </c>
      <c r="M40" s="105">
        <f t="shared" si="4"/>
        <v>306660953.03022099</v>
      </c>
      <c r="N40" s="105">
        <f t="shared" si="4"/>
        <v>187915730.80059391</v>
      </c>
      <c r="O40" s="105">
        <f t="shared" si="4"/>
        <v>164035475.03777575</v>
      </c>
      <c r="P40" s="105">
        <f t="shared" si="4"/>
        <v>18432747.980957329</v>
      </c>
      <c r="Q40" s="105">
        <f t="shared" si="4"/>
        <v>9926142.4901019223</v>
      </c>
      <c r="R40" s="105">
        <f t="shared" si="4"/>
        <v>18364656.314360216</v>
      </c>
      <c r="S40" s="105">
        <f t="shared" si="4"/>
        <v>596171.2801953177</v>
      </c>
      <c r="T40" s="105">
        <f t="shared" si="4"/>
        <v>483372.48531509499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15715850.426769681</v>
      </c>
      <c r="I42" s="105">
        <f>'Class Allocation'!L103</f>
        <v>6568576.4421064742</v>
      </c>
      <c r="J42" s="105">
        <f>'Class Allocation'!P103</f>
        <v>1998721.9564835476</v>
      </c>
      <c r="K42" s="105">
        <f>'Class Allocation'!T103</f>
        <v>189541.62893485805</v>
      </c>
      <c r="L42" s="105">
        <f>'Class Allocation'!X103</f>
        <v>2297165.7654598872</v>
      </c>
      <c r="M42" s="105">
        <f>'Class Allocation'!AB103</f>
        <v>2061598.3688499387</v>
      </c>
      <c r="N42" s="105">
        <f>'Class Allocation'!AF103</f>
        <v>1266236.3524916891</v>
      </c>
      <c r="O42" s="105">
        <f>'Class Allocation'!AJ103</f>
        <v>1031169.6151914472</v>
      </c>
      <c r="P42" s="105">
        <f>'Class Allocation'!AN103</f>
        <v>125284.83184673289</v>
      </c>
      <c r="Q42" s="105">
        <f>'Class Allocation'!AR103</f>
        <v>64451.343618889288</v>
      </c>
      <c r="R42" s="105">
        <f>'Class Allocation'!AV103</f>
        <v>106738.3958268704</v>
      </c>
      <c r="S42" s="105">
        <f>'Class Allocation'!AZ103</f>
        <v>3452.8836441087733</v>
      </c>
      <c r="T42" s="105">
        <f>'Class Allocation'!BD103</f>
        <v>2912.8423152354139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29904490.540663734</v>
      </c>
      <c r="I43" s="105">
        <f>'Class Allocation'!L104</f>
        <v>12050715.689203696</v>
      </c>
      <c r="J43" s="105">
        <f>'Class Allocation'!P104</f>
        <v>3624147.2384047299</v>
      </c>
      <c r="K43" s="105">
        <f>'Class Allocation'!T104</f>
        <v>371726.13634857727</v>
      </c>
      <c r="L43" s="105">
        <f>'Class Allocation'!X104</f>
        <v>4437365.4218954612</v>
      </c>
      <c r="M43" s="105">
        <f>'Class Allocation'!AB104</f>
        <v>4090099.5701881601</v>
      </c>
      <c r="N43" s="105">
        <f>'Class Allocation'!AF104</f>
        <v>2506844.874481489</v>
      </c>
      <c r="O43" s="105">
        <f>'Class Allocation'!AJ104</f>
        <v>2188116.1271787747</v>
      </c>
      <c r="P43" s="105">
        <f>'Class Allocation'!AN104</f>
        <v>245811.72058307432</v>
      </c>
      <c r="Q43" s="105">
        <f>'Class Allocation'!AR104</f>
        <v>132195.17476894523</v>
      </c>
      <c r="R43" s="105">
        <f>'Class Allocation'!AV104</f>
        <v>243130.06031330526</v>
      </c>
      <c r="S43" s="105">
        <f>'Class Allocation'!AZ104</f>
        <v>7889.204827523743</v>
      </c>
      <c r="T43" s="105">
        <f>'Class Allocation'!BD104</f>
        <v>6449.3224699896709</v>
      </c>
      <c r="U43" s="47"/>
      <c r="V43" s="44">
        <f t="shared" si="0"/>
        <v>0</v>
      </c>
    </row>
    <row r="44" spans="3:40" x14ac:dyDescent="0.25">
      <c r="C44" s="6" t="s">
        <v>453</v>
      </c>
      <c r="D44" s="6"/>
      <c r="E44" s="47"/>
      <c r="F44" s="93"/>
      <c r="G44" s="93"/>
      <c r="H44" s="105">
        <f>'Class Allocation'!H105</f>
        <v>36289311</v>
      </c>
      <c r="I44" s="105">
        <f>'Class Allocation'!L105</f>
        <v>12885245.656769998</v>
      </c>
      <c r="J44" s="105">
        <f>'Class Allocation'!P105</f>
        <v>4195044.3515999988</v>
      </c>
      <c r="K44" s="105">
        <f>'Class Allocation'!T105</f>
        <v>493062.86855699995</v>
      </c>
      <c r="L44" s="105">
        <f>'Class Allocation'!X105</f>
        <v>5763468.3730199989</v>
      </c>
      <c r="M44" s="105">
        <f>'Class Allocation'!AB105</f>
        <v>5495943.5723279994</v>
      </c>
      <c r="N44" s="105">
        <f>'Class Allocation'!AF105</f>
        <v>3304540.9489709991</v>
      </c>
      <c r="O44" s="105">
        <f>'Class Allocation'!AJ105</f>
        <v>3325661.3279729998</v>
      </c>
      <c r="P44" s="105">
        <f>'Class Allocation'!AN105</f>
        <v>327111.84935399989</v>
      </c>
      <c r="Q44" s="105">
        <f>'Class Allocation'!AR105</f>
        <v>177418.44147899997</v>
      </c>
      <c r="R44" s="105">
        <f>'Class Allocation'!AV105</f>
        <v>302435.11787399993</v>
      </c>
      <c r="S44" s="105">
        <f>'Class Allocation'!AZ105</f>
        <v>9870.6925919999976</v>
      </c>
      <c r="T44" s="105">
        <f>'Class Allocation'!BD105</f>
        <v>9507.7994819999985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11324465.895263856</v>
      </c>
      <c r="I45" s="129">
        <f>'Class Allocation'!L106</f>
        <v>4563459.0781722581</v>
      </c>
      <c r="J45" s="129">
        <f>'Class Allocation'!P106</f>
        <v>1372420.3642567098</v>
      </c>
      <c r="K45" s="129">
        <f>'Class Allocation'!T106</f>
        <v>140768.15479379284</v>
      </c>
      <c r="L45" s="129">
        <f>'Class Allocation'!X106</f>
        <v>1680376.1734963483</v>
      </c>
      <c r="M45" s="129">
        <f>'Class Allocation'!AB106</f>
        <v>1548870.8302134862</v>
      </c>
      <c r="N45" s="129">
        <f>'Class Allocation'!AF106</f>
        <v>949311.58406394103</v>
      </c>
      <c r="O45" s="129">
        <f>'Class Allocation'!AJ106</f>
        <v>828612.89422130003</v>
      </c>
      <c r="P45" s="129">
        <f>'Class Allocation'!AN106</f>
        <v>93085.901015900396</v>
      </c>
      <c r="Q45" s="129">
        <f>'Class Allocation'!AR106</f>
        <v>50060.700621323427</v>
      </c>
      <c r="R45" s="129">
        <f>'Class Allocation'!AV106</f>
        <v>92070.388973440116</v>
      </c>
      <c r="S45" s="129">
        <f>'Class Allocation'!AZ106</f>
        <v>2987.5456627010199</v>
      </c>
      <c r="T45" s="129">
        <f>'Class Allocation'!BD106</f>
        <v>2442.2797726530298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93234117.862697273</v>
      </c>
      <c r="I46" s="117">
        <f t="shared" ref="I46:T46" si="6">SUM(I42:I45)</f>
        <v>36067996.86625243</v>
      </c>
      <c r="J46" s="117">
        <f t="shared" si="6"/>
        <v>11190333.910744986</v>
      </c>
      <c r="K46" s="117">
        <f t="shared" si="6"/>
        <v>1195098.7886342281</v>
      </c>
      <c r="L46" s="117">
        <f t="shared" si="6"/>
        <v>14178375.733871697</v>
      </c>
      <c r="M46" s="117">
        <f t="shared" si="6"/>
        <v>13196512.341579586</v>
      </c>
      <c r="N46" s="117">
        <f t="shared" si="6"/>
        <v>8026933.7600081181</v>
      </c>
      <c r="O46" s="117">
        <f t="shared" si="6"/>
        <v>7373559.9645645218</v>
      </c>
      <c r="P46" s="117">
        <f t="shared" si="6"/>
        <v>791294.30279970751</v>
      </c>
      <c r="Q46" s="117">
        <f t="shared" si="6"/>
        <v>424125.66048815788</v>
      </c>
      <c r="R46" s="117">
        <f t="shared" si="6"/>
        <v>744373.96298761584</v>
      </c>
      <c r="S46" s="117">
        <f t="shared" si="6"/>
        <v>24200.326726333536</v>
      </c>
      <c r="T46" s="117">
        <f t="shared" si="6"/>
        <v>21312.244039878115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442904918.48436135</v>
      </c>
      <c r="I48" s="117">
        <f>'Class Allocation'!L118</f>
        <v>178478922.51323786</v>
      </c>
      <c r="J48" s="117">
        <f>'Class Allocation'!P118</f>
        <v>53675973.346488036</v>
      </c>
      <c r="K48" s="117">
        <f>'Class Allocation'!T118</f>
        <v>5505505.3987326361</v>
      </c>
      <c r="L48" s="117">
        <f>'Class Allocation'!X118</f>
        <v>65720262.573859997</v>
      </c>
      <c r="M48" s="117">
        <f>'Class Allocation'!AB118</f>
        <v>60577029.869939446</v>
      </c>
      <c r="N48" s="117">
        <f>'Class Allocation'!AF118</f>
        <v>37127999.999712415</v>
      </c>
      <c r="O48" s="117">
        <f>'Class Allocation'!AJ118</f>
        <v>32407420.337912962</v>
      </c>
      <c r="P48" s="117">
        <f>'Class Allocation'!AN118</f>
        <v>3640631.1593673695</v>
      </c>
      <c r="Q48" s="117">
        <f>'Class Allocation'!AR118</f>
        <v>1957896.3575871729</v>
      </c>
      <c r="R48" s="117">
        <f>'Class Allocation'!AV118</f>
        <v>3600914.0298757381</v>
      </c>
      <c r="S48" s="117">
        <f>'Class Allocation'!AZ118</f>
        <v>116844.24505709304</v>
      </c>
      <c r="T48" s="117">
        <f>'Class Allocation'!BD118</f>
        <v>95518.652590519487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2610498.6710407021</v>
      </c>
      <c r="I50" s="117">
        <f>'Class Allocation'!L131</f>
        <v>1454822.3079463372</v>
      </c>
      <c r="J50" s="117">
        <f>'Class Allocation'!P131</f>
        <v>369236.16492758639</v>
      </c>
      <c r="K50" s="117">
        <f>'Class Allocation'!T131</f>
        <v>25126.571404894581</v>
      </c>
      <c r="L50" s="117">
        <f>'Class Allocation'!X131</f>
        <v>291631.41239893029</v>
      </c>
      <c r="M50" s="117">
        <f>'Class Allocation'!AB131</f>
        <v>265295.1364529776</v>
      </c>
      <c r="N50" s="117">
        <f>'Class Allocation'!AF131</f>
        <v>157518.6525525297</v>
      </c>
      <c r="O50" s="117">
        <f>'Class Allocation'!AJ131</f>
        <v>0</v>
      </c>
      <c r="P50" s="117">
        <f>'Class Allocation'!AN131</f>
        <v>16447.571377251079</v>
      </c>
      <c r="Q50" s="117">
        <f>'Class Allocation'!AR131</f>
        <v>8608.4339294151105</v>
      </c>
      <c r="R50" s="117">
        <f>'Class Allocation'!AV131</f>
        <v>20842.170403167005</v>
      </c>
      <c r="S50" s="117">
        <f>'Class Allocation'!AZ131</f>
        <v>666.70785841606448</v>
      </c>
      <c r="T50" s="117">
        <f>'Class Allocation'!BD131</f>
        <v>303.54178919755782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1888050054.5394425</v>
      </c>
      <c r="I52" s="105">
        <f t="shared" ref="I52:T52" si="7">+I40+I46-I48-I49-I50</f>
        <v>758372765.48606801</v>
      </c>
      <c r="J52" s="105">
        <f t="shared" si="7"/>
        <v>228590903.94916683</v>
      </c>
      <c r="K52" s="105">
        <f t="shared" si="7"/>
        <v>23525744.554556254</v>
      </c>
      <c r="L52" s="105">
        <f t="shared" si="7"/>
        <v>280537015.43334389</v>
      </c>
      <c r="M52" s="105">
        <f t="shared" si="7"/>
        <v>259015140.36540812</v>
      </c>
      <c r="N52" s="105">
        <f t="shared" si="7"/>
        <v>158657145.90833712</v>
      </c>
      <c r="O52" s="105">
        <f t="shared" si="7"/>
        <v>139001614.66442734</v>
      </c>
      <c r="P52" s="105">
        <f t="shared" si="7"/>
        <v>15566963.553012418</v>
      </c>
      <c r="Q52" s="105">
        <f t="shared" si="7"/>
        <v>8383763.3590734918</v>
      </c>
      <c r="R52" s="105">
        <f t="shared" si="7"/>
        <v>15487274.077068927</v>
      </c>
      <c r="S52" s="105">
        <f t="shared" si="7"/>
        <v>502860.65400614217</v>
      </c>
      <c r="T52" s="105">
        <f t="shared" si="7"/>
        <v>408862.53497525613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65101437.313905425</v>
      </c>
      <c r="I55" s="117">
        <f>'Class Allocation'!L204</f>
        <v>24459795.061202865</v>
      </c>
      <c r="J55" s="117">
        <f>'Class Allocation'!P204</f>
        <v>8486473.6854534075</v>
      </c>
      <c r="K55" s="117">
        <f>'Class Allocation'!T204</f>
        <v>812332.90081413009</v>
      </c>
      <c r="L55" s="117">
        <f>'Class Allocation'!X204</f>
        <v>10551876.197204372</v>
      </c>
      <c r="M55" s="117">
        <f>'Class Allocation'!AB204</f>
        <v>8849748.2993727848</v>
      </c>
      <c r="N55" s="117">
        <f>'Class Allocation'!AF204</f>
        <v>5665762.3060776982</v>
      </c>
      <c r="O55" s="117">
        <f>'Class Allocation'!AJ204</f>
        <v>5230697.8713230602</v>
      </c>
      <c r="P55" s="117">
        <f>'Class Allocation'!AN204</f>
        <v>540348.31533699809</v>
      </c>
      <c r="Q55" s="117">
        <f>'Class Allocation'!AR204</f>
        <v>253131.04816708498</v>
      </c>
      <c r="R55" s="117">
        <f>'Class Allocation'!AV204</f>
        <v>231196.19745926635</v>
      </c>
      <c r="S55" s="117">
        <f>'Class Allocation'!AZ204</f>
        <v>7545.6402338517446</v>
      </c>
      <c r="T55" s="117">
        <f>'Class Allocation'!BD204</f>
        <v>12529.79125990244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20162900.649474796</v>
      </c>
      <c r="I57" s="117">
        <f>'Class Allocation'!L250</f>
        <v>11153937.69631554</v>
      </c>
      <c r="J57" s="117">
        <f>'Class Allocation'!P250</f>
        <v>2834643.4540890027</v>
      </c>
      <c r="K57" s="117">
        <f>'Class Allocation'!T250</f>
        <v>193558.57907641667</v>
      </c>
      <c r="L57" s="117">
        <f>'Class Allocation'!X250</f>
        <v>2321756.4163988391</v>
      </c>
      <c r="M57" s="117">
        <f>'Class Allocation'!AB250</f>
        <v>2043659.2330985337</v>
      </c>
      <c r="N57" s="117">
        <f>'Class Allocation'!AF250</f>
        <v>1254758.2484630102</v>
      </c>
      <c r="O57" s="117">
        <f>'Class Allocation'!AJ250</f>
        <v>0</v>
      </c>
      <c r="P57" s="117">
        <f>'Class Allocation'!AN250</f>
        <v>126701.27148419902</v>
      </c>
      <c r="Q57" s="117">
        <f>'Class Allocation'!AR250</f>
        <v>66313.712786386168</v>
      </c>
      <c r="R57" s="117">
        <f>'Class Allocation'!AV250</f>
        <v>160118.17843819159</v>
      </c>
      <c r="S57" s="117">
        <f>'Class Allocation'!AZ250</f>
        <v>5121.9256812038548</v>
      </c>
      <c r="T57" s="117">
        <f>'Class Allocation'!BD250</f>
        <v>2331.9336434749257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45338221.432153195</v>
      </c>
      <c r="I60" s="134">
        <f>'Class Allocation'!L286</f>
        <v>18100042.985503875</v>
      </c>
      <c r="J60" s="134">
        <f>'Class Allocation'!P286</f>
        <v>5505841.0654709162</v>
      </c>
      <c r="K60" s="134">
        <f>'Class Allocation'!T286</f>
        <v>574134.13580325781</v>
      </c>
      <c r="L60" s="134">
        <f>'Class Allocation'!X286</f>
        <v>6749098.0302645015</v>
      </c>
      <c r="M60" s="134">
        <f>'Class Allocation'!AB286</f>
        <v>6313919.6212437367</v>
      </c>
      <c r="N60" s="134">
        <f>'Class Allocation'!AF286</f>
        <v>3812283.4232437829</v>
      </c>
      <c r="O60" s="134">
        <f>'Class Allocation'!AJ286</f>
        <v>3306280.8753916747</v>
      </c>
      <c r="P60" s="134">
        <f>'Class Allocation'!AN286</f>
        <v>379609.06933893391</v>
      </c>
      <c r="Q60" s="134">
        <f>'Class Allocation'!AR286</f>
        <v>204080.68495421598</v>
      </c>
      <c r="R60" s="134">
        <f>'Class Allocation'!AV286</f>
        <v>371053.15678462991</v>
      </c>
      <c r="S60" s="134">
        <f>'Class Allocation'!AZ286</f>
        <v>12039.955008140749</v>
      </c>
      <c r="T60" s="134">
        <f>'Class Allocation'!BD286</f>
        <v>9838.4291455250404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147112070.39553341</v>
      </c>
      <c r="I61" s="117">
        <f t="shared" ref="I61:T61" si="8">SUM(I55:I60)</f>
        <v>61050401.961742841</v>
      </c>
      <c r="J61" s="117">
        <f t="shared" si="8"/>
        <v>18938785.648246672</v>
      </c>
      <c r="K61" s="117">
        <f t="shared" si="8"/>
        <v>1767665.4012643923</v>
      </c>
      <c r="L61" s="117">
        <f t="shared" si="8"/>
        <v>21800570.779968545</v>
      </c>
      <c r="M61" s="117">
        <f t="shared" si="8"/>
        <v>19188493.693104491</v>
      </c>
      <c r="N61" s="117">
        <f t="shared" si="8"/>
        <v>11909119.110957297</v>
      </c>
      <c r="O61" s="117">
        <f t="shared" si="8"/>
        <v>9755423.4345515091</v>
      </c>
      <c r="P61" s="117">
        <f t="shared" si="8"/>
        <v>1169485.5519053715</v>
      </c>
      <c r="Q61" s="117">
        <f t="shared" si="8"/>
        <v>587811.363416487</v>
      </c>
      <c r="R61" s="117">
        <f t="shared" si="8"/>
        <v>889010.27261232701</v>
      </c>
      <c r="S61" s="117">
        <f t="shared" si="8"/>
        <v>28758.620606653618</v>
      </c>
      <c r="T61" s="117">
        <f t="shared" si="8"/>
        <v>26544.557156817915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71456104</v>
      </c>
      <c r="I66" s="117">
        <f>+'Class Allocation'!L439+'Class Allocation'!L440+'Class Allocation'!L441</f>
        <v>25371918.847279996</v>
      </c>
      <c r="J66" s="117">
        <f>+'Class Allocation'!P439+'Class Allocation'!P440+'Class Allocation'!P441</f>
        <v>8260325.622399997</v>
      </c>
      <c r="K66" s="117">
        <f>+'Class Allocation'!T439+'Class Allocation'!T440+'Class Allocation'!T441</f>
        <v>970874.08504799998</v>
      </c>
      <c r="L66" s="117">
        <f>+'Class Allocation'!X439+'Class Allocation'!X440+'Class Allocation'!X441</f>
        <v>11348658.437279996</v>
      </c>
      <c r="M66" s="117">
        <f>+'Class Allocation'!AB439+'Class Allocation'!AB440+'Class Allocation'!AB441</f>
        <v>10821884.038591998</v>
      </c>
      <c r="N66" s="117">
        <f>+'Class Allocation'!AF439+'Class Allocation'!AF440+'Class Allocation'!AF441</f>
        <v>6506864.2863439983</v>
      </c>
      <c r="O66" s="117">
        <f>+'Class Allocation'!AJ439+'Class Allocation'!AJ440+'Class Allocation'!AJ441</f>
        <v>6548451.7388719982</v>
      </c>
      <c r="P66" s="117">
        <f>+'Class Allocation'!AN439+'Class Allocation'!AN440+'Class Allocation'!AN441</f>
        <v>644105.32145599974</v>
      </c>
      <c r="Q66" s="117">
        <f>+'Class Allocation'!AR439+'Class Allocation'!AR440+'Class Allocation'!AR441</f>
        <v>349348.89245599991</v>
      </c>
      <c r="R66" s="117">
        <f>+'Class Allocation'!AV439+'Class Allocation'!AV440+'Class Allocation'!AV441</f>
        <v>595515.17073599983</v>
      </c>
      <c r="S66" s="117">
        <f>+'Class Allocation'!AZ439+'Class Allocation'!AZ440+'Class Allocation'!AZ441</f>
        <v>19436.060287999997</v>
      </c>
      <c r="T66" s="117">
        <f>+'Class Allocation'!BD439+'Class Allocation'!BD440+'Class Allocation'!BD441</f>
        <v>18721.499248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16185831.979871435</v>
      </c>
      <c r="I68" s="117">
        <f>+'Class Allocation'!L444</f>
        <v>9067672.3434619531</v>
      </c>
      <c r="J68" s="117">
        <f>+'Class Allocation'!P444</f>
        <v>2235512.4421873298</v>
      </c>
      <c r="K68" s="117">
        <f>+'Class Allocation'!T444</f>
        <v>140540.94999072622</v>
      </c>
      <c r="L68" s="117">
        <f>+'Class Allocation'!X444</f>
        <v>1938261.492574577</v>
      </c>
      <c r="M68" s="117">
        <f>+'Class Allocation'!AB444</f>
        <v>1483880.5463827758</v>
      </c>
      <c r="N68" s="117">
        <f>+'Class Allocation'!AF444</f>
        <v>1049809.0470513145</v>
      </c>
      <c r="O68" s="117">
        <f>+'Class Allocation'!AJ444</f>
        <v>0</v>
      </c>
      <c r="P68" s="117">
        <f>+'Class Allocation'!AN444</f>
        <v>91996.527068904383</v>
      </c>
      <c r="Q68" s="117">
        <f>+'Class Allocation'!AR444</f>
        <v>48149.724165579028</v>
      </c>
      <c r="R68" s="117">
        <f>+'Class Allocation'!AV444</f>
        <v>124225.91290057468</v>
      </c>
      <c r="S68" s="117">
        <f>+'Class Allocation'!AZ444</f>
        <v>3973.7892334445978</v>
      </c>
      <c r="T68" s="117">
        <f>+'Class Allocation'!BD444</f>
        <v>1809.2048542511993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16259902.346557284</v>
      </c>
      <c r="I69" s="134">
        <f>+'Class Allocation'!L445</f>
        <v>6551444.3440701747</v>
      </c>
      <c r="J69" s="134">
        <f>+'Class Allocation'!P445</f>
        <v>1970456.9151378204</v>
      </c>
      <c r="K69" s="134">
        <f>+'Class Allocation'!T445</f>
        <v>202138.41767464185</v>
      </c>
      <c r="L69" s="134">
        <f>+'Class Allocation'!X445</f>
        <v>2412874.6210380672</v>
      </c>
      <c r="M69" s="134">
        <f>+'Class Allocation'!AB445</f>
        <v>2224147.788523973</v>
      </c>
      <c r="N69" s="134">
        <f>+'Class Allocation'!AF445</f>
        <v>1363144.0743707896</v>
      </c>
      <c r="O69" s="134">
        <f>+'Class Allocation'!AJ445</f>
        <v>1190145.5714591485</v>
      </c>
      <c r="P69" s="134">
        <f>+'Class Allocation'!AN445</f>
        <v>133668.58483887053</v>
      </c>
      <c r="Q69" s="134">
        <f>+'Class Allocation'!AR445</f>
        <v>71886.110988723129</v>
      </c>
      <c r="R69" s="134">
        <f>+'Class Allocation'!AV445</f>
        <v>132199.00791969613</v>
      </c>
      <c r="S69" s="134">
        <f>+'Class Allocation'!AZ445</f>
        <v>4289.6779269215886</v>
      </c>
      <c r="T69" s="134">
        <f>+'Class Allocation'!BD445</f>
        <v>3507.232608459537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113514943.32642873</v>
      </c>
      <c r="I70" s="117">
        <f t="shared" ref="I70:T70" si="9">SUM(I65:I69)</f>
        <v>45262982.667971529</v>
      </c>
      <c r="J70" s="117">
        <f t="shared" si="9"/>
        <v>13695963.075508462</v>
      </c>
      <c r="K70" s="117">
        <f t="shared" si="9"/>
        <v>1422811.7439412272</v>
      </c>
      <c r="L70" s="117">
        <f t="shared" si="9"/>
        <v>16967900.305299997</v>
      </c>
      <c r="M70" s="117">
        <f t="shared" si="9"/>
        <v>15683499.658163767</v>
      </c>
      <c r="N70" s="117">
        <f t="shared" si="9"/>
        <v>9604758.4025829174</v>
      </c>
      <c r="O70" s="117">
        <f t="shared" si="9"/>
        <v>8448069.3668243475</v>
      </c>
      <c r="P70" s="117">
        <f t="shared" si="9"/>
        <v>941289.68342654454</v>
      </c>
      <c r="Q70" s="117">
        <f t="shared" si="9"/>
        <v>506816.92502871325</v>
      </c>
      <c r="R70" s="117">
        <f t="shared" si="9"/>
        <v>925681.21910614683</v>
      </c>
      <c r="S70" s="117">
        <f t="shared" si="9"/>
        <v>30058.388750953611</v>
      </c>
      <c r="T70" s="117">
        <f t="shared" si="9"/>
        <v>25111.889824083875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26381208.183305781</v>
      </c>
      <c r="I73" s="117">
        <f>'Class Allocation'!L455</f>
        <v>10624769.696167411</v>
      </c>
      <c r="J73" s="117">
        <f>'Class Allocation'!P455</f>
        <v>3196395.9833848644</v>
      </c>
      <c r="K73" s="117">
        <f>'Class Allocation'!T455</f>
        <v>328080.30829294305</v>
      </c>
      <c r="L73" s="117">
        <f>'Class Allocation'!X455</f>
        <v>3916077.2189737582</v>
      </c>
      <c r="M73" s="117">
        <f>'Class Allocation'!AB455</f>
        <v>3610193.0391996577</v>
      </c>
      <c r="N73" s="117">
        <f>'Class Allocation'!AF455</f>
        <v>2212568.9316440169</v>
      </c>
      <c r="O73" s="117">
        <f>'Class Allocation'!AJ455</f>
        <v>1932309.2043639775</v>
      </c>
      <c r="P73" s="117">
        <f>'Class Allocation'!AN455</f>
        <v>216954.93100745676</v>
      </c>
      <c r="Q73" s="117">
        <f>'Class Allocation'!AR455</f>
        <v>116683.22988639688</v>
      </c>
      <c r="R73" s="117">
        <f>'Class Allocation'!AV455</f>
        <v>214517.70857471926</v>
      </c>
      <c r="S73" s="117">
        <f>'Class Allocation'!AZ455</f>
        <v>6961.0292602964764</v>
      </c>
      <c r="T73" s="117">
        <f>'Class Allocation'!BD455</f>
        <v>5696.9025502711074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26381208.183305781</v>
      </c>
      <c r="I75" s="117">
        <f t="shared" ref="I75:T75" si="10">+I74+I73</f>
        <v>10624769.696167411</v>
      </c>
      <c r="J75" s="117">
        <f t="shared" si="10"/>
        <v>3196395.9833848644</v>
      </c>
      <c r="K75" s="117">
        <f t="shared" si="10"/>
        <v>328080.30829294305</v>
      </c>
      <c r="L75" s="117">
        <f t="shared" si="10"/>
        <v>3916077.2189737582</v>
      </c>
      <c r="M75" s="117">
        <f t="shared" si="10"/>
        <v>3610193.0391996577</v>
      </c>
      <c r="N75" s="117">
        <f t="shared" si="10"/>
        <v>2212568.9316440169</v>
      </c>
      <c r="O75" s="117">
        <f t="shared" si="10"/>
        <v>1932309.2043639775</v>
      </c>
      <c r="P75" s="117">
        <f t="shared" si="10"/>
        <v>216954.93100745676</v>
      </c>
      <c r="Q75" s="117">
        <f t="shared" si="10"/>
        <v>116683.22988639688</v>
      </c>
      <c r="R75" s="117">
        <f t="shared" si="10"/>
        <v>214517.70857471926</v>
      </c>
      <c r="S75" s="117">
        <f t="shared" si="10"/>
        <v>6961.0292602964764</v>
      </c>
      <c r="T75" s="117">
        <f t="shared" si="10"/>
        <v>5696.9025502711074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455</v>
      </c>
      <c r="C77" s="19"/>
      <c r="D77" s="19"/>
      <c r="E77" s="19"/>
      <c r="F77" s="116"/>
      <c r="G77" s="116"/>
      <c r="H77" s="117">
        <f>'Class Allocation'!H459</f>
        <v>-813056.4916610932</v>
      </c>
      <c r="I77" s="134">
        <f>'Class Allocation'!L459</f>
        <v>-327450.43039156584</v>
      </c>
      <c r="J77" s="134">
        <f>'Class Allocation'!P459</f>
        <v>-98511.428519603563</v>
      </c>
      <c r="K77" s="134">
        <f>'Class Allocation'!T459</f>
        <v>-10111.281583098613</v>
      </c>
      <c r="L77" s="134">
        <f>'Class Allocation'!X459</f>
        <v>-120691.66744029518</v>
      </c>
      <c r="M77" s="134">
        <f>'Class Allocation'!AB459</f>
        <v>-111264.46015192158</v>
      </c>
      <c r="N77" s="134">
        <f>'Class Allocation'!AF459</f>
        <v>-68190.339146756829</v>
      </c>
      <c r="O77" s="134">
        <f>'Class Allocation'!AJ459</f>
        <v>-59552.865493810204</v>
      </c>
      <c r="P77" s="134">
        <f>'Class Allocation'!AN459</f>
        <v>-6686.4494540141031</v>
      </c>
      <c r="Q77" s="134">
        <f>'Class Allocation'!AR459</f>
        <v>-3596.1225455607878</v>
      </c>
      <c r="R77" s="134">
        <f>'Class Allocation'!AV459</f>
        <v>-6611.3353990856704</v>
      </c>
      <c r="S77" s="134">
        <f>'Class Allocation'!AZ459</f>
        <v>-214.53566453064775</v>
      </c>
      <c r="T77" s="134">
        <f>'Class Allocation'!BD459</f>
        <v>-175.57587084998116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287008221.90526795</v>
      </c>
      <c r="I79" s="117">
        <f t="shared" ref="I79:T79" si="12">+I61+I70+I75</f>
        <v>116938154.32588178</v>
      </c>
      <c r="J79" s="117">
        <f t="shared" si="12"/>
        <v>35831144.707139999</v>
      </c>
      <c r="K79" s="117">
        <f t="shared" si="12"/>
        <v>3518557.4534985628</v>
      </c>
      <c r="L79" s="117">
        <f t="shared" si="12"/>
        <v>42684548.304242298</v>
      </c>
      <c r="M79" s="117">
        <f t="shared" si="12"/>
        <v>38482186.390467919</v>
      </c>
      <c r="N79" s="117">
        <f t="shared" si="12"/>
        <v>23726446.445184231</v>
      </c>
      <c r="O79" s="117">
        <f t="shared" si="12"/>
        <v>20135802.005739838</v>
      </c>
      <c r="P79" s="117">
        <f t="shared" si="12"/>
        <v>2327730.1663393732</v>
      </c>
      <c r="Q79" s="117">
        <f t="shared" si="12"/>
        <v>1211311.5183315971</v>
      </c>
      <c r="R79" s="117">
        <f t="shared" si="12"/>
        <v>2029209.2002931931</v>
      </c>
      <c r="S79" s="117">
        <f t="shared" si="12"/>
        <v>65778.038617903701</v>
      </c>
      <c r="T79" s="117">
        <f t="shared" si="12"/>
        <v>57353.349531172898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0</v>
      </c>
      <c r="I85" s="44">
        <f>'Class Allocation'!M19</f>
        <v>0</v>
      </c>
      <c r="J85" s="44">
        <f>'Class Allocation'!Q19</f>
        <v>0</v>
      </c>
      <c r="K85" s="44">
        <f>'Class Allocation'!U19</f>
        <v>0</v>
      </c>
      <c r="L85" s="44">
        <f>'Class Allocation'!Y19</f>
        <v>0</v>
      </c>
      <c r="M85" s="44">
        <f>'Class Allocation'!AC19</f>
        <v>0</v>
      </c>
      <c r="N85" s="44">
        <f>'Class Allocation'!AG19</f>
        <v>0</v>
      </c>
      <c r="O85" s="44">
        <f>'Class Allocation'!AK19</f>
        <v>0</v>
      </c>
      <c r="P85" s="44">
        <f>'Class Allocation'!AO19</f>
        <v>0</v>
      </c>
      <c r="Q85" s="44">
        <f>'Class Allocation'!AS19</f>
        <v>0</v>
      </c>
      <c r="R85" s="44">
        <f>'Class Allocation'!AW19</f>
        <v>0</v>
      </c>
      <c r="S85" s="44">
        <f>'Class Allocation'!BA19</f>
        <v>0</v>
      </c>
      <c r="T85" s="44">
        <f>'Class Allocation'!BE19</f>
        <v>0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0</v>
      </c>
      <c r="I86" s="44">
        <f>'Class Allocation'!M27</f>
        <v>0</v>
      </c>
      <c r="J86" s="44">
        <f>'Class Allocation'!Q27</f>
        <v>0</v>
      </c>
      <c r="K86" s="44">
        <f>'Class Allocation'!U27</f>
        <v>0</v>
      </c>
      <c r="L86" s="44">
        <f>'Class Allocation'!Y27</f>
        <v>0</v>
      </c>
      <c r="M86" s="44">
        <f>'Class Allocation'!AC27</f>
        <v>0</v>
      </c>
      <c r="N86" s="44">
        <f>'Class Allocation'!AG27</f>
        <v>0</v>
      </c>
      <c r="O86" s="44">
        <f>'Class Allocation'!AK27</f>
        <v>0</v>
      </c>
      <c r="P86" s="44">
        <f>'Class Allocation'!AO27</f>
        <v>0</v>
      </c>
      <c r="Q86" s="44">
        <f>'Class Allocation'!AS27</f>
        <v>0</v>
      </c>
      <c r="R86" s="44">
        <f>'Class Allocation'!AW27</f>
        <v>0</v>
      </c>
      <c r="S86" s="44">
        <f>'Class Allocation'!BA27</f>
        <v>0</v>
      </c>
      <c r="T86" s="44">
        <f>'Class Allocation'!BE27</f>
        <v>0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0</v>
      </c>
      <c r="I89" s="44">
        <f>'Class Allocation'!M68</f>
        <v>0</v>
      </c>
      <c r="J89" s="44">
        <f>'Class Allocation'!Q68</f>
        <v>0</v>
      </c>
      <c r="K89" s="44">
        <f>'Class Allocation'!U68</f>
        <v>0</v>
      </c>
      <c r="L89" s="44">
        <f>'Class Allocation'!Y68</f>
        <v>0</v>
      </c>
      <c r="M89" s="44">
        <f>'Class Allocation'!AC68</f>
        <v>0</v>
      </c>
      <c r="N89" s="44">
        <f>'Class Allocation'!AG68</f>
        <v>0</v>
      </c>
      <c r="O89" s="44">
        <f>'Class Allocation'!AK68</f>
        <v>0</v>
      </c>
      <c r="P89" s="44">
        <f>'Class Allocation'!AO68</f>
        <v>0</v>
      </c>
      <c r="Q89" s="44">
        <f>'Class Allocation'!AS68</f>
        <v>0</v>
      </c>
      <c r="R89" s="44">
        <f>'Class Allocation'!AW68</f>
        <v>0</v>
      </c>
      <c r="S89" s="44">
        <f>'Class Allocation'!BA68</f>
        <v>0</v>
      </c>
      <c r="T89" s="44">
        <f>'Class Allocation'!BE68</f>
        <v>0</v>
      </c>
      <c r="V89" s="44">
        <f t="shared" si="13"/>
        <v>0</v>
      </c>
    </row>
    <row r="90" spans="1:22" x14ac:dyDescent="0.25">
      <c r="C90" s="6"/>
      <c r="D90" s="6" t="s">
        <v>487</v>
      </c>
      <c r="H90" s="44">
        <f>'Class Allocation'!I70</f>
        <v>0</v>
      </c>
      <c r="I90" s="44">
        <f>'Class Allocation'!M70</f>
        <v>0</v>
      </c>
      <c r="J90" s="44">
        <f>'Class Allocation'!Q70</f>
        <v>0</v>
      </c>
      <c r="K90" s="44">
        <f>'Class Allocation'!U70</f>
        <v>0</v>
      </c>
      <c r="L90" s="44">
        <f>'Class Allocation'!Y70</f>
        <v>0</v>
      </c>
      <c r="M90" s="44">
        <f>'Class Allocation'!AC70</f>
        <v>0</v>
      </c>
      <c r="N90" s="44">
        <f>'Class Allocation'!AG70</f>
        <v>0</v>
      </c>
      <c r="O90" s="44">
        <f>'Class Allocation'!AK70</f>
        <v>0</v>
      </c>
      <c r="P90" s="44">
        <f>'Class Allocation'!AO70</f>
        <v>0</v>
      </c>
      <c r="Q90" s="44">
        <f>'Class Allocation'!AS70</f>
        <v>0</v>
      </c>
      <c r="R90" s="44">
        <f>'Class Allocation'!AW70</f>
        <v>0</v>
      </c>
      <c r="S90" s="44">
        <f>'Class Allocation'!BA70</f>
        <v>0</v>
      </c>
      <c r="T90" s="44">
        <f>'Class Allocation'!BE70</f>
        <v>0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0</v>
      </c>
      <c r="I91" s="44">
        <f>SUM('Class Allocation'!M72:M73)</f>
        <v>0</v>
      </c>
      <c r="J91" s="44">
        <f>SUM('Class Allocation'!Q72:Q73)</f>
        <v>0</v>
      </c>
      <c r="K91" s="44">
        <f>SUM('Class Allocation'!U72:U73)</f>
        <v>0</v>
      </c>
      <c r="L91" s="44">
        <f>SUM('Class Allocation'!Y72:Y73)</f>
        <v>0</v>
      </c>
      <c r="M91" s="44">
        <f>SUM('Class Allocation'!AC72:AC73)</f>
        <v>0</v>
      </c>
      <c r="N91" s="44">
        <f>SUM('Class Allocation'!AG72:AG73)</f>
        <v>0</v>
      </c>
      <c r="O91" s="44">
        <f>SUM('Class Allocation'!AK72:AK73)</f>
        <v>0</v>
      </c>
      <c r="P91" s="44">
        <f>SUM('Class Allocation'!AO72:AO73)</f>
        <v>0</v>
      </c>
      <c r="Q91" s="44">
        <f>SUM('Class Allocation'!AS72:AS73)</f>
        <v>0</v>
      </c>
      <c r="R91" s="44">
        <f>SUM('Class Allocation'!AW72:AW73)</f>
        <v>0</v>
      </c>
      <c r="S91" s="44">
        <f>SUM('Class Allocation'!BA72:BA73)</f>
        <v>0</v>
      </c>
      <c r="T91" s="44">
        <f>SUM('Class Allocation'!BE72:BE73)</f>
        <v>0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0</v>
      </c>
      <c r="I92" s="44">
        <f t="shared" ref="I92:T92" si="15">SUM(I85:I91)</f>
        <v>0</v>
      </c>
      <c r="J92" s="44">
        <f t="shared" si="15"/>
        <v>0</v>
      </c>
      <c r="K92" s="44">
        <f t="shared" si="15"/>
        <v>0</v>
      </c>
      <c r="L92" s="44">
        <f t="shared" si="15"/>
        <v>0</v>
      </c>
      <c r="M92" s="44">
        <f t="shared" si="15"/>
        <v>0</v>
      </c>
      <c r="N92" s="44">
        <f t="shared" si="15"/>
        <v>0</v>
      </c>
      <c r="O92" s="44">
        <f t="shared" si="15"/>
        <v>0</v>
      </c>
      <c r="P92" s="44">
        <f t="shared" si="15"/>
        <v>0</v>
      </c>
      <c r="Q92" s="44">
        <f t="shared" si="15"/>
        <v>0</v>
      </c>
      <c r="R92" s="44">
        <f t="shared" si="15"/>
        <v>0</v>
      </c>
      <c r="S92" s="44">
        <f t="shared" si="15"/>
        <v>0</v>
      </c>
      <c r="T92" s="44">
        <f t="shared" si="15"/>
        <v>0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0</v>
      </c>
      <c r="I95" s="44">
        <f>'Class Allocation'!M80</f>
        <v>0</v>
      </c>
      <c r="J95" s="44">
        <f>'Class Allocation'!Q80</f>
        <v>0</v>
      </c>
      <c r="K95" s="44">
        <f>'Class Allocation'!U80</f>
        <v>0</v>
      </c>
      <c r="L95" s="44">
        <f>'Class Allocation'!Y80</f>
        <v>0</v>
      </c>
      <c r="M95" s="44">
        <f>'Class Allocation'!AC80</f>
        <v>0</v>
      </c>
      <c r="N95" s="44">
        <f>'Class Allocation'!AG80</f>
        <v>0</v>
      </c>
      <c r="O95" s="44">
        <f>'Class Allocation'!AK80</f>
        <v>0</v>
      </c>
      <c r="P95" s="44">
        <f>'Class Allocation'!AO80</f>
        <v>0</v>
      </c>
      <c r="Q95" s="44">
        <f>'Class Allocation'!AS80</f>
        <v>0</v>
      </c>
      <c r="R95" s="44">
        <f>'Class Allocation'!AW80</f>
        <v>0</v>
      </c>
      <c r="S95" s="44">
        <f>'Class Allocation'!BA80</f>
        <v>0</v>
      </c>
      <c r="T95" s="44">
        <f>'Class Allocation'!BE80</f>
        <v>0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0</v>
      </c>
      <c r="I98" s="44">
        <f>'Class Allocation'!M83</f>
        <v>0</v>
      </c>
      <c r="J98" s="44">
        <f>'Class Allocation'!Q83</f>
        <v>0</v>
      </c>
      <c r="K98" s="44">
        <f>'Class Allocation'!U83</f>
        <v>0</v>
      </c>
      <c r="L98" s="44">
        <f>'Class Allocation'!Y83</f>
        <v>0</v>
      </c>
      <c r="M98" s="44">
        <f>'Class Allocation'!AC83</f>
        <v>0</v>
      </c>
      <c r="N98" s="44">
        <f>'Class Allocation'!AG83</f>
        <v>0</v>
      </c>
      <c r="O98" s="44">
        <f>'Class Allocation'!AK83</f>
        <v>0</v>
      </c>
      <c r="P98" s="44">
        <f>'Class Allocation'!AO83</f>
        <v>0</v>
      </c>
      <c r="Q98" s="44">
        <f>'Class Allocation'!AS83</f>
        <v>0</v>
      </c>
      <c r="R98" s="44">
        <f>'Class Allocation'!AW83</f>
        <v>0</v>
      </c>
      <c r="S98" s="44">
        <f>'Class Allocation'!BA83</f>
        <v>0</v>
      </c>
      <c r="T98" s="44">
        <f>'Class Allocation'!BE83</f>
        <v>0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0</v>
      </c>
      <c r="I99" s="44">
        <f t="shared" ref="I99:T99" si="16">SUM(I95:I98)</f>
        <v>0</v>
      </c>
      <c r="J99" s="44">
        <f t="shared" si="16"/>
        <v>0</v>
      </c>
      <c r="K99" s="44">
        <f t="shared" si="16"/>
        <v>0</v>
      </c>
      <c r="L99" s="44">
        <f t="shared" si="16"/>
        <v>0</v>
      </c>
      <c r="M99" s="44">
        <f t="shared" si="16"/>
        <v>0</v>
      </c>
      <c r="N99" s="44">
        <f t="shared" si="16"/>
        <v>0</v>
      </c>
      <c r="O99" s="44">
        <f t="shared" si="16"/>
        <v>0</v>
      </c>
      <c r="P99" s="44">
        <f t="shared" si="16"/>
        <v>0</v>
      </c>
      <c r="Q99" s="44">
        <f t="shared" si="16"/>
        <v>0</v>
      </c>
      <c r="R99" s="44">
        <f t="shared" si="16"/>
        <v>0</v>
      </c>
      <c r="S99" s="44">
        <f t="shared" si="16"/>
        <v>0</v>
      </c>
      <c r="T99" s="44">
        <f t="shared" si="16"/>
        <v>0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0</v>
      </c>
      <c r="I102" s="44">
        <f>+'Class Allocation'!M97</f>
        <v>0</v>
      </c>
      <c r="J102" s="44">
        <f>+'Class Allocation'!Q97</f>
        <v>0</v>
      </c>
      <c r="K102" s="44">
        <f>+'Class Allocation'!U97</f>
        <v>0</v>
      </c>
      <c r="L102" s="44">
        <f>+'Class Allocation'!Y97</f>
        <v>0</v>
      </c>
      <c r="M102" s="44">
        <f>+'Class Allocation'!AC97</f>
        <v>0</v>
      </c>
      <c r="N102" s="44">
        <f>+'Class Allocation'!AG97</f>
        <v>0</v>
      </c>
      <c r="O102" s="44">
        <f>+'Class Allocation'!AK97</f>
        <v>0</v>
      </c>
      <c r="P102" s="44">
        <f>+'Class Allocation'!AO97</f>
        <v>0</v>
      </c>
      <c r="Q102" s="44">
        <f>+'Class Allocation'!AS97</f>
        <v>0</v>
      </c>
      <c r="R102" s="44">
        <f>+'Class Allocation'!AW97</f>
        <v>0</v>
      </c>
      <c r="S102" s="44">
        <f>+'Class Allocation'!BA97</f>
        <v>0</v>
      </c>
      <c r="T102" s="44">
        <f>+'Class Allocation'!BE97</f>
        <v>0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0</v>
      </c>
      <c r="I103" s="44">
        <f>SUM('Class Allocation'!M90:M92)</f>
        <v>0</v>
      </c>
      <c r="J103" s="44">
        <f>SUM('Class Allocation'!Q90:Q92)</f>
        <v>0</v>
      </c>
      <c r="K103" s="44">
        <f>SUM('Class Allocation'!U90:U92)</f>
        <v>0</v>
      </c>
      <c r="L103" s="44">
        <f>SUM('Class Allocation'!Y90:Y92)</f>
        <v>0</v>
      </c>
      <c r="M103" s="44">
        <f>SUM('Class Allocation'!AC90:AC92)</f>
        <v>0</v>
      </c>
      <c r="N103" s="44">
        <f>SUM('Class Allocation'!AG90:AG92)</f>
        <v>0</v>
      </c>
      <c r="O103" s="44">
        <f>SUM('Class Allocation'!AK90:AK92)</f>
        <v>0</v>
      </c>
      <c r="P103" s="44">
        <f>SUM('Class Allocation'!AO90:AO92)</f>
        <v>0</v>
      </c>
      <c r="Q103" s="44">
        <f>SUM('Class Allocation'!AS90:AS92)</f>
        <v>0</v>
      </c>
      <c r="R103" s="44">
        <f>SUM('Class Allocation'!AW90:AW92)</f>
        <v>0</v>
      </c>
      <c r="S103" s="44">
        <f>SUM('Class Allocation'!BA90:BA92)</f>
        <v>0</v>
      </c>
      <c r="T103" s="44">
        <f>SUM('Class Allocation'!BE90:BE92)</f>
        <v>0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0</v>
      </c>
      <c r="I106" s="44">
        <f>'Class Allocation'!M96</f>
        <v>0</v>
      </c>
      <c r="J106" s="44">
        <f>'Class Allocation'!Q96</f>
        <v>0</v>
      </c>
      <c r="K106" s="44">
        <f>'Class Allocation'!U96</f>
        <v>0</v>
      </c>
      <c r="L106" s="44">
        <f>'Class Allocation'!Y96</f>
        <v>0</v>
      </c>
      <c r="M106" s="44">
        <f>'Class Allocation'!AC96</f>
        <v>0</v>
      </c>
      <c r="N106" s="44">
        <f>'Class Allocation'!AG96</f>
        <v>0</v>
      </c>
      <c r="O106" s="44">
        <f>'Class Allocation'!AK96</f>
        <v>0</v>
      </c>
      <c r="P106" s="44">
        <f>'Class Allocation'!AO96</f>
        <v>0</v>
      </c>
      <c r="Q106" s="44">
        <f>'Class Allocation'!AS96</f>
        <v>0</v>
      </c>
      <c r="R106" s="44">
        <f>'Class Allocation'!AW96</f>
        <v>0</v>
      </c>
      <c r="S106" s="44">
        <f>'Class Allocation'!BA96</f>
        <v>0</v>
      </c>
      <c r="T106" s="44">
        <f>'Class Allocation'!BE96</f>
        <v>0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0</v>
      </c>
      <c r="I107" s="44">
        <f t="shared" ref="I107:T107" si="17">SUM(I102:I106)</f>
        <v>0</v>
      </c>
      <c r="J107" s="44">
        <f t="shared" si="17"/>
        <v>0</v>
      </c>
      <c r="K107" s="44">
        <f t="shared" si="17"/>
        <v>0</v>
      </c>
      <c r="L107" s="44">
        <f t="shared" si="17"/>
        <v>0</v>
      </c>
      <c r="M107" s="44">
        <f t="shared" si="17"/>
        <v>0</v>
      </c>
      <c r="N107" s="44">
        <f t="shared" si="17"/>
        <v>0</v>
      </c>
      <c r="O107" s="44">
        <f t="shared" si="17"/>
        <v>0</v>
      </c>
      <c r="P107" s="44">
        <f t="shared" si="17"/>
        <v>0</v>
      </c>
      <c r="Q107" s="44">
        <f t="shared" si="17"/>
        <v>0</v>
      </c>
      <c r="R107" s="44">
        <f t="shared" si="17"/>
        <v>0</v>
      </c>
      <c r="S107" s="44">
        <f t="shared" si="17"/>
        <v>0</v>
      </c>
      <c r="T107" s="44">
        <f t="shared" si="17"/>
        <v>0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0</v>
      </c>
      <c r="I109" s="105">
        <f t="shared" ref="I109:T109" si="18">+I92+I99-I107</f>
        <v>0</v>
      </c>
      <c r="J109" s="105">
        <f t="shared" si="18"/>
        <v>0</v>
      </c>
      <c r="K109" s="105">
        <f t="shared" si="18"/>
        <v>0</v>
      </c>
      <c r="L109" s="105">
        <f t="shared" si="18"/>
        <v>0</v>
      </c>
      <c r="M109" s="105">
        <f t="shared" si="18"/>
        <v>0</v>
      </c>
      <c r="N109" s="105">
        <f t="shared" si="18"/>
        <v>0</v>
      </c>
      <c r="O109" s="105">
        <f t="shared" si="18"/>
        <v>0</v>
      </c>
      <c r="P109" s="105">
        <f t="shared" si="18"/>
        <v>0</v>
      </c>
      <c r="Q109" s="105">
        <f t="shared" si="18"/>
        <v>0</v>
      </c>
      <c r="R109" s="105">
        <f t="shared" si="18"/>
        <v>0</v>
      </c>
      <c r="S109" s="105">
        <f t="shared" si="18"/>
        <v>0</v>
      </c>
      <c r="T109" s="105">
        <f t="shared" si="18"/>
        <v>0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51365920.482212529</v>
      </c>
      <c r="I112" s="105">
        <f>'Class Allocation'!M103</f>
        <v>18651981.482295901</v>
      </c>
      <c r="J112" s="105">
        <f>'Class Allocation'!Q103</f>
        <v>6059036.8316294048</v>
      </c>
      <c r="K112" s="105">
        <f>'Class Allocation'!U103</f>
        <v>716067.24554410391</v>
      </c>
      <c r="L112" s="105">
        <f>'Class Allocation'!Y103</f>
        <v>8336983.8348747017</v>
      </c>
      <c r="M112" s="105">
        <f>'Class Allocation'!AC103</f>
        <v>8002831.5786366211</v>
      </c>
      <c r="N112" s="105">
        <f>'Class Allocation'!AG103</f>
        <v>3543249.6874830686</v>
      </c>
      <c r="O112" s="105">
        <f>'Class Allocation'!AK103</f>
        <v>4846694.5185665451</v>
      </c>
      <c r="P112" s="105">
        <f>'Class Allocation'!AO103</f>
        <v>474524.73403622198</v>
      </c>
      <c r="Q112" s="105">
        <f>'Class Allocation'!AS103</f>
        <v>256892.53299102857</v>
      </c>
      <c r="R112" s="105">
        <f>'Class Allocation'!AW103</f>
        <v>449222.55743372836</v>
      </c>
      <c r="S112" s="105">
        <f>'Class Allocation'!BA103</f>
        <v>14629.222319083434</v>
      </c>
      <c r="T112" s="105">
        <f>'Class Allocation'!BE103</f>
        <v>13806.256402107214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0</v>
      </c>
      <c r="I113" s="117">
        <f>'Class Allocation'!M104</f>
        <v>0</v>
      </c>
      <c r="J113" s="117">
        <f>'Class Allocation'!Q104</f>
        <v>0</v>
      </c>
      <c r="K113" s="117">
        <f>'Class Allocation'!U104</f>
        <v>0</v>
      </c>
      <c r="L113" s="117">
        <f>'Class Allocation'!Y104</f>
        <v>0</v>
      </c>
      <c r="M113" s="117">
        <f>'Class Allocation'!AC104</f>
        <v>0</v>
      </c>
      <c r="N113" s="117">
        <f>'Class Allocation'!AG104</f>
        <v>0</v>
      </c>
      <c r="O113" s="117">
        <f>'Class Allocation'!AK104</f>
        <v>0</v>
      </c>
      <c r="P113" s="117">
        <f>'Class Allocation'!AO104</f>
        <v>0</v>
      </c>
      <c r="Q113" s="117">
        <f>'Class Allocation'!AS104</f>
        <v>0</v>
      </c>
      <c r="R113" s="117">
        <f>'Class Allocation'!AW104</f>
        <v>0</v>
      </c>
      <c r="S113" s="117">
        <f>'Class Allocation'!BA104</f>
        <v>0</v>
      </c>
      <c r="T113" s="117">
        <f>'Class Allocation'!BE104</f>
        <v>0</v>
      </c>
      <c r="V113" s="44">
        <f t="shared" si="13"/>
        <v>0</v>
      </c>
    </row>
    <row r="114" spans="2:22" x14ac:dyDescent="0.25">
      <c r="C114" s="6" t="s">
        <v>453</v>
      </c>
      <c r="D114" s="6"/>
      <c r="H114" s="117">
        <f>'Class Allocation'!I105</f>
        <v>0</v>
      </c>
      <c r="I114" s="117">
        <f>'Class Allocation'!M105</f>
        <v>0</v>
      </c>
      <c r="J114" s="117">
        <f>'Class Allocation'!Q105</f>
        <v>0</v>
      </c>
      <c r="K114" s="117">
        <f>'Class Allocation'!U105</f>
        <v>0</v>
      </c>
      <c r="L114" s="117">
        <f>'Class Allocation'!Y105</f>
        <v>0</v>
      </c>
      <c r="M114" s="117">
        <f>'Class Allocation'!AC105</f>
        <v>0</v>
      </c>
      <c r="N114" s="117">
        <f>'Class Allocation'!AG105</f>
        <v>0</v>
      </c>
      <c r="O114" s="117">
        <f>'Class Allocation'!AK105</f>
        <v>0</v>
      </c>
      <c r="P114" s="117">
        <f>'Class Allocation'!AO105</f>
        <v>0</v>
      </c>
      <c r="Q114" s="117">
        <f>'Class Allocation'!AS105</f>
        <v>0</v>
      </c>
      <c r="R114" s="117">
        <f>'Class Allocation'!AW105</f>
        <v>0</v>
      </c>
      <c r="S114" s="117">
        <f>'Class Allocation'!BA105</f>
        <v>0</v>
      </c>
      <c r="T114" s="117">
        <f>'Class Allocation'!BE105</f>
        <v>0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0</v>
      </c>
      <c r="I115" s="117">
        <f>'Class Allocation'!M106</f>
        <v>0</v>
      </c>
      <c r="J115" s="117">
        <f>'Class Allocation'!Q106</f>
        <v>0</v>
      </c>
      <c r="K115" s="117">
        <f>'Class Allocation'!U106</f>
        <v>0</v>
      </c>
      <c r="L115" s="117">
        <f>'Class Allocation'!Y106</f>
        <v>0</v>
      </c>
      <c r="M115" s="117">
        <f>'Class Allocation'!AC106</f>
        <v>0</v>
      </c>
      <c r="N115" s="117">
        <f>'Class Allocation'!AG106</f>
        <v>0</v>
      </c>
      <c r="O115" s="117">
        <f>'Class Allocation'!AK106</f>
        <v>0</v>
      </c>
      <c r="P115" s="117">
        <f>'Class Allocation'!AO106</f>
        <v>0</v>
      </c>
      <c r="Q115" s="117">
        <f>'Class Allocation'!AS106</f>
        <v>0</v>
      </c>
      <c r="R115" s="117">
        <f>'Class Allocation'!AW106</f>
        <v>0</v>
      </c>
      <c r="S115" s="117">
        <f>'Class Allocation'!BA106</f>
        <v>0</v>
      </c>
      <c r="T115" s="117">
        <f>'Class Allocation'!BE106</f>
        <v>0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51365920.482212529</v>
      </c>
      <c r="I116" s="117">
        <f t="shared" ref="I116:T116" si="20">SUM(I112:I115)</f>
        <v>18651981.482295901</v>
      </c>
      <c r="J116" s="117">
        <f t="shared" si="20"/>
        <v>6059036.8316294048</v>
      </c>
      <c r="K116" s="117">
        <f t="shared" si="20"/>
        <v>716067.24554410391</v>
      </c>
      <c r="L116" s="117">
        <f t="shared" si="20"/>
        <v>8336983.8348747017</v>
      </c>
      <c r="M116" s="117">
        <f t="shared" si="20"/>
        <v>8002831.5786366211</v>
      </c>
      <c r="N116" s="117">
        <f t="shared" si="20"/>
        <v>3543249.6874830686</v>
      </c>
      <c r="O116" s="117">
        <f t="shared" si="20"/>
        <v>4846694.5185665451</v>
      </c>
      <c r="P116" s="117">
        <f t="shared" si="20"/>
        <v>474524.73403622198</v>
      </c>
      <c r="Q116" s="117">
        <f t="shared" si="20"/>
        <v>256892.53299102857</v>
      </c>
      <c r="R116" s="117">
        <f t="shared" si="20"/>
        <v>449222.55743372836</v>
      </c>
      <c r="S116" s="117">
        <f t="shared" si="20"/>
        <v>14629.222319083434</v>
      </c>
      <c r="T116" s="117">
        <f t="shared" si="20"/>
        <v>13806.256402107214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0</v>
      </c>
      <c r="I118" s="117">
        <f>'Class Allocation'!M118</f>
        <v>0</v>
      </c>
      <c r="J118" s="117">
        <f>'Class Allocation'!Q118</f>
        <v>0</v>
      </c>
      <c r="K118" s="117">
        <f>'Class Allocation'!U118</f>
        <v>0</v>
      </c>
      <c r="L118" s="117">
        <f>'Class Allocation'!Y118</f>
        <v>0</v>
      </c>
      <c r="M118" s="117">
        <f>'Class Allocation'!AC118</f>
        <v>0</v>
      </c>
      <c r="N118" s="117">
        <f>'Class Allocation'!AG118</f>
        <v>0</v>
      </c>
      <c r="O118" s="117">
        <f>'Class Allocation'!AK118</f>
        <v>0</v>
      </c>
      <c r="P118" s="117">
        <f>'Class Allocation'!AO118</f>
        <v>0</v>
      </c>
      <c r="Q118" s="117">
        <f>'Class Allocation'!AS118</f>
        <v>0</v>
      </c>
      <c r="R118" s="117">
        <f>'Class Allocation'!AW118</f>
        <v>0</v>
      </c>
      <c r="S118" s="117">
        <f>'Class Allocation'!BA118</f>
        <v>0</v>
      </c>
      <c r="T118" s="117">
        <f>'Class Allocation'!BE118</f>
        <v>0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51365920.482212529</v>
      </c>
      <c r="I122" s="105">
        <f t="shared" ref="I122:T122" si="21">+I109+I116-I118-I119-I120</f>
        <v>18651981.482295901</v>
      </c>
      <c r="J122" s="105">
        <f t="shared" si="21"/>
        <v>6059036.8316294048</v>
      </c>
      <c r="K122" s="105">
        <f t="shared" si="21"/>
        <v>716067.24554410391</v>
      </c>
      <c r="L122" s="105">
        <f t="shared" si="21"/>
        <v>8336983.8348747017</v>
      </c>
      <c r="M122" s="105">
        <f t="shared" si="21"/>
        <v>8002831.5786366211</v>
      </c>
      <c r="N122" s="105">
        <f t="shared" si="21"/>
        <v>3543249.6874830686</v>
      </c>
      <c r="O122" s="105">
        <f t="shared" si="21"/>
        <v>4846694.5185665451</v>
      </c>
      <c r="P122" s="105">
        <f t="shared" si="21"/>
        <v>474524.73403622198</v>
      </c>
      <c r="Q122" s="105">
        <f t="shared" si="21"/>
        <v>256892.53299102857</v>
      </c>
      <c r="R122" s="105">
        <f t="shared" si="21"/>
        <v>449222.55743372836</v>
      </c>
      <c r="S122" s="105">
        <f t="shared" si="21"/>
        <v>14629.222319083434</v>
      </c>
      <c r="T122" s="105">
        <f t="shared" si="21"/>
        <v>13806.256402107214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445243824.68609458</v>
      </c>
      <c r="I125" s="117">
        <f>'Class Allocation'!M204</f>
        <v>161646846.39458999</v>
      </c>
      <c r="J125" s="117">
        <f>'Class Allocation'!Q204</f>
        <v>52511412.884419329</v>
      </c>
      <c r="K125" s="117">
        <f>'Class Allocation'!U204</f>
        <v>6208305.3655831572</v>
      </c>
      <c r="L125" s="117">
        <f>'Class Allocation'!Y204</f>
        <v>72264012.852199927</v>
      </c>
      <c r="M125" s="117">
        <f>'Class Allocation'!AC204</f>
        <v>69387050.499402046</v>
      </c>
      <c r="N125" s="117">
        <f>'Class Allocation'!AG204</f>
        <v>30710805.280006163</v>
      </c>
      <c r="O125" s="117">
        <f>'Class Allocation'!AK204</f>
        <v>42033910.593571424</v>
      </c>
      <c r="P125" s="117">
        <f>'Class Allocation'!AO204</f>
        <v>4114765.7159735281</v>
      </c>
      <c r="Q125" s="117">
        <f>'Class Allocation'!AS204</f>
        <v>2224883.2491764142</v>
      </c>
      <c r="R125" s="117">
        <f>'Class Allocation'!AW204</f>
        <v>3895293.2670262018</v>
      </c>
      <c r="S125" s="117">
        <f>'Class Allocation'!BA204</f>
        <v>126858.83104949015</v>
      </c>
      <c r="T125" s="117">
        <f>'Class Allocation'!BE204</f>
        <v>119679.75309688495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20297163.462802377</v>
      </c>
      <c r="I130" s="117">
        <f>+'Class Allocation'!M286</f>
        <v>7349680.6756293848</v>
      </c>
      <c r="J130" s="117">
        <f>+'Class Allocation'!Q286</f>
        <v>2388173.0254914523</v>
      </c>
      <c r="K130" s="117">
        <f>+'Class Allocation'!U286</f>
        <v>283900.56666271598</v>
      </c>
      <c r="L130" s="117">
        <f>+'Class Allocation'!Y286</f>
        <v>3293234.7525127134</v>
      </c>
      <c r="M130" s="117">
        <f>+'Class Allocation'!AC286</f>
        <v>3174599.4931541891</v>
      </c>
      <c r="N130" s="117">
        <f>+'Class Allocation'!AG286</f>
        <v>1398486.4444041746</v>
      </c>
      <c r="O130" s="117">
        <f>+'Class Allocation'!AK286</f>
        <v>1930553.2996450369</v>
      </c>
      <c r="P130" s="117">
        <f>+'Class Allocation'!AO286</f>
        <v>188572.1485506829</v>
      </c>
      <c r="Q130" s="117">
        <f>+'Class Allocation'!AS286</f>
        <v>100217.12635082663</v>
      </c>
      <c r="R130" s="117">
        <f>+'Class Allocation'!AW286</f>
        <v>178470.07375317841</v>
      </c>
      <c r="S130" s="117">
        <f>+'Class Allocation'!BA286</f>
        <v>5816.1827025790581</v>
      </c>
      <c r="T130" s="117">
        <f>+'Class Allocation'!BE286</f>
        <v>5459.6739454410645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465540988.14889693</v>
      </c>
      <c r="I131" s="117">
        <f t="shared" ref="I131:T131" si="22">SUM(I125:I130)</f>
        <v>168996527.07021937</v>
      </c>
      <c r="J131" s="117">
        <f t="shared" si="22"/>
        <v>54899585.909910783</v>
      </c>
      <c r="K131" s="117">
        <f t="shared" si="22"/>
        <v>6492205.9322458729</v>
      </c>
      <c r="L131" s="117">
        <f t="shared" si="22"/>
        <v>75557247.604712635</v>
      </c>
      <c r="M131" s="117">
        <f t="shared" si="22"/>
        <v>72561649.992556229</v>
      </c>
      <c r="N131" s="117">
        <f t="shared" si="22"/>
        <v>32109291.724410336</v>
      </c>
      <c r="O131" s="117">
        <f t="shared" si="22"/>
        <v>43964463.893216461</v>
      </c>
      <c r="P131" s="117">
        <f t="shared" si="22"/>
        <v>4303337.8645242108</v>
      </c>
      <c r="Q131" s="117">
        <f t="shared" si="22"/>
        <v>2325100.3755272408</v>
      </c>
      <c r="R131" s="117">
        <f t="shared" si="22"/>
        <v>4073763.3407793804</v>
      </c>
      <c r="S131" s="117">
        <f t="shared" si="22"/>
        <v>132675.01375206921</v>
      </c>
      <c r="T131" s="117">
        <f t="shared" si="22"/>
        <v>125139.42704232602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0</v>
      </c>
      <c r="I136" s="117">
        <f>SUM('Class Allocation'!M439:M441)</f>
        <v>0</v>
      </c>
      <c r="J136" s="117">
        <f>SUM('Class Allocation'!Q439:Q441)</f>
        <v>0</v>
      </c>
      <c r="K136" s="117">
        <f>SUM('Class Allocation'!U439:U441)</f>
        <v>0</v>
      </c>
      <c r="L136" s="117">
        <f>SUM('Class Allocation'!Y439:Y441)</f>
        <v>0</v>
      </c>
      <c r="M136" s="117">
        <f>SUM('Class Allocation'!AC439:AC441)</f>
        <v>0</v>
      </c>
      <c r="N136" s="117">
        <f>SUM('Class Allocation'!AG439:AG441)</f>
        <v>0</v>
      </c>
      <c r="O136" s="117">
        <f>SUM('Class Allocation'!AK439:AK441)</f>
        <v>0</v>
      </c>
      <c r="P136" s="117">
        <f>SUM('Class Allocation'!AO439:AO441)</f>
        <v>0</v>
      </c>
      <c r="Q136" s="117">
        <f>SUM('Class Allocation'!AS439:AS441)</f>
        <v>0</v>
      </c>
      <c r="R136" s="117">
        <f>SUM('Class Allocation'!AW439:AW441)</f>
        <v>0</v>
      </c>
      <c r="S136" s="117">
        <f>SUM('Class Allocation'!BA439:BA441)</f>
        <v>0</v>
      </c>
      <c r="T136" s="117">
        <f>SUM('Class Allocation'!BE439:BE441)</f>
        <v>0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0</v>
      </c>
      <c r="I139" s="134">
        <f>'Class Allocation'!M445</f>
        <v>0</v>
      </c>
      <c r="J139" s="134">
        <f>'Class Allocation'!Q445</f>
        <v>0</v>
      </c>
      <c r="K139" s="134">
        <f>'Class Allocation'!U445</f>
        <v>0</v>
      </c>
      <c r="L139" s="134">
        <f>'Class Allocation'!Y445</f>
        <v>0</v>
      </c>
      <c r="M139" s="134">
        <f>'Class Allocation'!AC445</f>
        <v>0</v>
      </c>
      <c r="N139" s="134">
        <f>'Class Allocation'!AG445</f>
        <v>0</v>
      </c>
      <c r="O139" s="134">
        <f>'Class Allocation'!AK445</f>
        <v>0</v>
      </c>
      <c r="P139" s="134">
        <f>'Class Allocation'!AO445</f>
        <v>0</v>
      </c>
      <c r="Q139" s="134">
        <f>'Class Allocation'!AS445</f>
        <v>0</v>
      </c>
      <c r="R139" s="134">
        <f>'Class Allocation'!AW445</f>
        <v>0</v>
      </c>
      <c r="S139" s="134">
        <f>'Class Allocation'!BA445</f>
        <v>0</v>
      </c>
      <c r="T139" s="134">
        <f>'Class Allocation'!BE445</f>
        <v>0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0</v>
      </c>
      <c r="I140" s="117">
        <f t="shared" ref="I140:T140" si="23">SUM(I135:I139)</f>
        <v>0</v>
      </c>
      <c r="J140" s="117">
        <f t="shared" si="23"/>
        <v>0</v>
      </c>
      <c r="K140" s="117">
        <f t="shared" si="23"/>
        <v>0</v>
      </c>
      <c r="L140" s="117">
        <f t="shared" si="23"/>
        <v>0</v>
      </c>
      <c r="M140" s="117">
        <f t="shared" si="23"/>
        <v>0</v>
      </c>
      <c r="N140" s="117">
        <f t="shared" si="23"/>
        <v>0</v>
      </c>
      <c r="O140" s="117">
        <f t="shared" si="23"/>
        <v>0</v>
      </c>
      <c r="P140" s="117">
        <f t="shared" si="23"/>
        <v>0</v>
      </c>
      <c r="Q140" s="117">
        <f t="shared" si="23"/>
        <v>0</v>
      </c>
      <c r="R140" s="117">
        <f t="shared" si="23"/>
        <v>0</v>
      </c>
      <c r="S140" s="117">
        <f t="shared" si="23"/>
        <v>0</v>
      </c>
      <c r="T140" s="117">
        <f t="shared" si="23"/>
        <v>0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0</v>
      </c>
      <c r="I143" s="134">
        <f>'Class Allocation'!M455</f>
        <v>0</v>
      </c>
      <c r="J143" s="134">
        <f>'Class Allocation'!Q455</f>
        <v>0</v>
      </c>
      <c r="K143" s="134">
        <f>'Class Allocation'!U455</f>
        <v>0</v>
      </c>
      <c r="L143" s="134">
        <f>'Class Allocation'!Y455</f>
        <v>0</v>
      </c>
      <c r="M143" s="134">
        <f>'Class Allocation'!AC455</f>
        <v>0</v>
      </c>
      <c r="N143" s="134">
        <f>'Class Allocation'!AG455</f>
        <v>0</v>
      </c>
      <c r="O143" s="134">
        <f>'Class Allocation'!AK455</f>
        <v>0</v>
      </c>
      <c r="P143" s="134">
        <f>'Class Allocation'!AO455</f>
        <v>0</v>
      </c>
      <c r="Q143" s="134">
        <f>'Class Allocation'!AS455</f>
        <v>0</v>
      </c>
      <c r="R143" s="134">
        <f>'Class Allocation'!AW455</f>
        <v>0</v>
      </c>
      <c r="S143" s="134">
        <f>'Class Allocation'!BA455</f>
        <v>0</v>
      </c>
      <c r="T143" s="134">
        <f>'Class Allocation'!BE455</f>
        <v>0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0</v>
      </c>
      <c r="I145" s="117">
        <f t="shared" ref="I145:T145" si="24">+I144+I143</f>
        <v>0</v>
      </c>
      <c r="J145" s="117">
        <f t="shared" si="24"/>
        <v>0</v>
      </c>
      <c r="K145" s="117">
        <f t="shared" si="24"/>
        <v>0</v>
      </c>
      <c r="L145" s="117">
        <f t="shared" si="24"/>
        <v>0</v>
      </c>
      <c r="M145" s="117">
        <f t="shared" si="24"/>
        <v>0</v>
      </c>
      <c r="N145" s="117">
        <f t="shared" si="24"/>
        <v>0</v>
      </c>
      <c r="O145" s="117">
        <f t="shared" si="24"/>
        <v>0</v>
      </c>
      <c r="P145" s="117">
        <f t="shared" si="24"/>
        <v>0</v>
      </c>
      <c r="Q145" s="117">
        <f t="shared" si="24"/>
        <v>0</v>
      </c>
      <c r="R145" s="117">
        <f t="shared" si="24"/>
        <v>0</v>
      </c>
      <c r="S145" s="117">
        <f t="shared" si="24"/>
        <v>0</v>
      </c>
      <c r="T145" s="117">
        <f t="shared" si="24"/>
        <v>0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455</v>
      </c>
      <c r="C147" s="19"/>
      <c r="D147" s="19"/>
      <c r="H147" s="117">
        <f>'Class Allocation'!I459</f>
        <v>0</v>
      </c>
      <c r="I147" s="117">
        <f>+'Class Allocation'!M459</f>
        <v>0</v>
      </c>
      <c r="J147" s="117">
        <f>+'Class Allocation'!Q459</f>
        <v>0</v>
      </c>
      <c r="K147" s="117">
        <f>+'Class Allocation'!U459</f>
        <v>0</v>
      </c>
      <c r="L147" s="117">
        <f>+'Class Allocation'!Y459</f>
        <v>0</v>
      </c>
      <c r="M147" s="117">
        <f>+'Class Allocation'!AC459</f>
        <v>0</v>
      </c>
      <c r="N147" s="117">
        <f>+'Class Allocation'!AG459</f>
        <v>0</v>
      </c>
      <c r="O147" s="117">
        <f>+'Class Allocation'!AK459</f>
        <v>0</v>
      </c>
      <c r="P147" s="117">
        <f>+'Class Allocation'!AO459</f>
        <v>0</v>
      </c>
      <c r="Q147" s="117">
        <f>+'Class Allocation'!AS459</f>
        <v>0</v>
      </c>
      <c r="R147" s="117">
        <f>+'Class Allocation'!AW459</f>
        <v>0</v>
      </c>
      <c r="S147" s="117">
        <f>+'Class Allocation'!BA459</f>
        <v>0</v>
      </c>
      <c r="T147" s="117">
        <f>+'Class Allocation'!BE459</f>
        <v>0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465540988.14889693</v>
      </c>
      <c r="I149" s="44">
        <f t="shared" ref="I149:T149" si="26">+I131+I140+I145</f>
        <v>168996527.07021937</v>
      </c>
      <c r="J149" s="44">
        <f t="shared" si="26"/>
        <v>54899585.909910783</v>
      </c>
      <c r="K149" s="44">
        <f t="shared" si="26"/>
        <v>6492205.9322458729</v>
      </c>
      <c r="L149" s="44">
        <f t="shared" si="26"/>
        <v>75557247.604712635</v>
      </c>
      <c r="M149" s="44">
        <f t="shared" si="26"/>
        <v>72561649.992556229</v>
      </c>
      <c r="N149" s="44">
        <f t="shared" si="26"/>
        <v>32109291.724410336</v>
      </c>
      <c r="O149" s="44">
        <f t="shared" si="26"/>
        <v>43964463.893216461</v>
      </c>
      <c r="P149" s="44">
        <f t="shared" si="26"/>
        <v>4303337.8645242108</v>
      </c>
      <c r="Q149" s="44">
        <f t="shared" si="26"/>
        <v>2325100.3755272408</v>
      </c>
      <c r="R149" s="44">
        <f t="shared" si="26"/>
        <v>4073763.3407793804</v>
      </c>
      <c r="S149" s="44">
        <f t="shared" si="26"/>
        <v>132675.01375206921</v>
      </c>
      <c r="T149" s="44">
        <f t="shared" si="26"/>
        <v>125139.42704232602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423.97049874460646</v>
      </c>
      <c r="I156" s="44">
        <f>+'Class Allocation'!N19</f>
        <v>309.17519229245812</v>
      </c>
      <c r="J156" s="44">
        <f>+'Class Allocation'!R19</f>
        <v>42.839909716817921</v>
      </c>
      <c r="K156" s="44">
        <f>+'Class Allocation'!V19</f>
        <v>0.21312187944417818</v>
      </c>
      <c r="L156" s="44">
        <f>+'Class Allocation'!Z19</f>
        <v>3.6068218872640223</v>
      </c>
      <c r="M156" s="44">
        <f>+'Class Allocation'!AD19</f>
        <v>0.33010190669296929</v>
      </c>
      <c r="N156" s="44">
        <f>+'Class Allocation'!AH19</f>
        <v>0.37865229139661621</v>
      </c>
      <c r="O156" s="44">
        <f>+'Class Allocation'!AL19</f>
        <v>0.2235329380760093</v>
      </c>
      <c r="P156" s="44">
        <f>+'Class Allocation'!AP19</f>
        <v>3.1285550621623533E-3</v>
      </c>
      <c r="Q156" s="44">
        <f>+'Class Allocation'!AT19</f>
        <v>3.1285550621623533E-3</v>
      </c>
      <c r="R156" s="44">
        <f>+'Class Allocation'!AX19</f>
        <v>67.060752301760843</v>
      </c>
      <c r="S156" s="44">
        <f>+'Class Allocation'!BB19</f>
        <v>2.0722685000931503E-2</v>
      </c>
      <c r="T156" s="44">
        <f>+'Class Allocation'!BF19</f>
        <v>0.11543373557056055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777900856.00953746</v>
      </c>
      <c r="I159" s="44">
        <f>+'Class Allocation'!N62</f>
        <v>567274485.96864462</v>
      </c>
      <c r="J159" s="44">
        <f>+'Class Allocation'!R62</f>
        <v>78602644.615040943</v>
      </c>
      <c r="K159" s="44">
        <f>+'Class Allocation'!V62</f>
        <v>391035.91628401412</v>
      </c>
      <c r="L159" s="44">
        <f>+'Class Allocation'!Z62</f>
        <v>6617794.9689531587</v>
      </c>
      <c r="M159" s="44">
        <f>+'Class Allocation'!AD62</f>
        <v>605670.81093424303</v>
      </c>
      <c r="N159" s="44">
        <f>+'Class Allocation'!AH62</f>
        <v>694751.03215810191</v>
      </c>
      <c r="O159" s="44">
        <f>+'Class Allocation'!AL62</f>
        <v>410138.12138000003</v>
      </c>
      <c r="P159" s="44">
        <f>+'Class Allocation'!AP62</f>
        <v>5740.2712408890848</v>
      </c>
      <c r="Q159" s="44">
        <f>+'Class Allocation'!AT62</f>
        <v>5740.2712408890848</v>
      </c>
      <c r="R159" s="44">
        <f>+'Class Allocation'!AX62</f>
        <v>123043034.30227043</v>
      </c>
      <c r="S159" s="44">
        <f>+'Class Allocation'!BB62</f>
        <v>38021.971926757062</v>
      </c>
      <c r="T159" s="44">
        <f>+'Class Allocation'!BF62</f>
        <v>211797.75946347017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2996330.9642942515</v>
      </c>
      <c r="I160" s="44">
        <f>+'Class Allocation'!N68</f>
        <v>2185036.9419584689</v>
      </c>
      <c r="J160" s="44">
        <f>+'Class Allocation'!R68</f>
        <v>302762.92424156482</v>
      </c>
      <c r="K160" s="44">
        <f>+'Class Allocation'!V68</f>
        <v>1506.1983992708206</v>
      </c>
      <c r="L160" s="44">
        <f>+'Class Allocation'!Z68</f>
        <v>25490.528552114039</v>
      </c>
      <c r="M160" s="44">
        <f>+'Class Allocation'!AD68</f>
        <v>2332.9325208368605</v>
      </c>
      <c r="N160" s="44">
        <f>+'Class Allocation'!AH68</f>
        <v>2676.0531423109651</v>
      </c>
      <c r="O160" s="44">
        <f>+'Class Allocation'!AL68</f>
        <v>1579.7765785120841</v>
      </c>
      <c r="P160" s="44">
        <f>+'Class Allocation'!AP68</f>
        <v>22.110468615184139</v>
      </c>
      <c r="Q160" s="44">
        <f>+'Class Allocation'!AT68</f>
        <v>22.110468615184139</v>
      </c>
      <c r="R160" s="44">
        <f>+'Class Allocation'!AX68</f>
        <v>473939.12832523289</v>
      </c>
      <c r="S160" s="44">
        <f>+'Class Allocation'!BB68</f>
        <v>146.4536398533956</v>
      </c>
      <c r="T160" s="44">
        <f>+'Class Allocation'!BF68</f>
        <v>815.80599885695574</v>
      </c>
      <c r="V160" s="44">
        <f t="shared" si="27"/>
        <v>0</v>
      </c>
    </row>
    <row r="161" spans="3:22" x14ac:dyDescent="0.25">
      <c r="C161" s="6"/>
      <c r="D161" s="6" t="s">
        <v>487</v>
      </c>
      <c r="H161" s="44">
        <f>+'Class Allocation'!J70</f>
        <v>38273472.826378606</v>
      </c>
      <c r="I161" s="44">
        <f>+'Class Allocation'!N70</f>
        <v>27910452.156068355</v>
      </c>
      <c r="J161" s="44">
        <f>+'Class Allocation'!R70</f>
        <v>3867325.9702884038</v>
      </c>
      <c r="K161" s="44">
        <f>+'Class Allocation'!V70</f>
        <v>19239.344449121909</v>
      </c>
      <c r="L161" s="44">
        <f>+'Class Allocation'!Z70</f>
        <v>325601.89895416232</v>
      </c>
      <c r="M161" s="44">
        <f>+'Class Allocation'!AD70</f>
        <v>29799.58839862523</v>
      </c>
      <c r="N161" s="44">
        <f>+'Class Allocation'!AH70</f>
        <v>34182.421249418949</v>
      </c>
      <c r="O161" s="44">
        <f>+'Class Allocation'!AL70</f>
        <v>20179.191374365764</v>
      </c>
      <c r="P161" s="44">
        <f>+'Class Allocation'!AP70</f>
        <v>282.42688468196951</v>
      </c>
      <c r="Q161" s="44">
        <f>+'Class Allocation'!AT70</f>
        <v>282.42688468196951</v>
      </c>
      <c r="R161" s="44">
        <f>+'Class Allocation'!AX70</f>
        <v>6053836.0299546709</v>
      </c>
      <c r="S161" s="44">
        <f>+'Class Allocation'!BB70</f>
        <v>1870.717711777688</v>
      </c>
      <c r="T161" s="44">
        <f>+'Class Allocation'!BF70</f>
        <v>10420.654160346639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1664284.7083985971</v>
      </c>
      <c r="I162" s="44">
        <f>SUM('Class Allocation'!N72:N73)</f>
        <v>1213658.8424717125</v>
      </c>
      <c r="J162" s="44">
        <f>SUM('Class Allocation'!R72:R73)</f>
        <v>168166.90515493925</v>
      </c>
      <c r="K162" s="44">
        <f>SUM('Class Allocation'!V72:V73)</f>
        <v>836.60416475764805</v>
      </c>
      <c r="L162" s="44">
        <f>SUM('Class Allocation'!Z72:Z73)</f>
        <v>14158.481617625155</v>
      </c>
      <c r="M162" s="44">
        <f>SUM('Class Allocation'!AD72:AD73)</f>
        <v>1295.8060929924977</v>
      </c>
      <c r="N162" s="44">
        <f>SUM('Class Allocation'!AH72:AH73)</f>
        <v>1486.3893130240936</v>
      </c>
      <c r="O162" s="44">
        <f>SUM('Class Allocation'!AL72:AL73)</f>
        <v>877.47249340434303</v>
      </c>
      <c r="P162" s="44">
        <f>SUM('Class Allocation'!AP72:AP73)</f>
        <v>12.281058150879334</v>
      </c>
      <c r="Q162" s="44">
        <f>SUM('Class Allocation'!AT72:AT73)</f>
        <v>12.281058150879334</v>
      </c>
      <c r="R162" s="44">
        <f>SUM('Class Allocation'!AX72:AX73)</f>
        <v>263245.16663306253</v>
      </c>
      <c r="S162" s="44">
        <f>SUM('Class Allocation'!BB72:BB73)</f>
        <v>81.346338639440546</v>
      </c>
      <c r="T162" s="44">
        <f>SUM('Class Allocation'!BF72:BF73)</f>
        <v>453.13200213757813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820835368.47910762</v>
      </c>
      <c r="I163" s="44">
        <f t="shared" ref="I163:T163" si="29">SUM(I156:I162)</f>
        <v>598583943.08433533</v>
      </c>
      <c r="J163" s="44">
        <f t="shared" si="29"/>
        <v>82940943.254635572</v>
      </c>
      <c r="K163" s="44">
        <f t="shared" si="29"/>
        <v>412618.27641904395</v>
      </c>
      <c r="L163" s="44">
        <f t="shared" si="29"/>
        <v>6983049.4848989472</v>
      </c>
      <c r="M163" s="44">
        <f t="shared" si="29"/>
        <v>639099.46804860432</v>
      </c>
      <c r="N163" s="44">
        <f t="shared" si="29"/>
        <v>733096.27451514732</v>
      </c>
      <c r="O163" s="44">
        <f t="shared" si="29"/>
        <v>432774.78535922029</v>
      </c>
      <c r="P163" s="44">
        <f t="shared" si="29"/>
        <v>6057.0927808921797</v>
      </c>
      <c r="Q163" s="44">
        <f t="shared" si="29"/>
        <v>6057.0927808921797</v>
      </c>
      <c r="R163" s="44">
        <f t="shared" si="29"/>
        <v>129834121.68793571</v>
      </c>
      <c r="S163" s="44">
        <f t="shared" si="29"/>
        <v>40120.510339712593</v>
      </c>
      <c r="T163" s="44">
        <f t="shared" si="29"/>
        <v>223487.4670585469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17655870.66443703</v>
      </c>
      <c r="I168" s="44">
        <f>'Class Allocation'!N82</f>
        <v>12875323.221619628</v>
      </c>
      <c r="J168" s="44">
        <f>'Class Allocation'!R82</f>
        <v>1784029.5668589098</v>
      </c>
      <c r="K168" s="44">
        <f>'Class Allocation'!V82</f>
        <v>8875.2692707867773</v>
      </c>
      <c r="L168" s="44">
        <f>'Class Allocation'!Z82</f>
        <v>150202.858311505</v>
      </c>
      <c r="M168" s="44">
        <f>'Class Allocation'!AD82</f>
        <v>13746.79744914508</v>
      </c>
      <c r="N168" s="44">
        <f>'Class Allocation'!AH82</f>
        <v>15768.634618416183</v>
      </c>
      <c r="O168" s="44">
        <f>'Class Allocation'!AL82</f>
        <v>9308.8284576353162</v>
      </c>
      <c r="P168" s="44">
        <f>'Class Allocation'!AP82</f>
        <v>130.28586589790629</v>
      </c>
      <c r="Q168" s="44">
        <f>'Class Allocation'!AT82</f>
        <v>130.28586589790629</v>
      </c>
      <c r="R168" s="44">
        <f>'Class Allocation'!AX82</f>
        <v>2792684.8042626912</v>
      </c>
      <c r="S168" s="44">
        <f>'Class Allocation'!BB82</f>
        <v>862.97760641292768</v>
      </c>
      <c r="T168" s="44">
        <f>'Class Allocation'!BF82</f>
        <v>4807.1342500987348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3532866.7602814985</v>
      </c>
      <c r="I169" s="44">
        <f>'Class Allocation'!N83</f>
        <v>2576298.9717160393</v>
      </c>
      <c r="J169" s="44">
        <f>'Class Allocation'!R83</f>
        <v>356976.94415095623</v>
      </c>
      <c r="K169" s="44">
        <f>'Class Allocation'!V83</f>
        <v>1775.9047056493723</v>
      </c>
      <c r="L169" s="44">
        <f>'Class Allocation'!Z83</f>
        <v>30054.971262155421</v>
      </c>
      <c r="M169" s="44">
        <f>'Class Allocation'!AD83</f>
        <v>2750.6773634352357</v>
      </c>
      <c r="N169" s="44">
        <f>'Class Allocation'!AH83</f>
        <v>3155.2386261322331</v>
      </c>
      <c r="O169" s="44">
        <f>'Class Allocation'!AL83</f>
        <v>1862.6581073333282</v>
      </c>
      <c r="P169" s="44">
        <f>'Class Allocation'!AP83</f>
        <v>26.069663383540796</v>
      </c>
      <c r="Q169" s="44">
        <f>'Class Allocation'!AT83</f>
        <v>26.069663383540796</v>
      </c>
      <c r="R169" s="44">
        <f>'Class Allocation'!AX83</f>
        <v>558804.68907124829</v>
      </c>
      <c r="S169" s="44">
        <f>'Class Allocation'!BB83</f>
        <v>172.67825294532059</v>
      </c>
      <c r="T169" s="44">
        <f>'Class Allocation'!BF83</f>
        <v>961.88769883731311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21188737.424718529</v>
      </c>
      <c r="I170" s="44">
        <f t="shared" ref="I170:T170" si="30">SUM(I166:I169)</f>
        <v>15451622.193335667</v>
      </c>
      <c r="J170" s="44">
        <f t="shared" si="30"/>
        <v>2141006.5110098659</v>
      </c>
      <c r="K170" s="44">
        <f t="shared" si="30"/>
        <v>10651.17397643615</v>
      </c>
      <c r="L170" s="44">
        <f t="shared" si="30"/>
        <v>180257.82957366042</v>
      </c>
      <c r="M170" s="44">
        <f t="shared" si="30"/>
        <v>16497.474812580316</v>
      </c>
      <c r="N170" s="44">
        <f t="shared" si="30"/>
        <v>18923.873244548417</v>
      </c>
      <c r="O170" s="44">
        <f t="shared" si="30"/>
        <v>11171.486564968644</v>
      </c>
      <c r="P170" s="44">
        <f t="shared" si="30"/>
        <v>156.35552928144708</v>
      </c>
      <c r="Q170" s="44">
        <f t="shared" si="30"/>
        <v>156.35552928144708</v>
      </c>
      <c r="R170" s="44">
        <f t="shared" si="30"/>
        <v>3351489.4933339395</v>
      </c>
      <c r="S170" s="44">
        <f t="shared" si="30"/>
        <v>1035.6558593582483</v>
      </c>
      <c r="T170" s="44">
        <f t="shared" si="30"/>
        <v>5769.0219489360479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7756054.714325889</v>
      </c>
      <c r="I173" s="44">
        <f>'Class Allocation'!N97</f>
        <v>5656006.0542727532</v>
      </c>
      <c r="J173" s="44">
        <f>'Class Allocation'!R97</f>
        <v>783707.0850549317</v>
      </c>
      <c r="K173" s="44">
        <f>'Class Allocation'!V97</f>
        <v>3898.8207025808783</v>
      </c>
      <c r="L173" s="44">
        <f>'Class Allocation'!Z97</f>
        <v>65982.67564673048</v>
      </c>
      <c r="M173" s="44">
        <f>'Class Allocation'!AD97</f>
        <v>6038.8363275159127</v>
      </c>
      <c r="N173" s="44">
        <f>'Class Allocation'!AH97</f>
        <v>6927.0100124257451</v>
      </c>
      <c r="O173" s="44">
        <f>'Class Allocation'!AL97</f>
        <v>4089.2790967890537</v>
      </c>
      <c r="P173" s="44">
        <f>'Class Allocation'!AP97</f>
        <v>57.233331825593524</v>
      </c>
      <c r="Q173" s="44">
        <f>'Class Allocation'!AT97</f>
        <v>57.233331825593524</v>
      </c>
      <c r="R173" s="44">
        <f>'Class Allocation'!AX97</f>
        <v>1226799.6607698631</v>
      </c>
      <c r="S173" s="44">
        <f>'Class Allocation'!BB97</f>
        <v>379.09778904636545</v>
      </c>
      <c r="T173" s="44">
        <f>'Class Allocation'!BF97</f>
        <v>2111.7279896015025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290024194.68843973</v>
      </c>
      <c r="I176" s="44">
        <f>'Class Allocation'!N95</f>
        <v>211496522.58299816</v>
      </c>
      <c r="J176" s="44">
        <f>'Class Allocation'!R95</f>
        <v>29305365.238702565</v>
      </c>
      <c r="K176" s="44">
        <f>'Class Allocation'!V95</f>
        <v>145789.62838053086</v>
      </c>
      <c r="L176" s="44">
        <f>'Class Allocation'!Z95</f>
        <v>2467307.5516712321</v>
      </c>
      <c r="M176" s="44">
        <f>'Class Allocation'!AD95</f>
        <v>225811.79571981903</v>
      </c>
      <c r="N176" s="44">
        <f>'Class Allocation'!AH95</f>
        <v>259023.50801391245</v>
      </c>
      <c r="O176" s="44">
        <f>'Class Allocation'!AL95</f>
        <v>152911.48922814097</v>
      </c>
      <c r="P176" s="44">
        <f>'Class Allocation'!AP95</f>
        <v>2140.1410360598134</v>
      </c>
      <c r="Q176" s="44">
        <f>'Class Allocation'!AT95</f>
        <v>2140.1410360598134</v>
      </c>
      <c r="R176" s="44">
        <f>'Class Allocation'!AX95</f>
        <v>45874042.507931784</v>
      </c>
      <c r="S176" s="44">
        <f>'Class Allocation'!BB95</f>
        <v>14175.703373167362</v>
      </c>
      <c r="T176" s="44">
        <f>'Class Allocation'!BF95</f>
        <v>78964.400348282521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13459692.59320844</v>
      </c>
      <c r="I177" s="44">
        <f>'Class Allocation'!N96</f>
        <v>9815312.758846838</v>
      </c>
      <c r="J177" s="44">
        <f>'Class Allocation'!R96</f>
        <v>1360028.627502488</v>
      </c>
      <c r="K177" s="44">
        <f>'Class Allocation'!V96</f>
        <v>6765.9306265397536</v>
      </c>
      <c r="L177" s="44">
        <f>'Class Allocation'!Z96</f>
        <v>114504.93368000461</v>
      </c>
      <c r="M177" s="44">
        <f>'Class Allocation'!AD96</f>
        <v>10479.668282758941</v>
      </c>
      <c r="N177" s="44">
        <f>'Class Allocation'!AH96</f>
        <v>12020.986028517333</v>
      </c>
      <c r="O177" s="44">
        <f>'Class Allocation'!AL96</f>
        <v>7096.4480780351896</v>
      </c>
      <c r="P177" s="44">
        <f>'Class Allocation'!AP96</f>
        <v>99.321508270785287</v>
      </c>
      <c r="Q177" s="44">
        <f>'Class Allocation'!AT96</f>
        <v>99.321508270785287</v>
      </c>
      <c r="R177" s="44">
        <f>'Class Allocation'!AX96</f>
        <v>2128962.07100183</v>
      </c>
      <c r="S177" s="44">
        <f>'Class Allocation'!BB96</f>
        <v>657.8782501243021</v>
      </c>
      <c r="T177" s="44">
        <f>'Class Allocation'!BF96</f>
        <v>3664.6478947616183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311239941.99597406</v>
      </c>
      <c r="I178" s="44">
        <f t="shared" ref="I178:T178" si="31">SUM(I173:I177)</f>
        <v>226967841.39611775</v>
      </c>
      <c r="J178" s="44">
        <f t="shared" si="31"/>
        <v>31449100.951259986</v>
      </c>
      <c r="K178" s="44">
        <f t="shared" si="31"/>
        <v>156454.37970965149</v>
      </c>
      <c r="L178" s="44">
        <f t="shared" si="31"/>
        <v>2647795.1609979672</v>
      </c>
      <c r="M178" s="44">
        <f t="shared" si="31"/>
        <v>242330.30033009389</v>
      </c>
      <c r="N178" s="44">
        <f t="shared" si="31"/>
        <v>277971.5040548555</v>
      </c>
      <c r="O178" s="44">
        <f t="shared" si="31"/>
        <v>164097.21640296522</v>
      </c>
      <c r="P178" s="44">
        <f t="shared" si="31"/>
        <v>2296.6958761561923</v>
      </c>
      <c r="Q178" s="44">
        <f t="shared" si="31"/>
        <v>2296.6958761561923</v>
      </c>
      <c r="R178" s="44">
        <f t="shared" si="31"/>
        <v>49229804.239703476</v>
      </c>
      <c r="S178" s="44">
        <f t="shared" si="31"/>
        <v>15212.67941233803</v>
      </c>
      <c r="T178" s="44">
        <f t="shared" si="31"/>
        <v>84740.776232645643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530784163.90785205</v>
      </c>
      <c r="I180" s="44">
        <f t="shared" ref="I180:T180" si="32">+I163+I170-I178</f>
        <v>387067723.88155323</v>
      </c>
      <c r="J180" s="44">
        <f t="shared" si="32"/>
        <v>53632848.814385459</v>
      </c>
      <c r="K180" s="44">
        <f t="shared" si="32"/>
        <v>266815.07068582857</v>
      </c>
      <c r="L180" s="44">
        <f t="shared" si="32"/>
        <v>4515512.1534746401</v>
      </c>
      <c r="M180" s="44">
        <f t="shared" si="32"/>
        <v>413266.64253109071</v>
      </c>
      <c r="N180" s="44">
        <f t="shared" si="32"/>
        <v>474048.64370484027</v>
      </c>
      <c r="O180" s="44">
        <f t="shared" si="32"/>
        <v>279849.05552122369</v>
      </c>
      <c r="P180" s="44">
        <f t="shared" si="32"/>
        <v>3916.7524340174346</v>
      </c>
      <c r="Q180" s="44">
        <f t="shared" si="32"/>
        <v>3916.7524340174346</v>
      </c>
      <c r="R180" s="44">
        <f t="shared" si="32"/>
        <v>83955806.941566169</v>
      </c>
      <c r="S180" s="44">
        <f t="shared" si="32"/>
        <v>25943.486786732807</v>
      </c>
      <c r="T180" s="44">
        <f t="shared" si="32"/>
        <v>144515.7127748373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8760953.0910177883</v>
      </c>
      <c r="I183" s="44">
        <f>+'Class Allocation'!N103</f>
        <v>6738386.7446369017</v>
      </c>
      <c r="J183" s="44">
        <f>+'Class Allocation'!R103</f>
        <v>1365017.2643067576</v>
      </c>
      <c r="K183" s="44">
        <f>+'Class Allocation'!V103</f>
        <v>19175.275831788575</v>
      </c>
      <c r="L183" s="44">
        <f>+'Class Allocation'!Z103</f>
        <v>220268.25307469914</v>
      </c>
      <c r="M183" s="44">
        <f>+'Class Allocation'!AD103</f>
        <v>42795.908022195203</v>
      </c>
      <c r="N183" s="44">
        <f>+'Class Allocation'!AH103</f>
        <v>56521.014517783544</v>
      </c>
      <c r="O183" s="44">
        <f>+'Class Allocation'!AL103</f>
        <v>23161.834079156157</v>
      </c>
      <c r="P183" s="44">
        <f>+'Class Allocation'!AP103</f>
        <v>282.27242228684753</v>
      </c>
      <c r="Q183" s="44">
        <f>+'Class Allocation'!AT103</f>
        <v>282.27242228684753</v>
      </c>
      <c r="R183" s="44">
        <f>+'Class Allocation'!AX103</f>
        <v>288350.61133233545</v>
      </c>
      <c r="S183" s="44">
        <f>+'Class Allocation'!BB103</f>
        <v>1035.2402671889884</v>
      </c>
      <c r="T183" s="44">
        <f>+'Class Allocation'!BF103</f>
        <v>5676.4001044079569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6991775.4593362715</v>
      </c>
      <c r="I184" s="44">
        <f>+'Class Allocation'!N104</f>
        <v>5098664.9507614607</v>
      </c>
      <c r="J184" s="44">
        <f>+'Class Allocation'!R104</f>
        <v>706480.82903206826</v>
      </c>
      <c r="K184" s="44">
        <f>+'Class Allocation'!V104</f>
        <v>3514.632105199948</v>
      </c>
      <c r="L184" s="44">
        <f>+'Class Allocation'!Z104</f>
        <v>59480.763006485802</v>
      </c>
      <c r="M184" s="44">
        <f>+'Class Allocation'!AD104</f>
        <v>5443.7712461836127</v>
      </c>
      <c r="N184" s="44">
        <f>+'Class Allocation'!AH104</f>
        <v>6244.4245683308582</v>
      </c>
      <c r="O184" s="44">
        <f>+'Class Allocation'!AL104</f>
        <v>3686.3227876018773</v>
      </c>
      <c r="P184" s="44">
        <f>+'Class Allocation'!AP104</f>
        <v>51.593576844566414</v>
      </c>
      <c r="Q184" s="44">
        <f>+'Class Allocation'!AT104</f>
        <v>51.593576844566414</v>
      </c>
      <c r="R184" s="44">
        <f>+'Class Allocation'!AX104</f>
        <v>1105911.1981056076</v>
      </c>
      <c r="S184" s="44">
        <f>+'Class Allocation'!BB104</f>
        <v>341.74160907442598</v>
      </c>
      <c r="T184" s="44">
        <f>+'Class Allocation'!BF104</f>
        <v>1903.6389605681848</v>
      </c>
      <c r="V184" s="44">
        <f t="shared" si="27"/>
        <v>0</v>
      </c>
    </row>
    <row r="185" spans="2:22" x14ac:dyDescent="0.25">
      <c r="C185" s="6" t="s">
        <v>453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2647700.1047361442</v>
      </c>
      <c r="I186" s="44">
        <f>+'Class Allocation'!N106</f>
        <v>1930802.240812687</v>
      </c>
      <c r="J186" s="44">
        <f>+'Class Allocation'!R106</f>
        <v>267535.67472257698</v>
      </c>
      <c r="K186" s="44">
        <f>+'Class Allocation'!V106</f>
        <v>1330.9483188023182</v>
      </c>
      <c r="L186" s="44">
        <f>+'Class Allocation'!Z106</f>
        <v>22524.639608064368</v>
      </c>
      <c r="M186" s="44">
        <f>+'Class Allocation'!AD106</f>
        <v>2061.4897864652294</v>
      </c>
      <c r="N186" s="44">
        <f>+'Class Allocation'!AH106</f>
        <v>2364.6874359372055</v>
      </c>
      <c r="O186" s="44">
        <f>+'Class Allocation'!AL106</f>
        <v>1395.9654865334116</v>
      </c>
      <c r="P186" s="44">
        <f>+'Class Allocation'!AP106</f>
        <v>19.537858389410953</v>
      </c>
      <c r="Q186" s="44">
        <f>+'Class Allocation'!AT106</f>
        <v>19.537858389410953</v>
      </c>
      <c r="R186" s="44">
        <f>+'Class Allocation'!AX106</f>
        <v>418795.08460803155</v>
      </c>
      <c r="S186" s="44">
        <f>+'Class Allocation'!BB106</f>
        <v>129.413379963571</v>
      </c>
      <c r="T186" s="44">
        <f>+'Class Allocation'!BF106</f>
        <v>720.88486030337413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18400428.655090205</v>
      </c>
      <c r="I187" s="44">
        <f t="shared" ref="I187:T187" si="34">SUM(I183:I186)</f>
        <v>13767853.93621105</v>
      </c>
      <c r="J187" s="44">
        <f t="shared" si="34"/>
        <v>2339033.7680614027</v>
      </c>
      <c r="K187" s="44">
        <f t="shared" si="34"/>
        <v>24020.856255790841</v>
      </c>
      <c r="L187" s="44">
        <f t="shared" si="34"/>
        <v>302273.65568924934</v>
      </c>
      <c r="M187" s="44">
        <f t="shared" si="34"/>
        <v>50301.169054844046</v>
      </c>
      <c r="N187" s="44">
        <f t="shared" si="34"/>
        <v>65130.126522051614</v>
      </c>
      <c r="O187" s="44">
        <f t="shared" si="34"/>
        <v>28244.122353291448</v>
      </c>
      <c r="P187" s="44">
        <f t="shared" si="34"/>
        <v>353.40385752082489</v>
      </c>
      <c r="Q187" s="44">
        <f t="shared" si="34"/>
        <v>353.40385752082489</v>
      </c>
      <c r="R187" s="44">
        <f t="shared" si="34"/>
        <v>1813056.8940459746</v>
      </c>
      <c r="S187" s="44">
        <f t="shared" si="34"/>
        <v>1506.3952562269853</v>
      </c>
      <c r="T187" s="44">
        <f t="shared" si="34"/>
        <v>8300.923925279516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103552733.51563869</v>
      </c>
      <c r="I189" s="44">
        <f>+'Class Allocation'!N118</f>
        <v>75514537.902773231</v>
      </c>
      <c r="J189" s="44">
        <f>+'Class Allocation'!R118</f>
        <v>10463439.715441054</v>
      </c>
      <c r="K189" s="44">
        <f>+'Class Allocation'!V118</f>
        <v>52053.983128032</v>
      </c>
      <c r="L189" s="44">
        <f>+'Class Allocation'!Z118</f>
        <v>880948.71420573269</v>
      </c>
      <c r="M189" s="44">
        <f>+'Class Allocation'!AD118</f>
        <v>80625.78617615698</v>
      </c>
      <c r="N189" s="44">
        <f>+'Class Allocation'!AH118</f>
        <v>92483.981650099624</v>
      </c>
      <c r="O189" s="44">
        <f>+'Class Allocation'!AL118</f>
        <v>54596.833593594987</v>
      </c>
      <c r="P189" s="44">
        <f>+'Class Allocation'!AP118</f>
        <v>764.13436689672972</v>
      </c>
      <c r="Q189" s="44">
        <f>+'Class Allocation'!AT118</f>
        <v>764.13436689672972</v>
      </c>
      <c r="R189" s="44">
        <f>+'Class Allocation'!AX118</f>
        <v>16379262.786030902</v>
      </c>
      <c r="S189" s="44">
        <f>+'Class Allocation'!BB118</f>
        <v>5061.4150842665949</v>
      </c>
      <c r="T189" s="44">
        <f>+'Class Allocation'!BF118</f>
        <v>28194.128821811151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4113905.3289592974</v>
      </c>
      <c r="I191" s="44">
        <f>+'Class Allocation'!N131</f>
        <v>3552422.1746877562</v>
      </c>
      <c r="J191" s="44">
        <f>+'Class Allocation'!R131</f>
        <v>441353.88555720949</v>
      </c>
      <c r="K191" s="44">
        <f>+'Class Allocation'!V131</f>
        <v>555.49843107589072</v>
      </c>
      <c r="L191" s="44">
        <f>+'Class Allocation'!Z131</f>
        <v>21787.882907754378</v>
      </c>
      <c r="M191" s="44">
        <f>+'Class Allocation'!AD131</f>
        <v>817.81713463950553</v>
      </c>
      <c r="N191" s="44">
        <f>+'Class Allocation'!AH131</f>
        <v>2129.4106524575809</v>
      </c>
      <c r="O191" s="44">
        <f>+'Class Allocation'!AL131</f>
        <v>0</v>
      </c>
      <c r="P191" s="44">
        <f>+'Class Allocation'!AP131</f>
        <v>7.7152559871651469</v>
      </c>
      <c r="Q191" s="44">
        <f>+'Class Allocation'!AT131</f>
        <v>7.7152559871651469</v>
      </c>
      <c r="R191" s="44">
        <f>+'Class Allocation'!AX131</f>
        <v>93662.207956964674</v>
      </c>
      <c r="S191" s="44">
        <f>+'Class Allocation'!BB131</f>
        <v>175.6166399193088</v>
      </c>
      <c r="T191" s="44">
        <f>+'Class Allocation'!BF131</f>
        <v>985.40447954723254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441517953.71834427</v>
      </c>
      <c r="I193" s="44">
        <f t="shared" ref="I193:T193" si="35">+I180+I187-I189-I190-I191</f>
        <v>321768617.74030328</v>
      </c>
      <c r="J193" s="44">
        <f t="shared" si="35"/>
        <v>45067088.981448591</v>
      </c>
      <c r="K193" s="44">
        <f t="shared" si="35"/>
        <v>238226.44538251153</v>
      </c>
      <c r="L193" s="44">
        <f t="shared" si="35"/>
        <v>3915049.212050403</v>
      </c>
      <c r="M193" s="44">
        <f t="shared" si="35"/>
        <v>382124.20827513828</v>
      </c>
      <c r="N193" s="44">
        <f t="shared" si="35"/>
        <v>444565.37792433467</v>
      </c>
      <c r="O193" s="44">
        <f t="shared" si="35"/>
        <v>253496.34428092014</v>
      </c>
      <c r="P193" s="44">
        <f t="shared" si="35"/>
        <v>3498.3066686543643</v>
      </c>
      <c r="Q193" s="44">
        <f t="shared" si="35"/>
        <v>3498.3066686543643</v>
      </c>
      <c r="R193" s="44">
        <f t="shared" si="35"/>
        <v>69295938.841624275</v>
      </c>
      <c r="S193" s="44">
        <f t="shared" si="35"/>
        <v>22212.850318773886</v>
      </c>
      <c r="T193" s="44">
        <f t="shared" si="35"/>
        <v>123637.10339875845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33856615.3505252</v>
      </c>
      <c r="I198" s="44">
        <f>+'Class Allocation'!N250</f>
        <v>26718682.490942784</v>
      </c>
      <c r="J198" s="44">
        <f>+'Class Allocation'!R250</f>
        <v>4605171.7023907173</v>
      </c>
      <c r="K198" s="44">
        <f>+'Class Allocation'!V250</f>
        <v>88352.881136384211</v>
      </c>
      <c r="L198" s="44">
        <f>+'Class Allocation'!Z250</f>
        <v>708533.21232862037</v>
      </c>
      <c r="M198" s="44">
        <f>+'Class Allocation'!AD250</f>
        <v>138088.3601662853</v>
      </c>
      <c r="N198" s="44">
        <f>+'Class Allocation'!AH250</f>
        <v>73902.441191470221</v>
      </c>
      <c r="O198" s="44">
        <f>+'Class Allocation'!AL250</f>
        <v>109628.36505840119</v>
      </c>
      <c r="P198" s="44">
        <f>+'Class Allocation'!AP250</f>
        <v>1309.7758403961709</v>
      </c>
      <c r="Q198" s="44">
        <f>+'Class Allocation'!AT250</f>
        <v>1309.7758403961709</v>
      </c>
      <c r="R198" s="44">
        <f>+'Class Allocation'!AX250</f>
        <v>1383412.4383292445</v>
      </c>
      <c r="S198" s="44">
        <f>+'Class Allocation'!BB250</f>
        <v>4331.7400723755491</v>
      </c>
      <c r="T198" s="44">
        <f>+'Class Allocation'!BF250</f>
        <v>23892.167228131821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22433840.105044417</v>
      </c>
      <c r="I201" s="44">
        <f>+'Class Allocation'!N286</f>
        <v>16942924.359432064</v>
      </c>
      <c r="J201" s="44">
        <f>+'Class Allocation'!R286</f>
        <v>3667429.2509437222</v>
      </c>
      <c r="K201" s="44">
        <f>+'Class Allocation'!V286</f>
        <v>59034.593466293576</v>
      </c>
      <c r="L201" s="44">
        <f>+'Class Allocation'!Z286</f>
        <v>642764.6855015289</v>
      </c>
      <c r="M201" s="44">
        <f>+'Class Allocation'!AD286</f>
        <v>128068.29476004776</v>
      </c>
      <c r="N201" s="44">
        <f>+'Class Allocation'!AH286</f>
        <v>160702.91656042519</v>
      </c>
      <c r="O201" s="44">
        <f>+'Class Allocation'!AL286</f>
        <v>72160.503426992465</v>
      </c>
      <c r="P201" s="44">
        <f>+'Class Allocation'!AP286</f>
        <v>870.11079609564024</v>
      </c>
      <c r="Q201" s="44">
        <f>+'Class Allocation'!AT286</f>
        <v>870.11079609564024</v>
      </c>
      <c r="R201" s="44">
        <f>+'Class Allocation'!AX286</f>
        <v>740588.83192911779</v>
      </c>
      <c r="S201" s="44">
        <f>+'Class Allocation'!BB286</f>
        <v>2836.470750109931</v>
      </c>
      <c r="T201" s="44">
        <f>+'Class Allocation'!BF286</f>
        <v>15589.97668193364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72968843.455569625</v>
      </c>
      <c r="I202" s="44">
        <f t="shared" ref="I202:T202" si="36">SUM(I196:I201)</f>
        <v>56123150.347261369</v>
      </c>
      <c r="J202" s="44">
        <f t="shared" si="36"/>
        <v>11369051.978542034</v>
      </c>
      <c r="K202" s="44">
        <f t="shared" si="36"/>
        <v>159708.38855668373</v>
      </c>
      <c r="L202" s="44">
        <f t="shared" si="36"/>
        <v>1834585.7476760321</v>
      </c>
      <c r="M202" s="44">
        <f t="shared" si="36"/>
        <v>356441.57440040994</v>
      </c>
      <c r="N202" s="44">
        <f t="shared" si="36"/>
        <v>470756.2085370092</v>
      </c>
      <c r="O202" s="44">
        <f t="shared" si="36"/>
        <v>192911.91580498236</v>
      </c>
      <c r="P202" s="44">
        <f t="shared" si="36"/>
        <v>2351.0104414085604</v>
      </c>
      <c r="Q202" s="44">
        <f t="shared" si="36"/>
        <v>2351.0104414085604</v>
      </c>
      <c r="R202" s="44">
        <f t="shared" si="36"/>
        <v>2401634.8906375249</v>
      </c>
      <c r="S202" s="44">
        <f t="shared" si="36"/>
        <v>8622.3820868146686</v>
      </c>
      <c r="T202" s="44">
        <f t="shared" si="36"/>
        <v>47278.001183956156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21532088.020128567</v>
      </c>
      <c r="I209" s="44">
        <f>+'Class Allocation'!N444</f>
        <v>15702006.327783605</v>
      </c>
      <c r="J209" s="44">
        <f>+'Class Allocation'!R444</f>
        <v>2175700.2185959737</v>
      </c>
      <c r="K209" s="44">
        <f>+'Class Allocation'!V444</f>
        <v>10823.769768876286</v>
      </c>
      <c r="L209" s="44">
        <f>+'Class Allocation'!Z444</f>
        <v>183178.79800471169</v>
      </c>
      <c r="M209" s="44">
        <f>+'Class Allocation'!AD444</f>
        <v>16764.806352262029</v>
      </c>
      <c r="N209" s="44">
        <f>+'Class Allocation'!AH444</f>
        <v>19230.523094218075</v>
      </c>
      <c r="O209" s="44">
        <f>+'Class Allocation'!AL444</f>
        <v>11352.513706266005</v>
      </c>
      <c r="P209" s="44">
        <f>+'Class Allocation'!AP444</f>
        <v>158.88917548217864</v>
      </c>
      <c r="Q209" s="44">
        <f>+'Class Allocation'!AT444</f>
        <v>158.88917548217864</v>
      </c>
      <c r="R209" s="44">
        <f>+'Class Allocation'!AX444</f>
        <v>3405798.3410005425</v>
      </c>
      <c r="S209" s="44">
        <f>+'Class Allocation'!BB444</f>
        <v>1052.438032303377</v>
      </c>
      <c r="T209" s="44">
        <f>+'Class Allocation'!BF444</f>
        <v>5862.5054388390372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3795495.6534427172</v>
      </c>
      <c r="I210" s="44">
        <f>+'Class Allocation'!N445</f>
        <v>2767817.8127323519</v>
      </c>
      <c r="J210" s="44">
        <f>+'Class Allocation'!R445</f>
        <v>383514.1633805231</v>
      </c>
      <c r="K210" s="44">
        <f>+'Class Allocation'!V445</f>
        <v>1907.9232387138154</v>
      </c>
      <c r="L210" s="44">
        <f>+'Class Allocation'!Z445</f>
        <v>32289.220208453968</v>
      </c>
      <c r="M210" s="44">
        <f>+'Class Allocation'!AD445</f>
        <v>2955.1592758368952</v>
      </c>
      <c r="N210" s="44">
        <f>+'Class Allocation'!AH445</f>
        <v>3389.7951164468027</v>
      </c>
      <c r="O210" s="44">
        <f>+'Class Allocation'!AL445</f>
        <v>2001.1257796968746</v>
      </c>
      <c r="P210" s="44">
        <f>+'Class Allocation'!AP445</f>
        <v>28.007649530224498</v>
      </c>
      <c r="Q210" s="44">
        <f>+'Class Allocation'!AT445</f>
        <v>28.007649530224498</v>
      </c>
      <c r="R210" s="44">
        <f>+'Class Allocation'!AX445</f>
        <v>600345.53024703811</v>
      </c>
      <c r="S210" s="44">
        <f>+'Class Allocation'!BB445</f>
        <v>185.51493814214047</v>
      </c>
      <c r="T210" s="44">
        <f>+'Class Allocation'!BF445</f>
        <v>1033.3932264533353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25327583.673571285</v>
      </c>
      <c r="I211" s="44">
        <f t="shared" ref="I211:T211" si="37">SUM(I206:I210)</f>
        <v>18469824.140515957</v>
      </c>
      <c r="J211" s="44">
        <f t="shared" si="37"/>
        <v>2559214.3819764969</v>
      </c>
      <c r="K211" s="44">
        <f t="shared" si="37"/>
        <v>12731.6930075901</v>
      </c>
      <c r="L211" s="44">
        <f t="shared" si="37"/>
        <v>215468.01821316566</v>
      </c>
      <c r="M211" s="44">
        <f t="shared" si="37"/>
        <v>19719.965628098922</v>
      </c>
      <c r="N211" s="44">
        <f t="shared" si="37"/>
        <v>22620.318210664878</v>
      </c>
      <c r="O211" s="44">
        <f t="shared" si="37"/>
        <v>13353.63948596288</v>
      </c>
      <c r="P211" s="44">
        <f t="shared" si="37"/>
        <v>186.89682501240316</v>
      </c>
      <c r="Q211" s="44">
        <f t="shared" si="37"/>
        <v>186.89682501240316</v>
      </c>
      <c r="R211" s="44">
        <f t="shared" si="37"/>
        <v>4006143.8712475807</v>
      </c>
      <c r="S211" s="44">
        <f t="shared" si="37"/>
        <v>1237.9529704455174</v>
      </c>
      <c r="T211" s="44">
        <f t="shared" si="37"/>
        <v>6895.8986652923722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6148000.8166942215</v>
      </c>
      <c r="I214" s="44">
        <f>+'Class Allocation'!N455</f>
        <v>4483352.8284255536</v>
      </c>
      <c r="J214" s="44">
        <f>+'Class Allocation'!R455</f>
        <v>621221.99706343084</v>
      </c>
      <c r="K214" s="44">
        <f>+'Class Allocation'!V455</f>
        <v>3090.4826933901918</v>
      </c>
      <c r="L214" s="44">
        <f>+'Class Allocation'!Z455</f>
        <v>52302.563443046361</v>
      </c>
      <c r="M214" s="44">
        <f>+'Class Allocation'!AD455</f>
        <v>4786.8113417089771</v>
      </c>
      <c r="N214" s="44">
        <f>+'Class Allocation'!AH455</f>
        <v>5490.8409987079294</v>
      </c>
      <c r="O214" s="44">
        <f>+'Class Allocation'!AL455</f>
        <v>3241.4535679219744</v>
      </c>
      <c r="P214" s="44">
        <f>+'Class Allocation'!AP455</f>
        <v>45.367211006899502</v>
      </c>
      <c r="Q214" s="44">
        <f>+'Class Allocation'!AT455</f>
        <v>45.367211006899502</v>
      </c>
      <c r="R214" s="44">
        <f>+'Class Allocation'!AX455</f>
        <v>972448.69900184136</v>
      </c>
      <c r="S214" s="44">
        <f>+'Class Allocation'!BB455</f>
        <v>300.49988073950789</v>
      </c>
      <c r="T214" s="44">
        <f>+'Class Allocation'!BF455</f>
        <v>1673.9058558632764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6148000.8166942215</v>
      </c>
      <c r="I216" s="44">
        <f t="shared" ref="I216:T216" si="38">+I215+I214</f>
        <v>4483352.8284255536</v>
      </c>
      <c r="J216" s="44">
        <f t="shared" si="38"/>
        <v>621221.99706343084</v>
      </c>
      <c r="K216" s="44">
        <f t="shared" si="38"/>
        <v>3090.4826933901918</v>
      </c>
      <c r="L216" s="44">
        <f t="shared" si="38"/>
        <v>52302.563443046361</v>
      </c>
      <c r="M216" s="44">
        <f t="shared" si="38"/>
        <v>4786.8113417089771</v>
      </c>
      <c r="N216" s="44">
        <f t="shared" si="38"/>
        <v>5490.8409987079294</v>
      </c>
      <c r="O216" s="44">
        <f t="shared" si="38"/>
        <v>3241.4535679219744</v>
      </c>
      <c r="P216" s="44">
        <f t="shared" si="38"/>
        <v>45.367211006899502</v>
      </c>
      <c r="Q216" s="44">
        <f t="shared" si="38"/>
        <v>45.367211006899502</v>
      </c>
      <c r="R216" s="44">
        <f t="shared" si="38"/>
        <v>972448.69900184136</v>
      </c>
      <c r="S216" s="44">
        <f t="shared" si="38"/>
        <v>300.49988073950789</v>
      </c>
      <c r="T216" s="44">
        <f t="shared" si="38"/>
        <v>1673.9058558632764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455</v>
      </c>
      <c r="C218" s="19"/>
      <c r="D218" s="19"/>
      <c r="H218" s="44">
        <f>'Class Allocation'!J459</f>
        <v>-189478.50833890677</v>
      </c>
      <c r="I218" s="44">
        <f>+'Class Allocation'!N459</f>
        <v>-138174.83627854622</v>
      </c>
      <c r="J218" s="44">
        <f>+'Class Allocation'!R459</f>
        <v>-19145.771261329679</v>
      </c>
      <c r="K218" s="44">
        <f>+'Class Allocation'!V459</f>
        <v>-95.247230481931979</v>
      </c>
      <c r="L218" s="44">
        <f>+'Class Allocation'!Z459</f>
        <v>-1611.9405313967052</v>
      </c>
      <c r="M218" s="44">
        <f>+'Class Allocation'!AD459</f>
        <v>-147.52728566071832</v>
      </c>
      <c r="N218" s="44">
        <f>+'Class Allocation'!AH459</f>
        <v>-169.22515025310497</v>
      </c>
      <c r="O218" s="44">
        <f>+'Class Allocation'!AL459</f>
        <v>-99.900082191259443</v>
      </c>
      <c r="P218" s="44">
        <f>+'Class Allocation'!AP459</f>
        <v>-1.3981962145714024</v>
      </c>
      <c r="Q218" s="44">
        <f>+'Class Allocation'!AT459</f>
        <v>-1.3981962145714024</v>
      </c>
      <c r="R218" s="44">
        <f>+'Class Allocation'!AX459</f>
        <v>-29970.413865698702</v>
      </c>
      <c r="S218" s="44">
        <f>+'Class Allocation'!BB459</f>
        <v>-9.2612657116003803</v>
      </c>
      <c r="T218" s="44">
        <f>+'Class Allocation'!BF459</f>
        <v>-51.588995207596042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104444427.94583513</v>
      </c>
      <c r="I220" s="44">
        <f t="shared" ref="I220:T220" si="40">+I202+I211+I216</f>
        <v>79076327.316202879</v>
      </c>
      <c r="J220" s="44">
        <f t="shared" si="40"/>
        <v>14549488.35758196</v>
      </c>
      <c r="K220" s="44">
        <f t="shared" si="40"/>
        <v>175530.56425766402</v>
      </c>
      <c r="L220" s="44">
        <f t="shared" si="40"/>
        <v>2102356.3293322441</v>
      </c>
      <c r="M220" s="44">
        <f t="shared" si="40"/>
        <v>380948.35137021786</v>
      </c>
      <c r="N220" s="44">
        <f t="shared" si="40"/>
        <v>498867.36774638202</v>
      </c>
      <c r="O220" s="44">
        <f t="shared" si="40"/>
        <v>209507.00885886722</v>
      </c>
      <c r="P220" s="44">
        <f t="shared" si="40"/>
        <v>2583.2744774278631</v>
      </c>
      <c r="Q220" s="44">
        <f t="shared" si="40"/>
        <v>2583.2744774278631</v>
      </c>
      <c r="R220" s="44">
        <f t="shared" si="40"/>
        <v>7380227.4608869469</v>
      </c>
      <c r="S220" s="44">
        <f t="shared" si="40"/>
        <v>10160.834937999694</v>
      </c>
      <c r="T220" s="44">
        <f t="shared" si="40"/>
        <v>55847.805705111801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D21" activePane="bottomRight" state="frozen"/>
      <selection activeCell="A6" sqref="A6"/>
      <selection pane="topRight" activeCell="D6" sqref="D6"/>
      <selection pane="bottomLeft" activeCell="A11" sqref="A11"/>
      <selection pane="bottomRight" activeCell="A27" sqref="A27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488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474</v>
      </c>
      <c r="BV8" s="113" t="s">
        <v>474</v>
      </c>
      <c r="BW8" s="113" t="s">
        <v>478</v>
      </c>
      <c r="BX8" s="113" t="s">
        <v>478</v>
      </c>
      <c r="BY8" s="113" t="s">
        <v>387</v>
      </c>
    </row>
    <row r="9" spans="1:83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  <c r="BH9" s="180" t="s">
        <v>247</v>
      </c>
      <c r="BI9" s="180"/>
      <c r="BJ9" s="180"/>
      <c r="BM9" s="170" t="s">
        <v>8</v>
      </c>
      <c r="BN9" s="170" t="s">
        <v>334</v>
      </c>
      <c r="BO9" s="170" t="s">
        <v>380</v>
      </c>
      <c r="BP9" s="170" t="s">
        <v>384</v>
      </c>
      <c r="BQ9" s="170" t="s">
        <v>383</v>
      </c>
      <c r="BR9" s="170" t="s">
        <v>384</v>
      </c>
      <c r="BS9" s="170" t="s">
        <v>383</v>
      </c>
      <c r="BT9" s="170" t="s">
        <v>3</v>
      </c>
      <c r="BU9" s="170" t="s">
        <v>475</v>
      </c>
      <c r="BV9" s="170" t="s">
        <v>475</v>
      </c>
      <c r="BW9" s="170" t="s">
        <v>372</v>
      </c>
      <c r="BX9" s="170" t="s">
        <v>372</v>
      </c>
      <c r="BY9" s="170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1" t="s">
        <v>79</v>
      </c>
      <c r="BN10" s="171" t="s">
        <v>378</v>
      </c>
      <c r="BO10" s="171" t="s">
        <v>379</v>
      </c>
      <c r="BP10" s="171" t="s">
        <v>469</v>
      </c>
      <c r="BQ10" s="171" t="s">
        <v>470</v>
      </c>
      <c r="BR10" s="171" t="s">
        <v>471</v>
      </c>
      <c r="BS10" s="171" t="s">
        <v>472</v>
      </c>
      <c r="BT10" s="171" t="s">
        <v>473</v>
      </c>
      <c r="BU10" s="171" t="s">
        <v>476</v>
      </c>
      <c r="BV10" s="171" t="s">
        <v>477</v>
      </c>
      <c r="BW10" s="171" t="s">
        <v>479</v>
      </c>
      <c r="BX10" s="171" t="s">
        <v>480</v>
      </c>
      <c r="BY10" s="171" t="s">
        <v>481</v>
      </c>
      <c r="BZ10"/>
      <c r="CA10" s="113" t="s">
        <v>489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1816.2895012553938</v>
      </c>
      <c r="I16" s="21">
        <f>+'Function-Classif'!T16</f>
        <v>0</v>
      </c>
      <c r="J16" s="21">
        <f>+'Function-Classif'!U16</f>
        <v>423.97049874460646</v>
      </c>
      <c r="K16" s="47"/>
      <c r="L16" s="47">
        <f t="shared" ref="L16:N18" si="1">INDEX(Alloc,$E16,L$1)*$G16</f>
        <v>731.81986746145105</v>
      </c>
      <c r="M16" s="47">
        <f t="shared" si="1"/>
        <v>0</v>
      </c>
      <c r="N16" s="47">
        <f t="shared" si="1"/>
        <v>309.17519229245812</v>
      </c>
      <c r="O16" s="47"/>
      <c r="P16" s="47">
        <f t="shared" ref="P16:V18" si="2">INDEX(Alloc,$E16,P$1)*$G16</f>
        <v>220.10711573545706</v>
      </c>
      <c r="Q16" s="47">
        <f t="shared" si="2"/>
        <v>0</v>
      </c>
      <c r="R16" s="47">
        <f t="shared" si="2"/>
        <v>42.839909716817921</v>
      </c>
      <c r="S16" s="47"/>
      <c r="T16" s="47">
        <f t="shared" si="2"/>
        <v>22.579587379906059</v>
      </c>
      <c r="U16" s="47">
        <f t="shared" si="2"/>
        <v>0</v>
      </c>
      <c r="V16" s="47">
        <f t="shared" si="2"/>
        <v>0.21312187944417818</v>
      </c>
      <c r="W16" s="24"/>
      <c r="X16" s="47">
        <f t="shared" ref="X16:Z18" si="3">INDEX(Alloc,$E16,X$1)*$G16</f>
        <v>269.52676274620632</v>
      </c>
      <c r="Y16" s="47">
        <f t="shared" si="3"/>
        <v>0</v>
      </c>
      <c r="Z16" s="47">
        <f t="shared" si="3"/>
        <v>3.6068218872640223</v>
      </c>
      <c r="AB16" s="47">
        <f t="shared" ref="AB16:AD18" si="4">INDEX(Alloc,$E16,AB$1)*$G16</f>
        <v>248.44529760609666</v>
      </c>
      <c r="AC16" s="47">
        <f t="shared" si="4"/>
        <v>0</v>
      </c>
      <c r="AD16" s="47">
        <f t="shared" si="4"/>
        <v>0.33010190669296929</v>
      </c>
      <c r="AF16" s="47">
        <f t="shared" ref="AF16:AH18" si="5">INDEX(Alloc,$E16,AF$1)*$G16</f>
        <v>152.26808982050144</v>
      </c>
      <c r="AG16" s="47">
        <f t="shared" si="5"/>
        <v>0</v>
      </c>
      <c r="AH16" s="47">
        <f t="shared" si="5"/>
        <v>0.37865229139661621</v>
      </c>
      <c r="AJ16" s="47">
        <f t="shared" ref="AJ16:AL18" si="6">INDEX(Alloc,$E16,AJ$1)*$G16</f>
        <v>132.94353559660459</v>
      </c>
      <c r="AK16" s="47">
        <f t="shared" si="6"/>
        <v>0</v>
      </c>
      <c r="AL16" s="47">
        <f t="shared" si="6"/>
        <v>0.2235329380760093</v>
      </c>
      <c r="AN16" s="47">
        <f t="shared" ref="AN16:AP18" si="7">INDEX(Alloc,$E16,AN$1)*$G16</f>
        <v>14.931261093453649</v>
      </c>
      <c r="AO16" s="47">
        <f t="shared" si="7"/>
        <v>0</v>
      </c>
      <c r="AP16" s="47">
        <f t="shared" si="7"/>
        <v>3.1285550621623533E-3</v>
      </c>
      <c r="AR16" s="47">
        <f t="shared" ref="AR16:AT18" si="8">INDEX(Alloc,$E16,AR$1)*$G16</f>
        <v>8.0299368281595243</v>
      </c>
      <c r="AS16" s="47">
        <f t="shared" si="8"/>
        <v>0</v>
      </c>
      <c r="AT16" s="47">
        <f t="shared" si="8"/>
        <v>3.1285550621623533E-3</v>
      </c>
      <c r="AV16" s="47">
        <f t="shared" ref="AV16:AX18" si="9">INDEX(Alloc,$E16,AV$1)*$G16</f>
        <v>14.7671040725384</v>
      </c>
      <c r="AW16" s="47">
        <f t="shared" si="9"/>
        <v>0</v>
      </c>
      <c r="AX16" s="47">
        <f t="shared" si="9"/>
        <v>67.060752301760843</v>
      </c>
      <c r="AZ16" s="47">
        <f t="shared" ref="AZ16:BB18" si="10">INDEX(Alloc,$E16,AZ$1)*$G16</f>
        <v>0.47917243390359837</v>
      </c>
      <c r="BA16" s="47">
        <f t="shared" si="10"/>
        <v>0</v>
      </c>
      <c r="BB16" s="47">
        <f t="shared" si="10"/>
        <v>2.0722685000931503E-2</v>
      </c>
      <c r="BD16" s="47">
        <f t="shared" ref="BD16:BF18" si="11">INDEX(Alloc,$E16,BD$1)*$G16</f>
        <v>0.39177048111573565</v>
      </c>
      <c r="BE16" s="47">
        <f t="shared" si="11"/>
        <v>0</v>
      </c>
      <c r="BF16" s="47">
        <f t="shared" si="11"/>
        <v>0.11543373557056055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1040.9950597539091</v>
      </c>
      <c r="BO16" s="44">
        <f>SUM(P16:R16)</f>
        <v>262.947025452275</v>
      </c>
      <c r="BP16" s="44">
        <f>SUM(T16:V16)</f>
        <v>22.792709259350236</v>
      </c>
      <c r="BQ16" s="44">
        <f>SUM(X16:Z16)</f>
        <v>273.13358463347032</v>
      </c>
      <c r="BR16" s="44">
        <f>SUM(AB16:AD16)</f>
        <v>248.77539951278962</v>
      </c>
      <c r="BS16" s="44">
        <f>SUM(AF16:AH16)</f>
        <v>152.64674211189805</v>
      </c>
      <c r="BT16" s="44">
        <f>SUM(AJ16:AL16)</f>
        <v>133.1670685346806</v>
      </c>
      <c r="BU16" s="44">
        <f>SUM(AN16:AP16)</f>
        <v>14.934389648515811</v>
      </c>
      <c r="BV16" s="44">
        <f>SUM(AR16:AT16)</f>
        <v>8.0330653832216861</v>
      </c>
      <c r="BW16" s="44">
        <f>SUM(AV16:AX16)</f>
        <v>81.827856374299245</v>
      </c>
      <c r="BX16" s="44">
        <f>SUM(AZ16:BB16)</f>
        <v>0.49989511890452987</v>
      </c>
      <c r="BY16" s="44">
        <f>SUM(BD16:BF16)</f>
        <v>0.50720421668629623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1816.2895012553938</v>
      </c>
      <c r="I19" s="21">
        <f t="shared" ref="I19:J19" si="30">SUM(I16:I18)</f>
        <v>0</v>
      </c>
      <c r="J19" s="21">
        <f t="shared" si="30"/>
        <v>423.97049874460646</v>
      </c>
      <c r="K19" s="21"/>
      <c r="L19" s="21">
        <f t="shared" ref="L19:BF19" si="31">SUM(L16:L18)</f>
        <v>731.81986746145105</v>
      </c>
      <c r="M19" s="21">
        <f t="shared" si="31"/>
        <v>0</v>
      </c>
      <c r="N19" s="21">
        <f t="shared" si="31"/>
        <v>309.17519229245812</v>
      </c>
      <c r="O19" s="21"/>
      <c r="P19" s="21">
        <f t="shared" si="31"/>
        <v>220.10711573545706</v>
      </c>
      <c r="Q19" s="21">
        <f t="shared" si="31"/>
        <v>0</v>
      </c>
      <c r="R19" s="21">
        <f t="shared" si="31"/>
        <v>42.839909716817921</v>
      </c>
      <c r="S19" s="21"/>
      <c r="T19" s="21">
        <f t="shared" ref="T19:V19" si="32">SUM(T16:T18)</f>
        <v>22.579587379906059</v>
      </c>
      <c r="U19" s="21">
        <f t="shared" si="32"/>
        <v>0</v>
      </c>
      <c r="V19" s="21">
        <f t="shared" si="32"/>
        <v>0.21312187944417818</v>
      </c>
      <c r="W19" s="21"/>
      <c r="X19" s="21">
        <f t="shared" si="31"/>
        <v>269.52676274620632</v>
      </c>
      <c r="Y19" s="21">
        <f t="shared" si="31"/>
        <v>0</v>
      </c>
      <c r="Z19" s="21">
        <f t="shared" si="31"/>
        <v>3.6068218872640223</v>
      </c>
      <c r="AA19" s="21"/>
      <c r="AB19" s="21">
        <f t="shared" si="31"/>
        <v>248.44529760609666</v>
      </c>
      <c r="AC19" s="21">
        <f t="shared" si="31"/>
        <v>0</v>
      </c>
      <c r="AD19" s="21">
        <f t="shared" si="31"/>
        <v>0.33010190669296929</v>
      </c>
      <c r="AE19" s="21"/>
      <c r="AF19" s="21">
        <f t="shared" si="31"/>
        <v>152.26808982050144</v>
      </c>
      <c r="AG19" s="21">
        <f t="shared" si="31"/>
        <v>0</v>
      </c>
      <c r="AH19" s="21">
        <f t="shared" si="31"/>
        <v>0.37865229139661621</v>
      </c>
      <c r="AI19" s="21"/>
      <c r="AJ19" s="21">
        <f t="shared" si="31"/>
        <v>132.94353559660459</v>
      </c>
      <c r="AK19" s="21">
        <f t="shared" si="31"/>
        <v>0</v>
      </c>
      <c r="AL19" s="21">
        <f t="shared" si="31"/>
        <v>0.2235329380760093</v>
      </c>
      <c r="AM19" s="21"/>
      <c r="AN19" s="21">
        <f t="shared" si="31"/>
        <v>14.931261093453649</v>
      </c>
      <c r="AO19" s="21">
        <f t="shared" si="31"/>
        <v>0</v>
      </c>
      <c r="AP19" s="21">
        <f t="shared" si="31"/>
        <v>3.1285550621623533E-3</v>
      </c>
      <c r="AQ19" s="21"/>
      <c r="AR19" s="21">
        <f t="shared" si="31"/>
        <v>8.0299368281595243</v>
      </c>
      <c r="AS19" s="21">
        <f t="shared" si="31"/>
        <v>0</v>
      </c>
      <c r="AT19" s="21">
        <f t="shared" si="31"/>
        <v>3.1285550621623533E-3</v>
      </c>
      <c r="AU19" s="21"/>
      <c r="AV19" s="21">
        <f t="shared" si="31"/>
        <v>14.7671040725384</v>
      </c>
      <c r="AW19" s="21">
        <f t="shared" si="31"/>
        <v>0</v>
      </c>
      <c r="AX19" s="21">
        <f t="shared" si="31"/>
        <v>67.060752301760843</v>
      </c>
      <c r="AY19" s="21"/>
      <c r="AZ19" s="21">
        <f t="shared" si="31"/>
        <v>0.47917243390359837</v>
      </c>
      <c r="BA19" s="21">
        <f t="shared" si="31"/>
        <v>0</v>
      </c>
      <c r="BB19" s="21">
        <f t="shared" si="31"/>
        <v>2.0722685000931503E-2</v>
      </c>
      <c r="BC19" s="21"/>
      <c r="BD19" s="21">
        <f t="shared" si="31"/>
        <v>0.39177048111573565</v>
      </c>
      <c r="BE19" s="21">
        <f t="shared" si="31"/>
        <v>0</v>
      </c>
      <c r="BF19" s="21">
        <f t="shared" si="31"/>
        <v>0.11543373557056055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1040.9950597539091</v>
      </c>
      <c r="BO19" s="44">
        <f t="shared" si="18"/>
        <v>262.947025452275</v>
      </c>
      <c r="BP19" s="44">
        <f t="shared" si="19"/>
        <v>22.792709259350236</v>
      </c>
      <c r="BQ19" s="44">
        <f t="shared" si="20"/>
        <v>273.13358463347032</v>
      </c>
      <c r="BR19" s="44">
        <f t="shared" si="21"/>
        <v>248.77539951278962</v>
      </c>
      <c r="BS19" s="44">
        <f t="shared" si="22"/>
        <v>152.64674211189805</v>
      </c>
      <c r="BT19" s="44">
        <f t="shared" si="23"/>
        <v>133.1670685346806</v>
      </c>
      <c r="BU19" s="44">
        <f t="shared" si="24"/>
        <v>14.934389648515811</v>
      </c>
      <c r="BV19" s="44">
        <f t="shared" si="25"/>
        <v>8.0330653832216861</v>
      </c>
      <c r="BW19" s="44">
        <f t="shared" si="26"/>
        <v>81.827856374299245</v>
      </c>
      <c r="BX19" s="44">
        <f t="shared" si="27"/>
        <v>0.49989511890452987</v>
      </c>
      <c r="BY19" s="44">
        <f t="shared" si="28"/>
        <v>0.50720421668629623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PODPLT</v>
      </c>
      <c r="E24" s="86">
        <v>52</v>
      </c>
      <c r="F24" s="86"/>
      <c r="G24" s="105">
        <f>+'Function-Classif'!F24</f>
        <v>2305549928</v>
      </c>
      <c r="H24" s="21">
        <f>+'Function-Classif'!S24</f>
        <v>2305549928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818631612.93496001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266521571.67679998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31325506.871736001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366167439.56496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349170925.49574399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209945681.993608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211287512.05170402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20782227.050991997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11271833.597992001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19214453.099951997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627109.58041599998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604054.08113600011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2305549928</v>
      </c>
      <c r="BN24" s="44">
        <f t="shared" si="17"/>
        <v>818631612.93496001</v>
      </c>
      <c r="BO24" s="44">
        <f t="shared" si="18"/>
        <v>266521571.67679998</v>
      </c>
      <c r="BP24" s="44">
        <f t="shared" si="19"/>
        <v>31325506.871736001</v>
      </c>
      <c r="BQ24" s="44">
        <f t="shared" si="20"/>
        <v>366167439.56496</v>
      </c>
      <c r="BR24" s="44">
        <f t="shared" si="21"/>
        <v>349170925.49574399</v>
      </c>
      <c r="BS24" s="44">
        <f t="shared" si="22"/>
        <v>209945681.993608</v>
      </c>
      <c r="BT24" s="44">
        <f t="shared" si="23"/>
        <v>211287512.05170402</v>
      </c>
      <c r="BU24" s="44">
        <f t="shared" si="24"/>
        <v>20782227.050991997</v>
      </c>
      <c r="BV24" s="44">
        <f t="shared" si="25"/>
        <v>11271833.597992001</v>
      </c>
      <c r="BW24" s="44">
        <f t="shared" si="26"/>
        <v>19214453.099951997</v>
      </c>
      <c r="BX24" s="44">
        <f t="shared" si="27"/>
        <v>627109.58041599998</v>
      </c>
      <c r="BY24" s="44">
        <f t="shared" si="28"/>
        <v>604054.08113600011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0</v>
      </c>
      <c r="H25" s="21">
        <f>+'Function-Classif'!S25</f>
        <v>0</v>
      </c>
      <c r="I25" s="21">
        <f>+'Function-Classif'!T25</f>
        <v>0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0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0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0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0</v>
      </c>
      <c r="Z25" s="47">
        <f t="shared" si="39"/>
        <v>0</v>
      </c>
      <c r="AB25" s="47">
        <f t="shared" si="40"/>
        <v>0</v>
      </c>
      <c r="AC25" s="47">
        <f t="shared" si="40"/>
        <v>0</v>
      </c>
      <c r="AD25" s="47">
        <f t="shared" si="40"/>
        <v>0</v>
      </c>
      <c r="AF25" s="47">
        <f t="shared" si="41"/>
        <v>0</v>
      </c>
      <c r="AG25" s="47">
        <f t="shared" si="41"/>
        <v>0</v>
      </c>
      <c r="AH25" s="47">
        <f t="shared" si="41"/>
        <v>0</v>
      </c>
      <c r="AJ25" s="47">
        <f t="shared" si="42"/>
        <v>0</v>
      </c>
      <c r="AK25" s="47">
        <f t="shared" si="42"/>
        <v>0</v>
      </c>
      <c r="AL25" s="47">
        <f t="shared" si="42"/>
        <v>0</v>
      </c>
      <c r="AN25" s="47">
        <f t="shared" si="43"/>
        <v>0</v>
      </c>
      <c r="AO25" s="47">
        <f t="shared" si="43"/>
        <v>0</v>
      </c>
      <c r="AP25" s="47">
        <f t="shared" si="43"/>
        <v>0</v>
      </c>
      <c r="AR25" s="47">
        <f t="shared" si="44"/>
        <v>0</v>
      </c>
      <c r="AS25" s="47">
        <f t="shared" si="44"/>
        <v>0</v>
      </c>
      <c r="AT25" s="47">
        <f t="shared" si="44"/>
        <v>0</v>
      </c>
      <c r="AV25" s="47">
        <f t="shared" si="45"/>
        <v>0</v>
      </c>
      <c r="AW25" s="47">
        <f t="shared" si="45"/>
        <v>0</v>
      </c>
      <c r="AX25" s="47">
        <f t="shared" si="45"/>
        <v>0</v>
      </c>
      <c r="AZ25" s="47">
        <f t="shared" si="46"/>
        <v>0</v>
      </c>
      <c r="BA25" s="47">
        <f t="shared" si="46"/>
        <v>0</v>
      </c>
      <c r="BB25" s="47">
        <f t="shared" si="46"/>
        <v>0</v>
      </c>
      <c r="BD25" s="47">
        <f t="shared" si="47"/>
        <v>0</v>
      </c>
      <c r="BE25" s="47">
        <f t="shared" si="47"/>
        <v>0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0</v>
      </c>
      <c r="BN25" s="44">
        <f t="shared" si="17"/>
        <v>0</v>
      </c>
      <c r="BO25" s="44">
        <f t="shared" si="18"/>
        <v>0</v>
      </c>
      <c r="BP25" s="44">
        <f t="shared" si="19"/>
        <v>0</v>
      </c>
      <c r="BQ25" s="44">
        <f t="shared" si="20"/>
        <v>0</v>
      </c>
      <c r="BR25" s="44">
        <f t="shared" si="21"/>
        <v>0</v>
      </c>
      <c r="BS25" s="44">
        <f t="shared" si="22"/>
        <v>0</v>
      </c>
      <c r="BT25" s="44">
        <f t="shared" si="23"/>
        <v>0</v>
      </c>
      <c r="BU25" s="44">
        <f t="shared" si="24"/>
        <v>0</v>
      </c>
      <c r="BV25" s="44">
        <f t="shared" si="25"/>
        <v>0</v>
      </c>
      <c r="BW25" s="44">
        <f t="shared" si="26"/>
        <v>0</v>
      </c>
      <c r="BX25" s="44">
        <f t="shared" si="27"/>
        <v>0</v>
      </c>
      <c r="BY25" s="44">
        <f t="shared" si="28"/>
        <v>0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2305549928</v>
      </c>
      <c r="I27" s="22">
        <f t="shared" ref="I27:J27" si="48">SUM(I24:I26)</f>
        <v>0</v>
      </c>
      <c r="J27" s="22">
        <f t="shared" si="48"/>
        <v>0</v>
      </c>
      <c r="K27" s="22"/>
      <c r="L27" s="22">
        <f t="shared" ref="L27:BF27" si="49">SUM(L24:L26)</f>
        <v>818631612.93496001</v>
      </c>
      <c r="M27" s="22">
        <f t="shared" si="49"/>
        <v>0</v>
      </c>
      <c r="N27" s="22">
        <f t="shared" si="49"/>
        <v>0</v>
      </c>
      <c r="O27" s="22"/>
      <c r="P27" s="22">
        <f t="shared" si="49"/>
        <v>266521571.67679998</v>
      </c>
      <c r="Q27" s="22">
        <f t="shared" si="49"/>
        <v>0</v>
      </c>
      <c r="R27" s="22">
        <f t="shared" si="49"/>
        <v>0</v>
      </c>
      <c r="S27" s="22"/>
      <c r="T27" s="22">
        <f t="shared" ref="T27:V27" si="50">SUM(T24:T26)</f>
        <v>31325506.871736001</v>
      </c>
      <c r="U27" s="22">
        <f t="shared" si="50"/>
        <v>0</v>
      </c>
      <c r="V27" s="22">
        <f t="shared" si="50"/>
        <v>0</v>
      </c>
      <c r="W27" s="22"/>
      <c r="X27" s="22">
        <f t="shared" si="49"/>
        <v>366167439.56496</v>
      </c>
      <c r="Y27" s="22">
        <f t="shared" si="49"/>
        <v>0</v>
      </c>
      <c r="Z27" s="22">
        <f t="shared" si="49"/>
        <v>0</v>
      </c>
      <c r="AA27" s="22"/>
      <c r="AB27" s="22">
        <f t="shared" si="49"/>
        <v>349170925.49574399</v>
      </c>
      <c r="AC27" s="22">
        <f t="shared" si="49"/>
        <v>0</v>
      </c>
      <c r="AD27" s="22">
        <f t="shared" si="49"/>
        <v>0</v>
      </c>
      <c r="AE27" s="22"/>
      <c r="AF27" s="22">
        <f t="shared" si="49"/>
        <v>209945681.993608</v>
      </c>
      <c r="AG27" s="22">
        <f t="shared" si="49"/>
        <v>0</v>
      </c>
      <c r="AH27" s="22">
        <f t="shared" si="49"/>
        <v>0</v>
      </c>
      <c r="AI27" s="22"/>
      <c r="AJ27" s="22">
        <f t="shared" si="49"/>
        <v>211287512.05170402</v>
      </c>
      <c r="AK27" s="22">
        <f t="shared" si="49"/>
        <v>0</v>
      </c>
      <c r="AL27" s="22">
        <f t="shared" si="49"/>
        <v>0</v>
      </c>
      <c r="AM27" s="22"/>
      <c r="AN27" s="22">
        <f t="shared" si="49"/>
        <v>20782227.050991997</v>
      </c>
      <c r="AO27" s="22">
        <f t="shared" si="49"/>
        <v>0</v>
      </c>
      <c r="AP27" s="22">
        <f t="shared" si="49"/>
        <v>0</v>
      </c>
      <c r="AQ27" s="22"/>
      <c r="AR27" s="22">
        <f t="shared" si="49"/>
        <v>11271833.597992001</v>
      </c>
      <c r="AS27" s="22">
        <f t="shared" si="49"/>
        <v>0</v>
      </c>
      <c r="AT27" s="22">
        <f t="shared" si="49"/>
        <v>0</v>
      </c>
      <c r="AU27" s="22"/>
      <c r="AV27" s="22">
        <f t="shared" si="49"/>
        <v>19214453.099951997</v>
      </c>
      <c r="AW27" s="22">
        <f t="shared" si="49"/>
        <v>0</v>
      </c>
      <c r="AX27" s="22">
        <f t="shared" si="49"/>
        <v>0</v>
      </c>
      <c r="AY27" s="22"/>
      <c r="AZ27" s="22">
        <f t="shared" si="49"/>
        <v>627109.58041599998</v>
      </c>
      <c r="BA27" s="22">
        <f t="shared" si="49"/>
        <v>0</v>
      </c>
      <c r="BB27" s="22">
        <f t="shared" si="49"/>
        <v>0</v>
      </c>
      <c r="BC27" s="22"/>
      <c r="BD27" s="22">
        <f t="shared" si="49"/>
        <v>604054.08113600011</v>
      </c>
      <c r="BE27" s="22">
        <f t="shared" si="49"/>
        <v>0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818631612.93496001</v>
      </c>
      <c r="BO27" s="44">
        <f t="shared" si="18"/>
        <v>266521571.67679998</v>
      </c>
      <c r="BP27" s="44">
        <f t="shared" si="19"/>
        <v>31325506.871736001</v>
      </c>
      <c r="BQ27" s="44">
        <f t="shared" si="20"/>
        <v>366167439.56496</v>
      </c>
      <c r="BR27" s="44">
        <f t="shared" si="21"/>
        <v>349170925.49574399</v>
      </c>
      <c r="BS27" s="44">
        <f t="shared" si="22"/>
        <v>209945681.993608</v>
      </c>
      <c r="BT27" s="44">
        <f t="shared" si="23"/>
        <v>211287512.05170402</v>
      </c>
      <c r="BU27" s="44">
        <f t="shared" si="24"/>
        <v>20782227.050991997</v>
      </c>
      <c r="BV27" s="44">
        <f t="shared" si="25"/>
        <v>11271833.597992001</v>
      </c>
      <c r="BW27" s="44">
        <f t="shared" si="26"/>
        <v>19214453.099951997</v>
      </c>
      <c r="BX27" s="44">
        <f t="shared" si="27"/>
        <v>627109.58041599998</v>
      </c>
      <c r="BY27" s="44">
        <f t="shared" si="28"/>
        <v>604054.08113600011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157757520.12020001</v>
      </c>
      <c r="H38" s="21">
        <f>+'Function-Classif'!S38</f>
        <v>157757520.12020001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75691775.490734756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21787666.966120407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1935874.623992411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22468718.14401944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20439641.933315258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12136011.609706486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1267201.7818285329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663236.08293902478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1306569.7437156404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41795.086541059827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19028.657286986589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157757520.12020001</v>
      </c>
      <c r="BN38" s="44">
        <f t="shared" si="17"/>
        <v>75691775.490734756</v>
      </c>
      <c r="BO38" s="44">
        <f t="shared" si="18"/>
        <v>21787666.966120407</v>
      </c>
      <c r="BP38" s="44">
        <f t="shared" si="19"/>
        <v>1935874.623992411</v>
      </c>
      <c r="BQ38" s="44">
        <f t="shared" si="20"/>
        <v>22468718.14401944</v>
      </c>
      <c r="BR38" s="44">
        <f t="shared" si="21"/>
        <v>20439641.933315258</v>
      </c>
      <c r="BS38" s="44">
        <f t="shared" si="22"/>
        <v>12136011.609706486</v>
      </c>
      <c r="BT38" s="44">
        <f t="shared" si="23"/>
        <v>0</v>
      </c>
      <c r="BU38" s="44">
        <f t="shared" si="24"/>
        <v>1267201.7818285329</v>
      </c>
      <c r="BV38" s="44">
        <f t="shared" si="25"/>
        <v>663236.08293902478</v>
      </c>
      <c r="BW38" s="44">
        <f t="shared" si="26"/>
        <v>1306569.7437156404</v>
      </c>
      <c r="BX38" s="44">
        <f t="shared" si="27"/>
        <v>41795.086541059827</v>
      </c>
      <c r="BY38" s="44">
        <f t="shared" si="28"/>
        <v>19028.657286986589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228808321.87979999</v>
      </c>
      <c r="H39" s="21">
        <f>+'Function-Classif'!S39</f>
        <v>0</v>
      </c>
      <c r="I39" s="21">
        <f>+'Function-Classif'!T39</f>
        <v>0</v>
      </c>
      <c r="J39" s="21">
        <f>+'Function-Classif'!U39</f>
        <v>228808321.87979999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197258566.50684178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24507457.308306035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39006.4974732638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1529921.5120069024</v>
      </c>
      <c r="AB39" s="47">
        <f t="shared" si="68"/>
        <v>0</v>
      </c>
      <c r="AC39" s="47">
        <f t="shared" si="68"/>
        <v>0</v>
      </c>
      <c r="AD39" s="47">
        <f t="shared" si="68"/>
        <v>57426.232391193924</v>
      </c>
      <c r="AF39" s="47">
        <f t="shared" si="69"/>
        <v>0</v>
      </c>
      <c r="AG39" s="47">
        <f t="shared" si="69"/>
        <v>0</v>
      </c>
      <c r="AH39" s="47">
        <f t="shared" si="69"/>
        <v>149524.90698084456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541.75690935088608</v>
      </c>
      <c r="AR39" s="47">
        <f t="shared" si="72"/>
        <v>0</v>
      </c>
      <c r="AS39" s="47">
        <f t="shared" si="72"/>
        <v>0</v>
      </c>
      <c r="AT39" s="47">
        <f t="shared" si="72"/>
        <v>541.75690935088608</v>
      </c>
      <c r="AV39" s="47">
        <f t="shared" si="73"/>
        <v>0</v>
      </c>
      <c r="AW39" s="47">
        <f t="shared" si="73"/>
        <v>0</v>
      </c>
      <c r="AX39" s="47">
        <f t="shared" si="73"/>
        <v>5200866.3297685068</v>
      </c>
      <c r="AZ39" s="47">
        <f t="shared" si="74"/>
        <v>0</v>
      </c>
      <c r="BA39" s="47">
        <f t="shared" si="74"/>
        <v>0</v>
      </c>
      <c r="BB39" s="47">
        <f t="shared" si="74"/>
        <v>9751.6243683159501</v>
      </c>
      <c r="BD39" s="47">
        <f t="shared" si="75"/>
        <v>0</v>
      </c>
      <c r="BE39" s="47">
        <f t="shared" si="75"/>
        <v>0</v>
      </c>
      <c r="BF39" s="47">
        <f t="shared" si="75"/>
        <v>54717.447844439499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228808321.87979999</v>
      </c>
      <c r="BN39" s="44">
        <f t="shared" si="17"/>
        <v>197258566.50684178</v>
      </c>
      <c r="BO39" s="44">
        <f t="shared" si="18"/>
        <v>24507457.308306035</v>
      </c>
      <c r="BP39" s="44">
        <f t="shared" si="19"/>
        <v>39006.4974732638</v>
      </c>
      <c r="BQ39" s="44">
        <f t="shared" si="20"/>
        <v>1529921.5120069024</v>
      </c>
      <c r="BR39" s="44">
        <f t="shared" si="21"/>
        <v>57426.232391193924</v>
      </c>
      <c r="BS39" s="44">
        <f t="shared" si="22"/>
        <v>149524.90698084456</v>
      </c>
      <c r="BT39" s="44">
        <f t="shared" si="23"/>
        <v>0</v>
      </c>
      <c r="BU39" s="44">
        <f t="shared" si="24"/>
        <v>541.75690935088608</v>
      </c>
      <c r="BV39" s="44">
        <f t="shared" si="25"/>
        <v>541.75690935088608</v>
      </c>
      <c r="BW39" s="44">
        <f t="shared" si="26"/>
        <v>5200866.3297685068</v>
      </c>
      <c r="BX39" s="44">
        <f t="shared" si="27"/>
        <v>9751.6243683159501</v>
      </c>
      <c r="BY39" s="44">
        <f t="shared" si="28"/>
        <v>54717.447844439499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103332511.2484</v>
      </c>
      <c r="H46" s="21">
        <f>+'Function-Classif'!S46</f>
        <v>103332511.2484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49578753.750365436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14271106.31643831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1268014.2677621492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14717200.603717722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13388138.507617977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7949190.347409213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830027.89518382412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434425.24925863196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855814.24350767327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27376.135520140684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12463.931618925841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103332511.2484</v>
      </c>
      <c r="BN46" s="44">
        <f t="shared" si="17"/>
        <v>49578753.750365436</v>
      </c>
      <c r="BO46" s="44">
        <f t="shared" si="18"/>
        <v>14271106.31643831</v>
      </c>
      <c r="BP46" s="44">
        <f t="shared" si="19"/>
        <v>1268014.2677621492</v>
      </c>
      <c r="BQ46" s="44">
        <f t="shared" si="20"/>
        <v>14717200.603717722</v>
      </c>
      <c r="BR46" s="44">
        <f t="shared" si="21"/>
        <v>13388138.507617977</v>
      </c>
      <c r="BS46" s="44">
        <f t="shared" si="22"/>
        <v>7949190.347409213</v>
      </c>
      <c r="BT46" s="44">
        <f t="shared" si="23"/>
        <v>0</v>
      </c>
      <c r="BU46" s="44">
        <f t="shared" si="24"/>
        <v>830027.89518382412</v>
      </c>
      <c r="BV46" s="44">
        <f t="shared" si="25"/>
        <v>434425.24925863196</v>
      </c>
      <c r="BW46" s="44">
        <f t="shared" si="26"/>
        <v>855814.24350767327</v>
      </c>
      <c r="BX46" s="44">
        <f t="shared" si="27"/>
        <v>27376.135520140684</v>
      </c>
      <c r="BY46" s="44">
        <f t="shared" si="28"/>
        <v>12463.931618925841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186682956.75159997</v>
      </c>
      <c r="H47" s="21">
        <f>+'Function-Classif'!S47</f>
        <v>0</v>
      </c>
      <c r="I47" s="21">
        <f>+'Function-Classif'!T47</f>
        <v>0</v>
      </c>
      <c r="J47" s="21">
        <f>+'Function-Classif'!U47</f>
        <v>186682956.75159997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160941753.06886151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19995446.648053434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31825.102430750212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1248251.2397838694</v>
      </c>
      <c r="AB47" s="47">
        <f t="shared" si="90"/>
        <v>0</v>
      </c>
      <c r="AC47" s="47">
        <f t="shared" si="90"/>
        <v>0</v>
      </c>
      <c r="AD47" s="47">
        <f t="shared" si="90"/>
        <v>46853.623023048916</v>
      </c>
      <c r="AF47" s="47">
        <f t="shared" si="91"/>
        <v>0</v>
      </c>
      <c r="AG47" s="47">
        <f t="shared" si="91"/>
        <v>0</v>
      </c>
      <c r="AH47" s="47">
        <f t="shared" si="91"/>
        <v>121996.22598454249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442.01531153819741</v>
      </c>
      <c r="AR47" s="47">
        <f t="shared" si="94"/>
        <v>0</v>
      </c>
      <c r="AS47" s="47">
        <f t="shared" si="94"/>
        <v>0</v>
      </c>
      <c r="AT47" s="47">
        <f t="shared" si="94"/>
        <v>442.01531153819741</v>
      </c>
      <c r="AV47" s="47">
        <f t="shared" si="95"/>
        <v>0</v>
      </c>
      <c r="AW47" s="47">
        <f t="shared" si="95"/>
        <v>0</v>
      </c>
      <c r="AX47" s="47">
        <f t="shared" si="95"/>
        <v>4243346.9907666948</v>
      </c>
      <c r="AZ47" s="47">
        <f t="shared" si="96"/>
        <v>0</v>
      </c>
      <c r="BA47" s="47">
        <f t="shared" si="96"/>
        <v>0</v>
      </c>
      <c r="BB47" s="47">
        <f t="shared" si="96"/>
        <v>7956.275607687553</v>
      </c>
      <c r="BD47" s="47">
        <f t="shared" si="97"/>
        <v>0</v>
      </c>
      <c r="BE47" s="47">
        <f t="shared" si="97"/>
        <v>0</v>
      </c>
      <c r="BF47" s="47">
        <f t="shared" si="97"/>
        <v>44643.546465357933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186682956.75159997</v>
      </c>
      <c r="BN47" s="44">
        <f t="shared" si="17"/>
        <v>160941753.06886151</v>
      </c>
      <c r="BO47" s="44">
        <f t="shared" si="18"/>
        <v>19995446.648053434</v>
      </c>
      <c r="BP47" s="44">
        <f t="shared" si="19"/>
        <v>31825.102430750212</v>
      </c>
      <c r="BQ47" s="44">
        <f t="shared" si="20"/>
        <v>1248251.2397838694</v>
      </c>
      <c r="BR47" s="44">
        <f t="shared" si="21"/>
        <v>46853.623023048916</v>
      </c>
      <c r="BS47" s="44">
        <f t="shared" si="22"/>
        <v>121996.22598454249</v>
      </c>
      <c r="BT47" s="44">
        <f t="shared" si="23"/>
        <v>0</v>
      </c>
      <c r="BU47" s="44">
        <f t="shared" si="24"/>
        <v>442.01531153819741</v>
      </c>
      <c r="BV47" s="44">
        <f t="shared" si="25"/>
        <v>442.01531153819741</v>
      </c>
      <c r="BW47" s="44">
        <f t="shared" si="26"/>
        <v>4243346.9907666948</v>
      </c>
      <c r="BX47" s="44">
        <f t="shared" si="27"/>
        <v>7956.275607687553</v>
      </c>
      <c r="BY47" s="44">
        <f t="shared" si="28"/>
        <v>44643.546465357933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584753904.99046254</v>
      </c>
      <c r="I62" s="21">
        <f>SUM(I35:I61)</f>
        <v>0</v>
      </c>
      <c r="J62" s="21">
        <f>SUM(J35:J61)</f>
        <v>777900856.00953746</v>
      </c>
      <c r="K62" s="21"/>
      <c r="L62" s="21">
        <f>SUM(L35:L61)</f>
        <v>327592478.32347226</v>
      </c>
      <c r="M62" s="21">
        <f>SUM(M35:M61)</f>
        <v>0</v>
      </c>
      <c r="N62" s="21">
        <f>SUM(N35:N61)</f>
        <v>567274485.96864462</v>
      </c>
      <c r="O62" s="21"/>
      <c r="P62" s="21">
        <f>SUM(P35:P61)</f>
        <v>80763511.684135884</v>
      </c>
      <c r="Q62" s="21">
        <f>SUM(Q35:Q61)</f>
        <v>0</v>
      </c>
      <c r="R62" s="21">
        <f>SUM(R35:R61)</f>
        <v>78602644.615040943</v>
      </c>
      <c r="S62" s="21"/>
      <c r="T62" s="21">
        <f t="shared" ref="T62:V62" si="143">SUM(T35:T61)</f>
        <v>5077395.4295551293</v>
      </c>
      <c r="U62" s="21">
        <f t="shared" si="143"/>
        <v>0</v>
      </c>
      <c r="V62" s="21">
        <f t="shared" si="143"/>
        <v>391035.91628401412</v>
      </c>
      <c r="W62" s="21"/>
      <c r="X62" s="21">
        <f t="shared" ref="X62:BF62" si="144">SUM(X35:X61)</f>
        <v>70024573.224602893</v>
      </c>
      <c r="Y62" s="21">
        <f t="shared" si="144"/>
        <v>0</v>
      </c>
      <c r="Z62" s="21">
        <f t="shared" si="144"/>
        <v>6617794.9689531587</v>
      </c>
      <c r="AA62" s="21"/>
      <c r="AB62" s="21">
        <f t="shared" si="144"/>
        <v>53608918.28827706</v>
      </c>
      <c r="AC62" s="21">
        <f t="shared" si="144"/>
        <v>0</v>
      </c>
      <c r="AD62" s="21">
        <f t="shared" si="144"/>
        <v>605670.81093424303</v>
      </c>
      <c r="AE62" s="21"/>
      <c r="AF62" s="21">
        <f t="shared" si="144"/>
        <v>37926993.219810292</v>
      </c>
      <c r="AG62" s="21">
        <f t="shared" si="144"/>
        <v>0</v>
      </c>
      <c r="AH62" s="21">
        <f t="shared" si="144"/>
        <v>694751.03215810191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3323606.0102441483</v>
      </c>
      <c r="AO62" s="21">
        <f t="shared" si="144"/>
        <v>0</v>
      </c>
      <c r="AP62" s="21">
        <f t="shared" si="144"/>
        <v>5740.2712408890848</v>
      </c>
      <c r="AQ62" s="21"/>
      <c r="AR62" s="21">
        <f t="shared" si="144"/>
        <v>1739529.9336512466</v>
      </c>
      <c r="AS62" s="21">
        <f t="shared" si="144"/>
        <v>0</v>
      </c>
      <c r="AT62" s="21">
        <f t="shared" si="144"/>
        <v>5740.2712408890848</v>
      </c>
      <c r="AU62" s="21"/>
      <c r="AV62" s="21">
        <f t="shared" si="144"/>
        <v>4487973.6648664465</v>
      </c>
      <c r="AW62" s="21">
        <f t="shared" si="144"/>
        <v>0</v>
      </c>
      <c r="AX62" s="21">
        <f t="shared" si="144"/>
        <v>123043034.30227043</v>
      </c>
      <c r="AY62" s="21"/>
      <c r="AZ62" s="21">
        <f t="shared" si="144"/>
        <v>143563.13439775637</v>
      </c>
      <c r="BA62" s="21">
        <f t="shared" si="144"/>
        <v>0</v>
      </c>
      <c r="BB62" s="21">
        <f t="shared" si="144"/>
        <v>38021.971926757062</v>
      </c>
      <c r="BC62" s="21"/>
      <c r="BD62" s="21">
        <f t="shared" si="144"/>
        <v>65362.077449385019</v>
      </c>
      <c r="BE62" s="21">
        <f t="shared" si="144"/>
        <v>0</v>
      </c>
      <c r="BF62" s="21">
        <f t="shared" si="144"/>
        <v>211797.75946347017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894866964.29211688</v>
      </c>
      <c r="BO62" s="44">
        <f t="shared" si="18"/>
        <v>159366156.29917681</v>
      </c>
      <c r="BP62" s="44">
        <f t="shared" si="19"/>
        <v>5468431.3458391437</v>
      </c>
      <c r="BQ62" s="44">
        <f t="shared" si="20"/>
        <v>76642368.193556055</v>
      </c>
      <c r="BR62" s="44">
        <f t="shared" si="21"/>
        <v>54214589.099211305</v>
      </c>
      <c r="BS62" s="44">
        <f t="shared" si="22"/>
        <v>38621744.251968391</v>
      </c>
      <c r="BT62" s="44">
        <f t="shared" si="23"/>
        <v>410138.12138000003</v>
      </c>
      <c r="BU62" s="44">
        <f t="shared" si="24"/>
        <v>3329346.2814850374</v>
      </c>
      <c r="BV62" s="44">
        <f t="shared" si="25"/>
        <v>1745270.2048921357</v>
      </c>
      <c r="BW62" s="44">
        <f t="shared" si="26"/>
        <v>127531007.96713687</v>
      </c>
      <c r="BX62" s="44">
        <f t="shared" si="27"/>
        <v>181585.10632451344</v>
      </c>
      <c r="BY62" s="44">
        <f t="shared" si="28"/>
        <v>277159.83691285516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3332527055.4704628</v>
      </c>
      <c r="I64" s="22">
        <f>I62+I32+I27</f>
        <v>0</v>
      </c>
      <c r="J64" s="22">
        <f>J62+J32+J27</f>
        <v>777900856.00953746</v>
      </c>
      <c r="K64" s="22"/>
      <c r="L64" s="22">
        <f>L62+L32+L27</f>
        <v>1342742721.5542579</v>
      </c>
      <c r="M64" s="22">
        <f>M62+M32+M27</f>
        <v>0</v>
      </c>
      <c r="N64" s="22">
        <f>N62+N32+N27</f>
        <v>567274485.96864462</v>
      </c>
      <c r="O64" s="22"/>
      <c r="P64" s="22">
        <f>P62+P32+P27</f>
        <v>403852424.28752965</v>
      </c>
      <c r="Q64" s="22">
        <f>Q62+Q32+Q27</f>
        <v>0</v>
      </c>
      <c r="R64" s="22">
        <f>R62+R32+R27</f>
        <v>78602644.615040943</v>
      </c>
      <c r="S64" s="22"/>
      <c r="T64" s="22">
        <f t="shared" ref="T64:V64" si="145">T62+T32+T27</f>
        <v>41429015.469663076</v>
      </c>
      <c r="U64" s="22">
        <f t="shared" si="145"/>
        <v>0</v>
      </c>
      <c r="V64" s="22">
        <f t="shared" si="145"/>
        <v>391035.91628401412</v>
      </c>
      <c r="W64" s="22"/>
      <c r="X64" s="22">
        <f t="shared" ref="X64:BF64" si="146">X62+X32+X27</f>
        <v>494527567.55146909</v>
      </c>
      <c r="Y64" s="22">
        <f t="shared" si="146"/>
        <v>0</v>
      </c>
      <c r="Z64" s="22">
        <f t="shared" si="146"/>
        <v>6617794.9689531587</v>
      </c>
      <c r="AA64" s="22"/>
      <c r="AB64" s="22">
        <f t="shared" si="146"/>
        <v>455847306.00736284</v>
      </c>
      <c r="AC64" s="22">
        <f t="shared" si="146"/>
        <v>0</v>
      </c>
      <c r="AD64" s="22">
        <f t="shared" si="146"/>
        <v>605670.81093424303</v>
      </c>
      <c r="AE64" s="22"/>
      <c r="AF64" s="22">
        <f t="shared" si="146"/>
        <v>279381413.95460021</v>
      </c>
      <c r="AG64" s="22">
        <f t="shared" si="146"/>
        <v>0</v>
      </c>
      <c r="AH64" s="22">
        <f t="shared" si="146"/>
        <v>694751.03215810191</v>
      </c>
      <c r="AI64" s="22"/>
      <c r="AJ64" s="22">
        <f t="shared" si="146"/>
        <v>243924731.66825205</v>
      </c>
      <c r="AK64" s="22">
        <f t="shared" si="146"/>
        <v>0</v>
      </c>
      <c r="AL64" s="22">
        <f t="shared" si="146"/>
        <v>410138.12138000003</v>
      </c>
      <c r="AM64" s="22"/>
      <c r="AN64" s="22">
        <f t="shared" si="146"/>
        <v>27395870.279399376</v>
      </c>
      <c r="AO64" s="22">
        <f t="shared" si="146"/>
        <v>0</v>
      </c>
      <c r="AP64" s="22">
        <f t="shared" si="146"/>
        <v>5740.2712408890848</v>
      </c>
      <c r="AQ64" s="22"/>
      <c r="AR64" s="22">
        <f t="shared" si="146"/>
        <v>14733324.018590737</v>
      </c>
      <c r="AS64" s="22">
        <f t="shared" si="146"/>
        <v>0</v>
      </c>
      <c r="AT64" s="22">
        <f t="shared" si="146"/>
        <v>5740.2712408890848</v>
      </c>
      <c r="AU64" s="22"/>
      <c r="AV64" s="22">
        <f t="shared" si="146"/>
        <v>27094675.060703583</v>
      </c>
      <c r="AW64" s="22">
        <f t="shared" si="146"/>
        <v>0</v>
      </c>
      <c r="AX64" s="22">
        <f t="shared" si="146"/>
        <v>123043034.30227043</v>
      </c>
      <c r="AY64" s="22"/>
      <c r="AZ64" s="22">
        <f t="shared" si="146"/>
        <v>879185.33863442449</v>
      </c>
      <c r="BA64" s="22">
        <f t="shared" si="146"/>
        <v>0</v>
      </c>
      <c r="BB64" s="22">
        <f t="shared" si="146"/>
        <v>38021.971926757062</v>
      </c>
      <c r="BC64" s="22"/>
      <c r="BD64" s="22">
        <f t="shared" si="146"/>
        <v>718820.27999967313</v>
      </c>
      <c r="BE64" s="22">
        <f t="shared" si="146"/>
        <v>0</v>
      </c>
      <c r="BF64" s="22">
        <f t="shared" si="146"/>
        <v>211797.75946347017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1910017207.5229025</v>
      </c>
      <c r="BO64" s="44">
        <f t="shared" si="18"/>
        <v>482455068.90257061</v>
      </c>
      <c r="BP64" s="44">
        <f t="shared" si="19"/>
        <v>41820051.385947093</v>
      </c>
      <c r="BQ64" s="44">
        <f t="shared" si="20"/>
        <v>501145362.52042222</v>
      </c>
      <c r="BR64" s="44">
        <f t="shared" si="21"/>
        <v>456452976.81829709</v>
      </c>
      <c r="BS64" s="44">
        <f t="shared" si="22"/>
        <v>280076164.98675829</v>
      </c>
      <c r="BT64" s="44">
        <f t="shared" si="23"/>
        <v>244334869.78963205</v>
      </c>
      <c r="BU64" s="44">
        <f t="shared" si="24"/>
        <v>27401610.550640266</v>
      </c>
      <c r="BV64" s="44">
        <f t="shared" si="25"/>
        <v>14739064.289831625</v>
      </c>
      <c r="BW64" s="44">
        <f t="shared" si="26"/>
        <v>150137709.36297402</v>
      </c>
      <c r="BX64" s="44">
        <f t="shared" si="27"/>
        <v>917207.31056118151</v>
      </c>
      <c r="BY64" s="44">
        <f t="shared" si="28"/>
        <v>930618.03946314333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2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12836281.035705749</v>
      </c>
      <c r="I68" s="21">
        <f>+'Function-Classif'!T68</f>
        <v>0</v>
      </c>
      <c r="J68" s="21">
        <f>+'Function-Classif'!U68</f>
        <v>2996330.9642942515</v>
      </c>
      <c r="K68" s="47"/>
      <c r="L68" s="47">
        <f t="shared" ref="L68:N70" si="147">INDEX(Alloc,$E68,L$1)*$G68</f>
        <v>5171997.8999797245</v>
      </c>
      <c r="M68" s="47">
        <f t="shared" si="147"/>
        <v>0</v>
      </c>
      <c r="N68" s="47">
        <f t="shared" si="147"/>
        <v>2185036.9419584689</v>
      </c>
      <c r="O68" s="47"/>
      <c r="P68" s="47">
        <f t="shared" ref="P68:V70" si="148">INDEX(Alloc,$E68,P$1)*$G68</f>
        <v>1555565.2298744724</v>
      </c>
      <c r="Q68" s="47">
        <f t="shared" si="148"/>
        <v>0</v>
      </c>
      <c r="R68" s="47">
        <f t="shared" si="148"/>
        <v>302762.92424156482</v>
      </c>
      <c r="S68" s="47"/>
      <c r="T68" s="47">
        <f t="shared" si="148"/>
        <v>159576.94468773677</v>
      </c>
      <c r="U68" s="47">
        <f t="shared" si="148"/>
        <v>0</v>
      </c>
      <c r="V68" s="47">
        <f t="shared" si="148"/>
        <v>1506.1983992708206</v>
      </c>
      <c r="W68" s="24"/>
      <c r="X68" s="47">
        <f t="shared" ref="X68:Z70" si="149">INDEX(Alloc,$E68,X$1)*$G68</f>
        <v>1904829.1975827534</v>
      </c>
      <c r="Y68" s="47">
        <f t="shared" si="149"/>
        <v>0</v>
      </c>
      <c r="Z68" s="47">
        <f t="shared" si="149"/>
        <v>25490.528552114039</v>
      </c>
      <c r="AB68" s="47">
        <f t="shared" ref="AB68:AD70" si="150">INDEX(Alloc,$E68,AB$1)*$G68</f>
        <v>1755839.9472480235</v>
      </c>
      <c r="AC68" s="47">
        <f t="shared" si="150"/>
        <v>0</v>
      </c>
      <c r="AD68" s="47">
        <f t="shared" si="150"/>
        <v>2332.9325208368605</v>
      </c>
      <c r="AF68" s="47">
        <f t="shared" ref="AF68:AH70" si="151">INDEX(Alloc,$E68,AF$1)*$G68</f>
        <v>1076125.8006254404</v>
      </c>
      <c r="AG68" s="47">
        <f t="shared" si="151"/>
        <v>0</v>
      </c>
      <c r="AH68" s="47">
        <f t="shared" si="151"/>
        <v>2676.0531423109651</v>
      </c>
      <c r="AJ68" s="47">
        <f t="shared" ref="AJ68:AL70" si="152">INDEX(Alloc,$E68,AJ$1)*$G68</f>
        <v>939553.1844559242</v>
      </c>
      <c r="AK68" s="47">
        <f t="shared" si="152"/>
        <v>0</v>
      </c>
      <c r="AL68" s="47">
        <f t="shared" si="152"/>
        <v>1579.7765785120841</v>
      </c>
      <c r="AN68" s="47">
        <f t="shared" ref="AN68:AP70" si="153">INDEX(Alloc,$E68,AN$1)*$G68</f>
        <v>105523.85150087372</v>
      </c>
      <c r="AO68" s="47">
        <f t="shared" si="153"/>
        <v>0</v>
      </c>
      <c r="AP68" s="47">
        <f t="shared" si="153"/>
        <v>22.110468615184139</v>
      </c>
      <c r="AR68" s="47">
        <f t="shared" ref="AR68:AT70" si="154">INDEX(Alloc,$E68,AR$1)*$G68</f>
        <v>56750.053201307179</v>
      </c>
      <c r="AS68" s="47">
        <f t="shared" si="154"/>
        <v>0</v>
      </c>
      <c r="AT68" s="47">
        <f t="shared" si="154"/>
        <v>22.110468615184139</v>
      </c>
      <c r="AV68" s="47">
        <f t="shared" ref="AV68:AX70" si="155">INDEX(Alloc,$E68,AV$1)*$G68</f>
        <v>104363.70293810555</v>
      </c>
      <c r="AW68" s="47">
        <f t="shared" si="155"/>
        <v>0</v>
      </c>
      <c r="AX68" s="47">
        <f t="shared" si="155"/>
        <v>473939.12832523289</v>
      </c>
      <c r="AZ68" s="47">
        <f t="shared" ref="AZ68:BB70" si="156">INDEX(Alloc,$E68,AZ$1)*$G68</f>
        <v>3386.4601551120486</v>
      </c>
      <c r="BA68" s="47">
        <f t="shared" si="156"/>
        <v>0</v>
      </c>
      <c r="BB68" s="47">
        <f t="shared" si="156"/>
        <v>146.4536398533956</v>
      </c>
      <c r="BD68" s="47">
        <f t="shared" ref="BD68:BF70" si="157">INDEX(Alloc,$E68,BD$1)*$G68</f>
        <v>2768.7634562768471</v>
      </c>
      <c r="BE68" s="47">
        <f t="shared" si="157"/>
        <v>0</v>
      </c>
      <c r="BF68" s="47">
        <f t="shared" si="157"/>
        <v>815.80599885695574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7357034.8419381939</v>
      </c>
      <c r="BO68" s="44">
        <f t="shared" si="18"/>
        <v>1858328.1541160373</v>
      </c>
      <c r="BP68" s="44">
        <f t="shared" si="19"/>
        <v>161083.1430870076</v>
      </c>
      <c r="BQ68" s="44">
        <f t="shared" si="20"/>
        <v>1930319.7261348674</v>
      </c>
      <c r="BR68" s="44">
        <f t="shared" si="21"/>
        <v>1758172.8797688603</v>
      </c>
      <c r="BS68" s="44">
        <f t="shared" si="22"/>
        <v>1078801.8537677515</v>
      </c>
      <c r="BT68" s="44">
        <f t="shared" si="23"/>
        <v>941132.96103443624</v>
      </c>
      <c r="BU68" s="44">
        <f t="shared" si="24"/>
        <v>105545.9619694889</v>
      </c>
      <c r="BV68" s="44">
        <f t="shared" si="25"/>
        <v>56772.16366992236</v>
      </c>
      <c r="BW68" s="44">
        <f t="shared" si="26"/>
        <v>578302.83126333845</v>
      </c>
      <c r="BX68" s="44">
        <f t="shared" si="27"/>
        <v>3532.9137949654441</v>
      </c>
      <c r="BY68" s="44">
        <f t="shared" si="28"/>
        <v>3584.5694551338029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163963547.17362142</v>
      </c>
      <c r="I70" s="21">
        <f>+'Function-Classif'!T70</f>
        <v>0</v>
      </c>
      <c r="J70" s="21">
        <f>+'Function-Classif'!U70</f>
        <v>38273472.826378606</v>
      </c>
      <c r="K70" s="24"/>
      <c r="L70" s="47">
        <f t="shared" si="147"/>
        <v>66064237.709997416</v>
      </c>
      <c r="M70" s="47">
        <f t="shared" si="147"/>
        <v>0</v>
      </c>
      <c r="N70" s="47">
        <f t="shared" si="147"/>
        <v>27910452.156068355</v>
      </c>
      <c r="O70" s="47"/>
      <c r="P70" s="47">
        <f t="shared" si="148"/>
        <v>19869929.011424538</v>
      </c>
      <c r="Q70" s="47">
        <f t="shared" si="148"/>
        <v>0</v>
      </c>
      <c r="R70" s="47">
        <f t="shared" si="148"/>
        <v>3867325.9702884038</v>
      </c>
      <c r="S70" s="47"/>
      <c r="T70" s="47">
        <f t="shared" si="148"/>
        <v>2038347.5420450342</v>
      </c>
      <c r="U70" s="47">
        <f t="shared" si="148"/>
        <v>0</v>
      </c>
      <c r="V70" s="47">
        <f t="shared" si="148"/>
        <v>19239.344449121909</v>
      </c>
      <c r="W70" s="24"/>
      <c r="X70" s="47">
        <f t="shared" si="149"/>
        <v>24331233.565764591</v>
      </c>
      <c r="Y70" s="47">
        <f t="shared" si="149"/>
        <v>0</v>
      </c>
      <c r="Z70" s="47">
        <f t="shared" si="149"/>
        <v>325601.89895416232</v>
      </c>
      <c r="AB70" s="47">
        <f t="shared" si="150"/>
        <v>22428127.369533055</v>
      </c>
      <c r="AC70" s="47">
        <f t="shared" si="150"/>
        <v>0</v>
      </c>
      <c r="AD70" s="47">
        <f t="shared" si="150"/>
        <v>29799.58839862523</v>
      </c>
      <c r="AF70" s="47">
        <f t="shared" si="151"/>
        <v>13745835.182697788</v>
      </c>
      <c r="AG70" s="47">
        <f t="shared" si="151"/>
        <v>0</v>
      </c>
      <c r="AH70" s="47">
        <f t="shared" si="151"/>
        <v>34182.421249418949</v>
      </c>
      <c r="AJ70" s="47">
        <f t="shared" si="152"/>
        <v>12001332.196852701</v>
      </c>
      <c r="AK70" s="47">
        <f t="shared" si="152"/>
        <v>0</v>
      </c>
      <c r="AL70" s="47">
        <f t="shared" si="152"/>
        <v>20179.191374365764</v>
      </c>
      <c r="AN70" s="47">
        <f t="shared" si="153"/>
        <v>1347903.2560426055</v>
      </c>
      <c r="AO70" s="47">
        <f t="shared" si="153"/>
        <v>0</v>
      </c>
      <c r="AP70" s="47">
        <f t="shared" si="153"/>
        <v>282.42688468196951</v>
      </c>
      <c r="AR70" s="47">
        <f t="shared" si="154"/>
        <v>724893.76006143668</v>
      </c>
      <c r="AS70" s="47">
        <f t="shared" si="154"/>
        <v>0</v>
      </c>
      <c r="AT70" s="47">
        <f t="shared" si="154"/>
        <v>282.42688468196951</v>
      </c>
      <c r="AV70" s="47">
        <f t="shared" si="155"/>
        <v>1333084.1606152989</v>
      </c>
      <c r="AW70" s="47">
        <f t="shared" si="155"/>
        <v>0</v>
      </c>
      <c r="AX70" s="47">
        <f t="shared" si="155"/>
        <v>6053836.0299546709</v>
      </c>
      <c r="AZ70" s="47">
        <f t="shared" si="156"/>
        <v>43256.76711578598</v>
      </c>
      <c r="BA70" s="47">
        <f t="shared" si="156"/>
        <v>0</v>
      </c>
      <c r="BB70" s="47">
        <f t="shared" si="156"/>
        <v>1870.717711777688</v>
      </c>
      <c r="BD70" s="47">
        <f t="shared" si="157"/>
        <v>35366.651471174169</v>
      </c>
      <c r="BE70" s="47">
        <f t="shared" si="157"/>
        <v>0</v>
      </c>
      <c r="BF70" s="47">
        <f t="shared" si="157"/>
        <v>10420.654160346639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93974689.86606577</v>
      </c>
      <c r="BO70" s="44">
        <f t="shared" si="18"/>
        <v>23737254.981712941</v>
      </c>
      <c r="BP70" s="44">
        <f t="shared" si="19"/>
        <v>2057586.8864941562</v>
      </c>
      <c r="BQ70" s="44">
        <f t="shared" si="20"/>
        <v>24656835.464718752</v>
      </c>
      <c r="BR70" s="44">
        <f t="shared" si="21"/>
        <v>22457926.957931679</v>
      </c>
      <c r="BS70" s="44">
        <f t="shared" si="22"/>
        <v>13780017.603947207</v>
      </c>
      <c r="BT70" s="44">
        <f t="shared" si="23"/>
        <v>12021511.388227066</v>
      </c>
      <c r="BU70" s="44">
        <f t="shared" si="24"/>
        <v>1348185.6829272874</v>
      </c>
      <c r="BV70" s="44">
        <f t="shared" si="25"/>
        <v>725176.1869461186</v>
      </c>
      <c r="BW70" s="44">
        <f t="shared" si="26"/>
        <v>7386920.1905699698</v>
      </c>
      <c r="BX70" s="44">
        <f t="shared" si="27"/>
        <v>45127.484827563669</v>
      </c>
      <c r="BY70" s="44">
        <f t="shared" si="28"/>
        <v>45787.305631520809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211410</v>
      </c>
      <c r="I72" s="21">
        <f>+'Function-Classif'!T72</f>
        <v>0</v>
      </c>
      <c r="J72" s="21">
        <f>+'Function-Classif'!U72</f>
        <v>0</v>
      </c>
      <c r="K72" s="47"/>
      <c r="L72" s="47">
        <f t="shared" ref="L72:N73" si="162">INDEX(Alloc,$E72,L$1)*$G72</f>
        <v>75065.348699999988</v>
      </c>
      <c r="M72" s="47">
        <f t="shared" si="162"/>
        <v>0</v>
      </c>
      <c r="N72" s="47">
        <f t="shared" si="162"/>
        <v>0</v>
      </c>
      <c r="O72" s="47"/>
      <c r="P72" s="47">
        <f t="shared" ref="P72:V73" si="163">INDEX(Alloc,$E72,P$1)*$G72</f>
        <v>24438.995999999992</v>
      </c>
      <c r="Q72" s="47">
        <f t="shared" si="163"/>
        <v>0</v>
      </c>
      <c r="R72" s="47">
        <f t="shared" si="163"/>
        <v>0</v>
      </c>
      <c r="S72" s="47"/>
      <c r="T72" s="47">
        <f t="shared" si="163"/>
        <v>2872.4276699999996</v>
      </c>
      <c r="U72" s="47">
        <f t="shared" si="163"/>
        <v>0</v>
      </c>
      <c r="V72" s="47">
        <f t="shared" si="163"/>
        <v>0</v>
      </c>
      <c r="W72" s="24"/>
      <c r="X72" s="47">
        <f t="shared" ref="X72:Z73" si="164">INDEX(Alloc,$E72,X$1)*$G72</f>
        <v>33576.136199999994</v>
      </c>
      <c r="Y72" s="47">
        <f t="shared" si="164"/>
        <v>0</v>
      </c>
      <c r="Z72" s="47">
        <f t="shared" si="164"/>
        <v>0</v>
      </c>
      <c r="AB72" s="47">
        <f t="shared" ref="AB72:AD73" si="165">INDEX(Alloc,$E72,AB$1)*$G72</f>
        <v>32017.621679999993</v>
      </c>
      <c r="AC72" s="47">
        <f t="shared" si="165"/>
        <v>0</v>
      </c>
      <c r="AD72" s="47">
        <f t="shared" si="165"/>
        <v>0</v>
      </c>
      <c r="AF72" s="47">
        <f t="shared" ref="AF72:AH73" si="166">INDEX(Alloc,$E72,AF$1)*$G72</f>
        <v>19251.206009999994</v>
      </c>
      <c r="AG72" s="47">
        <f t="shared" si="166"/>
        <v>0</v>
      </c>
      <c r="AH72" s="47">
        <f t="shared" si="166"/>
        <v>0</v>
      </c>
      <c r="AJ72" s="47">
        <f t="shared" ref="AJ72:AL73" si="167">INDEX(Alloc,$E72,AJ$1)*$G72</f>
        <v>19374.246629999998</v>
      </c>
      <c r="AK72" s="47">
        <f t="shared" si="167"/>
        <v>0</v>
      </c>
      <c r="AL72" s="47">
        <f t="shared" si="167"/>
        <v>0</v>
      </c>
      <c r="AN72" s="47">
        <f t="shared" ref="AN72:AP73" si="168">INDEX(Alloc,$E72,AN$1)*$G72</f>
        <v>1905.6497399999996</v>
      </c>
      <c r="AO72" s="47">
        <f t="shared" si="168"/>
        <v>0</v>
      </c>
      <c r="AP72" s="47">
        <f t="shared" si="168"/>
        <v>0</v>
      </c>
      <c r="AR72" s="47">
        <f t="shared" ref="AR72:AT73" si="169">INDEX(Alloc,$E72,AR$1)*$G72</f>
        <v>1033.5834899999998</v>
      </c>
      <c r="AS72" s="47">
        <f t="shared" si="169"/>
        <v>0</v>
      </c>
      <c r="AT72" s="47">
        <f t="shared" si="169"/>
        <v>0</v>
      </c>
      <c r="AV72" s="47">
        <f t="shared" ref="AV72:AX73" si="170">INDEX(Alloc,$E72,AV$1)*$G72</f>
        <v>1761.8909399999995</v>
      </c>
      <c r="AW72" s="47">
        <f t="shared" si="170"/>
        <v>0</v>
      </c>
      <c r="AX72" s="47">
        <f t="shared" si="170"/>
        <v>0</v>
      </c>
      <c r="AZ72" s="47">
        <f t="shared" ref="AZ72:BB73" si="171">INDEX(Alloc,$E72,AZ$1)*$G72</f>
        <v>57.503519999999988</v>
      </c>
      <c r="BA72" s="47">
        <f t="shared" si="171"/>
        <v>0</v>
      </c>
      <c r="BB72" s="47">
        <f t="shared" si="171"/>
        <v>0</v>
      </c>
      <c r="BD72" s="47">
        <f t="shared" ref="BD72:BF73" si="172">INDEX(Alloc,$E72,BD$1)*$G72</f>
        <v>55.389419999999994</v>
      </c>
      <c r="BE72" s="47">
        <f t="shared" si="172"/>
        <v>0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75065.348699999988</v>
      </c>
      <c r="BO72" s="44">
        <f t="shared" si="18"/>
        <v>24438.995999999992</v>
      </c>
      <c r="BP72" s="44">
        <f t="shared" si="19"/>
        <v>2872.4276699999996</v>
      </c>
      <c r="BQ72" s="44">
        <f t="shared" si="20"/>
        <v>33576.136199999994</v>
      </c>
      <c r="BR72" s="44">
        <f t="shared" si="21"/>
        <v>32017.621679999993</v>
      </c>
      <c r="BS72" s="44">
        <f t="shared" si="22"/>
        <v>19251.206009999994</v>
      </c>
      <c r="BT72" s="44">
        <f t="shared" si="23"/>
        <v>19374.246629999998</v>
      </c>
      <c r="BU72" s="44">
        <f t="shared" si="24"/>
        <v>1905.6497399999996</v>
      </c>
      <c r="BV72" s="44">
        <f t="shared" si="25"/>
        <v>1033.5834899999998</v>
      </c>
      <c r="BW72" s="44">
        <f t="shared" si="26"/>
        <v>1761.8909399999995</v>
      </c>
      <c r="BX72" s="44">
        <f t="shared" si="27"/>
        <v>57.503519999999988</v>
      </c>
      <c r="BY72" s="44">
        <f t="shared" si="28"/>
        <v>55.389419999999994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1251055.2916014029</v>
      </c>
      <c r="I73" s="21">
        <f>+'Function-Classif'!T73</f>
        <v>0</v>
      </c>
      <c r="J73" s="21">
        <f>+'Function-Classif'!U73</f>
        <v>1664284.7083985971</v>
      </c>
      <c r="K73" s="47"/>
      <c r="L73" s="47">
        <f t="shared" si="162"/>
        <v>700869.71629899985</v>
      </c>
      <c r="M73" s="47">
        <f t="shared" si="162"/>
        <v>0</v>
      </c>
      <c r="N73" s="47">
        <f t="shared" si="162"/>
        <v>1213658.8424717125</v>
      </c>
      <c r="O73" s="47"/>
      <c r="P73" s="47">
        <f t="shared" si="163"/>
        <v>172789.98532279642</v>
      </c>
      <c r="Q73" s="47">
        <f t="shared" si="163"/>
        <v>0</v>
      </c>
      <c r="R73" s="47">
        <f t="shared" si="163"/>
        <v>168166.90515493925</v>
      </c>
      <c r="S73" s="47"/>
      <c r="T73" s="47">
        <f t="shared" si="163"/>
        <v>10862.86447253623</v>
      </c>
      <c r="U73" s="47">
        <f t="shared" si="163"/>
        <v>0</v>
      </c>
      <c r="V73" s="47">
        <f t="shared" si="163"/>
        <v>836.60416475764805</v>
      </c>
      <c r="W73" s="24"/>
      <c r="X73" s="47">
        <f t="shared" si="164"/>
        <v>149814.49824811038</v>
      </c>
      <c r="Y73" s="47">
        <f t="shared" si="164"/>
        <v>0</v>
      </c>
      <c r="Z73" s="47">
        <f t="shared" si="164"/>
        <v>14158.481617625155</v>
      </c>
      <c r="AB73" s="47">
        <f t="shared" si="165"/>
        <v>114693.92564838043</v>
      </c>
      <c r="AC73" s="47">
        <f t="shared" si="165"/>
        <v>0</v>
      </c>
      <c r="AD73" s="47">
        <f t="shared" si="165"/>
        <v>1295.8060929924977</v>
      </c>
      <c r="AF73" s="47">
        <f t="shared" si="166"/>
        <v>81143.135868324112</v>
      </c>
      <c r="AG73" s="47">
        <f t="shared" si="166"/>
        <v>0</v>
      </c>
      <c r="AH73" s="47">
        <f t="shared" si="166"/>
        <v>1486.3893130240936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7110.7090535496045</v>
      </c>
      <c r="AO73" s="47">
        <f t="shared" si="168"/>
        <v>0</v>
      </c>
      <c r="AP73" s="47">
        <f t="shared" si="168"/>
        <v>12.281058150879334</v>
      </c>
      <c r="AR73" s="47">
        <f t="shared" si="169"/>
        <v>3721.6478758340641</v>
      </c>
      <c r="AS73" s="47">
        <f t="shared" si="169"/>
        <v>0</v>
      </c>
      <c r="AT73" s="47">
        <f t="shared" si="169"/>
        <v>12.281058150879334</v>
      </c>
      <c r="AV73" s="47">
        <f t="shared" si="170"/>
        <v>9601.8225001686569</v>
      </c>
      <c r="AW73" s="47">
        <f t="shared" si="170"/>
        <v>0</v>
      </c>
      <c r="AX73" s="47">
        <f t="shared" si="170"/>
        <v>263245.16663306253</v>
      </c>
      <c r="AZ73" s="47">
        <f t="shared" si="171"/>
        <v>307.14701934333533</v>
      </c>
      <c r="BA73" s="47">
        <f t="shared" si="171"/>
        <v>0</v>
      </c>
      <c r="BB73" s="47">
        <f t="shared" si="171"/>
        <v>81.346338639440546</v>
      </c>
      <c r="BD73" s="47">
        <f t="shared" si="172"/>
        <v>139.83929335956731</v>
      </c>
      <c r="BE73" s="47">
        <f t="shared" si="172"/>
        <v>0</v>
      </c>
      <c r="BF73" s="47">
        <f t="shared" si="172"/>
        <v>453.13200213757813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1914528.5587707125</v>
      </c>
      <c r="BO73" s="44">
        <f t="shared" si="18"/>
        <v>340956.89047773567</v>
      </c>
      <c r="BP73" s="44">
        <f t="shared" si="19"/>
        <v>11699.468637293878</v>
      </c>
      <c r="BQ73" s="44">
        <f t="shared" si="20"/>
        <v>163972.97986573554</v>
      </c>
      <c r="BR73" s="44">
        <f t="shared" si="21"/>
        <v>115989.73174137293</v>
      </c>
      <c r="BS73" s="44">
        <f t="shared" si="22"/>
        <v>82629.525181348203</v>
      </c>
      <c r="BT73" s="44">
        <f t="shared" si="23"/>
        <v>877.47249340434303</v>
      </c>
      <c r="BU73" s="44">
        <f t="shared" si="24"/>
        <v>7122.9901117004838</v>
      </c>
      <c r="BV73" s="44">
        <f t="shared" si="25"/>
        <v>3733.9289339849433</v>
      </c>
      <c r="BW73" s="44">
        <f t="shared" si="26"/>
        <v>272846.98913323117</v>
      </c>
      <c r="BX73" s="44">
        <f t="shared" si="27"/>
        <v>388.49335798277588</v>
      </c>
      <c r="BY73" s="44">
        <f t="shared" si="28"/>
        <v>592.97129549714543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3510791165.2608919</v>
      </c>
      <c r="I76" s="21">
        <f t="shared" ref="I76:BF76" si="173">+I19+I64+I68+I70+I71+I72+I73+I75</f>
        <v>0</v>
      </c>
      <c r="J76" s="21">
        <f t="shared" si="173"/>
        <v>820835368.47910762</v>
      </c>
      <c r="K76" s="21"/>
      <c r="L76" s="21">
        <f t="shared" si="173"/>
        <v>1414755624.0491016</v>
      </c>
      <c r="M76" s="21">
        <f t="shared" si="173"/>
        <v>0</v>
      </c>
      <c r="N76" s="21">
        <f t="shared" si="173"/>
        <v>598583943.08433533</v>
      </c>
      <c r="O76" s="21"/>
      <c r="P76" s="21">
        <f t="shared" si="173"/>
        <v>425475367.61726719</v>
      </c>
      <c r="Q76" s="21">
        <f t="shared" si="173"/>
        <v>0</v>
      </c>
      <c r="R76" s="21">
        <f t="shared" si="173"/>
        <v>82940943.254635572</v>
      </c>
      <c r="S76" s="21"/>
      <c r="T76" s="21">
        <f t="shared" ref="T76:V76" si="174">+T19+T64+T68+T70+T71+T72+T73+T75</f>
        <v>43640697.828125767</v>
      </c>
      <c r="U76" s="21">
        <f t="shared" si="174"/>
        <v>0</v>
      </c>
      <c r="V76" s="21">
        <f t="shared" si="174"/>
        <v>412618.27641904395</v>
      </c>
      <c r="W76" s="21"/>
      <c r="X76" s="21">
        <f t="shared" si="173"/>
        <v>520947290.47602731</v>
      </c>
      <c r="Y76" s="21">
        <f t="shared" si="173"/>
        <v>0</v>
      </c>
      <c r="Z76" s="21">
        <f t="shared" si="173"/>
        <v>6983049.4848989472</v>
      </c>
      <c r="AA76" s="21"/>
      <c r="AB76" s="21">
        <f t="shared" si="173"/>
        <v>480178233.31676996</v>
      </c>
      <c r="AC76" s="21">
        <f t="shared" si="173"/>
        <v>0</v>
      </c>
      <c r="AD76" s="21">
        <f t="shared" si="173"/>
        <v>639099.46804860432</v>
      </c>
      <c r="AE76" s="21"/>
      <c r="AF76" s="21">
        <f t="shared" si="173"/>
        <v>294303921.54789156</v>
      </c>
      <c r="AG76" s="21">
        <f t="shared" si="173"/>
        <v>0</v>
      </c>
      <c r="AH76" s="21">
        <f t="shared" si="173"/>
        <v>733096.27451514732</v>
      </c>
      <c r="AI76" s="21"/>
      <c r="AJ76" s="21">
        <f t="shared" si="173"/>
        <v>256885124.23972631</v>
      </c>
      <c r="AK76" s="21">
        <f t="shared" si="173"/>
        <v>0</v>
      </c>
      <c r="AL76" s="21">
        <f t="shared" si="173"/>
        <v>432774.78535922029</v>
      </c>
      <c r="AM76" s="21"/>
      <c r="AN76" s="21">
        <f t="shared" si="173"/>
        <v>28858328.676997498</v>
      </c>
      <c r="AO76" s="21">
        <f t="shared" si="173"/>
        <v>0</v>
      </c>
      <c r="AP76" s="21">
        <f t="shared" si="173"/>
        <v>6057.0927808921797</v>
      </c>
      <c r="AQ76" s="21"/>
      <c r="AR76" s="21">
        <f t="shared" si="173"/>
        <v>15519731.093156142</v>
      </c>
      <c r="AS76" s="21">
        <f t="shared" si="173"/>
        <v>0</v>
      </c>
      <c r="AT76" s="21">
        <f t="shared" si="173"/>
        <v>6057.0927808921797</v>
      </c>
      <c r="AU76" s="21"/>
      <c r="AV76" s="21">
        <f t="shared" si="173"/>
        <v>28543501.404801231</v>
      </c>
      <c r="AW76" s="21">
        <f t="shared" si="173"/>
        <v>0</v>
      </c>
      <c r="AX76" s="21">
        <f t="shared" si="173"/>
        <v>129834121.68793571</v>
      </c>
      <c r="AY76" s="21"/>
      <c r="AZ76" s="21">
        <f t="shared" si="173"/>
        <v>926193.69561709987</v>
      </c>
      <c r="BA76" s="21">
        <f t="shared" si="173"/>
        <v>0</v>
      </c>
      <c r="BB76" s="21">
        <f t="shared" si="173"/>
        <v>40120.510339712593</v>
      </c>
      <c r="BC76" s="21"/>
      <c r="BD76" s="21">
        <f t="shared" si="173"/>
        <v>757151.31541096489</v>
      </c>
      <c r="BE76" s="21">
        <f t="shared" si="173"/>
        <v>0</v>
      </c>
      <c r="BF76" s="21">
        <f t="shared" si="173"/>
        <v>223487.4670585469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2013339567.1334369</v>
      </c>
      <c r="BO76" s="44">
        <f t="shared" si="18"/>
        <v>508416310.87190276</v>
      </c>
      <c r="BP76" s="44">
        <f t="shared" si="19"/>
        <v>44053316.104544811</v>
      </c>
      <c r="BQ76" s="44">
        <f t="shared" si="20"/>
        <v>527930339.96092623</v>
      </c>
      <c r="BR76" s="44">
        <f t="shared" si="21"/>
        <v>480817332.78481859</v>
      </c>
      <c r="BS76" s="44">
        <f t="shared" si="22"/>
        <v>295037017.82240671</v>
      </c>
      <c r="BT76" s="44">
        <f t="shared" si="23"/>
        <v>257317899.02508554</v>
      </c>
      <c r="BU76" s="44">
        <f t="shared" si="24"/>
        <v>28864385.769778389</v>
      </c>
      <c r="BV76" s="44">
        <f t="shared" si="25"/>
        <v>15525788.185937034</v>
      </c>
      <c r="BW76" s="44">
        <f t="shared" si="26"/>
        <v>158377623.09273693</v>
      </c>
      <c r="BX76" s="44">
        <f t="shared" si="27"/>
        <v>966314.20595681248</v>
      </c>
      <c r="BY76" s="44">
        <f t="shared" si="28"/>
        <v>980638.78246951173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67084848</v>
      </c>
      <c r="I80" s="21">
        <f>+'Function-Classif'!T80</f>
        <v>0</v>
      </c>
      <c r="J80" s="21">
        <f>+'Function-Classif'!U80</f>
        <v>0</v>
      </c>
      <c r="K80" s="47"/>
      <c r="L80" s="47">
        <f t="shared" ref="L80:N83" si="179">INDEX(Alloc,$E80,L$1)*$G80</f>
        <v>23819816.979359996</v>
      </c>
      <c r="M80" s="47">
        <f t="shared" si="179"/>
        <v>0</v>
      </c>
      <c r="N80" s="47">
        <f t="shared" si="179"/>
        <v>0</v>
      </c>
      <c r="O80" s="47"/>
      <c r="P80" s="47">
        <f t="shared" ref="P80:V83" si="180">INDEX(Alloc,$E80,P$1)*$G80</f>
        <v>7755008.428799998</v>
      </c>
      <c r="Q80" s="47">
        <f t="shared" si="180"/>
        <v>0</v>
      </c>
      <c r="R80" s="47">
        <f t="shared" si="180"/>
        <v>0</v>
      </c>
      <c r="S80" s="47"/>
      <c r="T80" s="47">
        <f t="shared" si="180"/>
        <v>911481.82977599988</v>
      </c>
      <c r="U80" s="47">
        <f t="shared" si="180"/>
        <v>0</v>
      </c>
      <c r="V80" s="47">
        <f t="shared" si="180"/>
        <v>0</v>
      </c>
      <c r="W80" s="24"/>
      <c r="X80" s="47">
        <f t="shared" ref="X80:Z83" si="181">INDEX(Alloc,$E80,X$1)*$G80</f>
        <v>10654415.559359998</v>
      </c>
      <c r="Y80" s="47">
        <f t="shared" si="181"/>
        <v>0</v>
      </c>
      <c r="Z80" s="47">
        <f t="shared" si="181"/>
        <v>0</v>
      </c>
      <c r="AB80" s="47">
        <f t="shared" ref="AB80:AD83" si="182">INDEX(Alloc,$E80,AB$1)*$G80</f>
        <v>10159866.059903998</v>
      </c>
      <c r="AC80" s="47">
        <f t="shared" si="182"/>
        <v>0</v>
      </c>
      <c r="AD80" s="47">
        <f t="shared" si="182"/>
        <v>0</v>
      </c>
      <c r="AF80" s="47">
        <f t="shared" ref="AF80:AH83" si="183">INDEX(Alloc,$E80,AF$1)*$G80</f>
        <v>6108813.3437279984</v>
      </c>
      <c r="AG80" s="47">
        <f t="shared" si="183"/>
        <v>0</v>
      </c>
      <c r="AH80" s="47">
        <f t="shared" si="183"/>
        <v>0</v>
      </c>
      <c r="AJ80" s="47">
        <f t="shared" ref="AJ80:AL83" si="184">INDEX(Alloc,$E80,AJ$1)*$G80</f>
        <v>6147856.7252639988</v>
      </c>
      <c r="AK80" s="47">
        <f t="shared" si="184"/>
        <v>0</v>
      </c>
      <c r="AL80" s="47">
        <f t="shared" si="184"/>
        <v>0</v>
      </c>
      <c r="AN80" s="47">
        <f t="shared" ref="AN80:AP83" si="185">INDEX(Alloc,$E80,AN$1)*$G80</f>
        <v>604702.81987199979</v>
      </c>
      <c r="AO80" s="47">
        <f t="shared" si="185"/>
        <v>0</v>
      </c>
      <c r="AP80" s="47">
        <f t="shared" si="185"/>
        <v>0</v>
      </c>
      <c r="AR80" s="47">
        <f t="shared" ref="AR80:AT83" si="186">INDEX(Alloc,$E80,AR$1)*$G80</f>
        <v>327977.82187199994</v>
      </c>
      <c r="AS80" s="47">
        <f t="shared" si="186"/>
        <v>0</v>
      </c>
      <c r="AT80" s="47">
        <f t="shared" si="186"/>
        <v>0</v>
      </c>
      <c r="AV80" s="47">
        <f t="shared" ref="AV80:AX83" si="187">INDEX(Alloc,$E80,AV$1)*$G80</f>
        <v>559085.12323199981</v>
      </c>
      <c r="AW80" s="47">
        <f t="shared" si="187"/>
        <v>0</v>
      </c>
      <c r="AX80" s="47">
        <f t="shared" si="187"/>
        <v>0</v>
      </c>
      <c r="AZ80" s="47">
        <f t="shared" ref="AZ80:BB83" si="188">INDEX(Alloc,$E80,AZ$1)*$G80</f>
        <v>18247.078655999998</v>
      </c>
      <c r="BA80" s="47">
        <f t="shared" si="188"/>
        <v>0</v>
      </c>
      <c r="BB80" s="47">
        <f t="shared" si="188"/>
        <v>0</v>
      </c>
      <c r="BD80" s="47">
        <f t="shared" ref="BD80:BF83" si="189">INDEX(Alloc,$E80,BD$1)*$G80</f>
        <v>17576.230175999997</v>
      </c>
      <c r="BE80" s="47">
        <f t="shared" si="189"/>
        <v>0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23819816.979359996</v>
      </c>
      <c r="BO80" s="44">
        <f t="shared" si="18"/>
        <v>7755008.428799998</v>
      </c>
      <c r="BP80" s="44">
        <f t="shared" si="19"/>
        <v>911481.82977599988</v>
      </c>
      <c r="BQ80" s="44">
        <f t="shared" si="20"/>
        <v>10654415.559359998</v>
      </c>
      <c r="BR80" s="44">
        <f t="shared" si="21"/>
        <v>10159866.059903998</v>
      </c>
      <c r="BS80" s="44">
        <f t="shared" si="22"/>
        <v>6108813.3437279984</v>
      </c>
      <c r="BT80" s="44">
        <f t="shared" si="23"/>
        <v>6147856.7252639988</v>
      </c>
      <c r="BU80" s="44">
        <f t="shared" si="24"/>
        <v>604702.81987199979</v>
      </c>
      <c r="BV80" s="44">
        <f t="shared" si="25"/>
        <v>327977.82187199994</v>
      </c>
      <c r="BW80" s="44">
        <f t="shared" si="26"/>
        <v>559085.12323199981</v>
      </c>
      <c r="BX80" s="44">
        <f t="shared" si="27"/>
        <v>18247.078655999998</v>
      </c>
      <c r="BY80" s="44">
        <f t="shared" si="28"/>
        <v>17576.230175999997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13272050.335562972</v>
      </c>
      <c r="I82" s="21">
        <f>+'Function-Classif'!T82</f>
        <v>0</v>
      </c>
      <c r="J82" s="21">
        <f>+'Function-Classif'!U82</f>
        <v>17655870.66443703</v>
      </c>
      <c r="K82" s="47"/>
      <c r="L82" s="47">
        <f t="shared" si="179"/>
        <v>7435305.3904477274</v>
      </c>
      <c r="M82" s="47">
        <f t="shared" si="179"/>
        <v>0</v>
      </c>
      <c r="N82" s="47">
        <f t="shared" si="179"/>
        <v>12875323.221619628</v>
      </c>
      <c r="O82" s="47"/>
      <c r="P82" s="47">
        <f t="shared" si="180"/>
        <v>1833074.3637636115</v>
      </c>
      <c r="Q82" s="47">
        <f t="shared" si="180"/>
        <v>0</v>
      </c>
      <c r="R82" s="47">
        <f t="shared" si="180"/>
        <v>1784029.5668589098</v>
      </c>
      <c r="S82" s="47"/>
      <c r="T82" s="47">
        <f t="shared" si="180"/>
        <v>115240.69722238477</v>
      </c>
      <c r="U82" s="47">
        <f t="shared" si="180"/>
        <v>0</v>
      </c>
      <c r="V82" s="47">
        <f t="shared" si="180"/>
        <v>8875.2692707867773</v>
      </c>
      <c r="W82" s="24"/>
      <c r="X82" s="47">
        <f t="shared" si="181"/>
        <v>1589334.6801649879</v>
      </c>
      <c r="Y82" s="47">
        <f t="shared" si="181"/>
        <v>0</v>
      </c>
      <c r="Z82" s="47">
        <f t="shared" si="181"/>
        <v>150202.858311505</v>
      </c>
      <c r="AB82" s="47">
        <f t="shared" si="182"/>
        <v>1216751.6212973387</v>
      </c>
      <c r="AC82" s="47">
        <f t="shared" si="182"/>
        <v>0</v>
      </c>
      <c r="AD82" s="47">
        <f t="shared" si="182"/>
        <v>13746.79744914508</v>
      </c>
      <c r="AF82" s="47">
        <f t="shared" si="183"/>
        <v>860821.89241316437</v>
      </c>
      <c r="AG82" s="47">
        <f t="shared" si="183"/>
        <v>0</v>
      </c>
      <c r="AH82" s="47">
        <f t="shared" si="183"/>
        <v>15768.634618416183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75435.265822225527</v>
      </c>
      <c r="AO82" s="47">
        <f t="shared" si="185"/>
        <v>0</v>
      </c>
      <c r="AP82" s="47">
        <f t="shared" si="185"/>
        <v>130.28586589790629</v>
      </c>
      <c r="AR82" s="47">
        <f t="shared" si="186"/>
        <v>39481.786513275896</v>
      </c>
      <c r="AS82" s="47">
        <f t="shared" si="186"/>
        <v>0</v>
      </c>
      <c r="AT82" s="47">
        <f t="shared" si="186"/>
        <v>130.28586589790629</v>
      </c>
      <c r="AV82" s="47">
        <f t="shared" si="187"/>
        <v>101862.70134572253</v>
      </c>
      <c r="AW82" s="47">
        <f t="shared" si="187"/>
        <v>0</v>
      </c>
      <c r="AX82" s="47">
        <f t="shared" si="187"/>
        <v>2792684.8042626912</v>
      </c>
      <c r="AZ82" s="47">
        <f t="shared" si="188"/>
        <v>3258.4256895031613</v>
      </c>
      <c r="BA82" s="47">
        <f t="shared" si="188"/>
        <v>0</v>
      </c>
      <c r="BB82" s="47">
        <f t="shared" si="188"/>
        <v>862.97760641292768</v>
      </c>
      <c r="BD82" s="47">
        <f t="shared" si="189"/>
        <v>1483.5108830258298</v>
      </c>
      <c r="BE82" s="47">
        <f t="shared" si="189"/>
        <v>0</v>
      </c>
      <c r="BF82" s="47">
        <f t="shared" si="189"/>
        <v>4807.1342500987348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20310628.612067357</v>
      </c>
      <c r="BO82" s="44">
        <f t="shared" si="192"/>
        <v>3617103.9306225213</v>
      </c>
      <c r="BP82" s="44">
        <f t="shared" si="193"/>
        <v>124115.96649317155</v>
      </c>
      <c r="BQ82" s="44">
        <f t="shared" si="194"/>
        <v>1739537.538476493</v>
      </c>
      <c r="BR82" s="44">
        <f t="shared" si="195"/>
        <v>1230498.4187464837</v>
      </c>
      <c r="BS82" s="44">
        <f t="shared" si="196"/>
        <v>876590.52703158057</v>
      </c>
      <c r="BT82" s="44">
        <f t="shared" si="197"/>
        <v>9308.8284576353162</v>
      </c>
      <c r="BU82" s="44">
        <f t="shared" si="198"/>
        <v>75565.551688123436</v>
      </c>
      <c r="BV82" s="44">
        <f t="shared" si="199"/>
        <v>39612.072379173806</v>
      </c>
      <c r="BW82" s="44">
        <f t="shared" si="200"/>
        <v>2894547.5056084138</v>
      </c>
      <c r="BX82" s="44">
        <f t="shared" si="201"/>
        <v>4121.4032959160886</v>
      </c>
      <c r="BY82" s="44">
        <f t="shared" si="202"/>
        <v>6290.6451331245644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15134800.239718501</v>
      </c>
      <c r="I83" s="21">
        <f>+'Function-Classif'!T83</f>
        <v>0</v>
      </c>
      <c r="J83" s="21">
        <f>+'Function-Classif'!U83</f>
        <v>3532866.7602814985</v>
      </c>
      <c r="K83" s="47"/>
      <c r="L83" s="47">
        <f t="shared" si="179"/>
        <v>6098117.892456457</v>
      </c>
      <c r="M83" s="47">
        <f t="shared" si="179"/>
        <v>0</v>
      </c>
      <c r="N83" s="47">
        <f t="shared" si="179"/>
        <v>2576298.9717160393</v>
      </c>
      <c r="O83" s="47"/>
      <c r="P83" s="47">
        <f t="shared" si="180"/>
        <v>1834111.3713943791</v>
      </c>
      <c r="Q83" s="47">
        <f t="shared" si="180"/>
        <v>0</v>
      </c>
      <c r="R83" s="47">
        <f t="shared" si="180"/>
        <v>356976.94415095623</v>
      </c>
      <c r="S83" s="47"/>
      <c r="T83" s="47">
        <f t="shared" si="180"/>
        <v>188151.47268865613</v>
      </c>
      <c r="U83" s="47">
        <f t="shared" si="180"/>
        <v>0</v>
      </c>
      <c r="V83" s="47">
        <f t="shared" si="180"/>
        <v>1775.9047056493723</v>
      </c>
      <c r="W83" s="24"/>
      <c r="X83" s="47">
        <f t="shared" si="181"/>
        <v>2245916.0340916612</v>
      </c>
      <c r="Y83" s="47">
        <f t="shared" si="181"/>
        <v>0</v>
      </c>
      <c r="Z83" s="47">
        <f t="shared" si="181"/>
        <v>30054.971262155421</v>
      </c>
      <c r="AB83" s="47">
        <f t="shared" si="182"/>
        <v>2070248.1334427742</v>
      </c>
      <c r="AC83" s="47">
        <f t="shared" si="182"/>
        <v>0</v>
      </c>
      <c r="AD83" s="47">
        <f t="shared" si="182"/>
        <v>2750.6773634352357</v>
      </c>
      <c r="AF83" s="47">
        <f t="shared" si="183"/>
        <v>1268821.4740678363</v>
      </c>
      <c r="AG83" s="47">
        <f t="shared" si="183"/>
        <v>0</v>
      </c>
      <c r="AH83" s="47">
        <f t="shared" si="183"/>
        <v>3155.2386261322331</v>
      </c>
      <c r="AJ83" s="47">
        <f t="shared" si="184"/>
        <v>1107793.5830305682</v>
      </c>
      <c r="AK83" s="47">
        <f t="shared" si="184"/>
        <v>0</v>
      </c>
      <c r="AL83" s="47">
        <f t="shared" si="184"/>
        <v>1862.6581073333282</v>
      </c>
      <c r="AN83" s="47">
        <f t="shared" si="185"/>
        <v>124419.40220449795</v>
      </c>
      <c r="AO83" s="47">
        <f t="shared" si="185"/>
        <v>0</v>
      </c>
      <c r="AP83" s="47">
        <f t="shared" si="185"/>
        <v>26.069663383540796</v>
      </c>
      <c r="AR83" s="47">
        <f t="shared" si="186"/>
        <v>66911.959656074832</v>
      </c>
      <c r="AS83" s="47">
        <f t="shared" si="186"/>
        <v>0</v>
      </c>
      <c r="AT83" s="47">
        <f t="shared" si="186"/>
        <v>26.069663383540796</v>
      </c>
      <c r="AV83" s="47">
        <f t="shared" si="187"/>
        <v>123051.51249430454</v>
      </c>
      <c r="AW83" s="47">
        <f t="shared" si="187"/>
        <v>0</v>
      </c>
      <c r="AX83" s="47">
        <f t="shared" si="187"/>
        <v>558804.68907124829</v>
      </c>
      <c r="AZ83" s="47">
        <f t="shared" si="188"/>
        <v>3992.8541471489398</v>
      </c>
      <c r="BA83" s="47">
        <f t="shared" si="188"/>
        <v>0</v>
      </c>
      <c r="BB83" s="47">
        <f t="shared" si="188"/>
        <v>172.67825294532059</v>
      </c>
      <c r="BD83" s="47">
        <f t="shared" si="189"/>
        <v>3264.5500441459212</v>
      </c>
      <c r="BE83" s="47">
        <f t="shared" si="189"/>
        <v>0</v>
      </c>
      <c r="BF83" s="47">
        <f t="shared" si="189"/>
        <v>961.88769883731311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8674416.8641724959</v>
      </c>
      <c r="BO83" s="44">
        <f t="shared" si="192"/>
        <v>2191088.3155453354</v>
      </c>
      <c r="BP83" s="44">
        <f t="shared" si="193"/>
        <v>189927.37739430548</v>
      </c>
      <c r="BQ83" s="44">
        <f t="shared" si="194"/>
        <v>2275971.0053538168</v>
      </c>
      <c r="BR83" s="44">
        <f t="shared" si="195"/>
        <v>2072998.8108062095</v>
      </c>
      <c r="BS83" s="44">
        <f t="shared" si="196"/>
        <v>1271976.7126939686</v>
      </c>
      <c r="BT83" s="44">
        <f t="shared" si="197"/>
        <v>1109656.2411379016</v>
      </c>
      <c r="BU83" s="44">
        <f t="shared" si="198"/>
        <v>124445.4718678815</v>
      </c>
      <c r="BV83" s="44">
        <f t="shared" si="199"/>
        <v>66938.029319458379</v>
      </c>
      <c r="BW83" s="44">
        <f t="shared" si="200"/>
        <v>681856.20156555285</v>
      </c>
      <c r="BX83" s="44">
        <f t="shared" si="201"/>
        <v>4165.5324000942601</v>
      </c>
      <c r="BY83" s="44">
        <f t="shared" si="202"/>
        <v>4226.4377429832348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102352992.57528147</v>
      </c>
      <c r="I85" s="21">
        <f t="shared" ref="I85:J85" si="204">SUM(I80:I84)</f>
        <v>0</v>
      </c>
      <c r="J85" s="21">
        <f t="shared" si="204"/>
        <v>21188737.424718529</v>
      </c>
      <c r="K85" s="21"/>
      <c r="L85" s="21">
        <f t="shared" ref="L85:BF85" si="205">SUM(L80:L84)</f>
        <v>40402316.00137905</v>
      </c>
      <c r="M85" s="21">
        <f t="shared" si="205"/>
        <v>0</v>
      </c>
      <c r="N85" s="21">
        <f t="shared" si="205"/>
        <v>15451622.193335667</v>
      </c>
      <c r="O85" s="21"/>
      <c r="P85" s="21">
        <f t="shared" si="205"/>
        <v>12299862.131549053</v>
      </c>
      <c r="Q85" s="21">
        <f t="shared" si="205"/>
        <v>0</v>
      </c>
      <c r="R85" s="21">
        <f t="shared" si="205"/>
        <v>2141006.5110098659</v>
      </c>
      <c r="S85" s="21"/>
      <c r="T85" s="21">
        <f t="shared" ref="T85:V85" si="206">SUM(T80:T84)</f>
        <v>1292856.4265982169</v>
      </c>
      <c r="U85" s="21">
        <f t="shared" si="206"/>
        <v>0</v>
      </c>
      <c r="V85" s="21">
        <f t="shared" si="206"/>
        <v>10651.17397643615</v>
      </c>
      <c r="W85" s="21"/>
      <c r="X85" s="21">
        <f t="shared" si="205"/>
        <v>15394768.881367283</v>
      </c>
      <c r="Y85" s="21">
        <f t="shared" si="205"/>
        <v>0</v>
      </c>
      <c r="Z85" s="21">
        <f t="shared" si="205"/>
        <v>180257.82957366042</v>
      </c>
      <c r="AA85" s="21"/>
      <c r="AB85" s="21">
        <f t="shared" si="205"/>
        <v>14270231.575732583</v>
      </c>
      <c r="AC85" s="21">
        <f t="shared" si="205"/>
        <v>0</v>
      </c>
      <c r="AD85" s="21">
        <f t="shared" si="205"/>
        <v>16497.474812580316</v>
      </c>
      <c r="AE85" s="21"/>
      <c r="AF85" s="21">
        <f t="shared" si="205"/>
        <v>8727329.0920347106</v>
      </c>
      <c r="AG85" s="21">
        <f t="shared" si="205"/>
        <v>0</v>
      </c>
      <c r="AH85" s="21">
        <f t="shared" si="205"/>
        <v>18923.873244548417</v>
      </c>
      <c r="AI85" s="21"/>
      <c r="AJ85" s="21">
        <f t="shared" si="205"/>
        <v>7762031.5830631731</v>
      </c>
      <c r="AK85" s="21">
        <f t="shared" si="205"/>
        <v>0</v>
      </c>
      <c r="AL85" s="21">
        <f t="shared" si="205"/>
        <v>11171.486564968644</v>
      </c>
      <c r="AM85" s="21"/>
      <c r="AN85" s="21">
        <f t="shared" si="205"/>
        <v>855603.90852350392</v>
      </c>
      <c r="AO85" s="21">
        <f t="shared" si="205"/>
        <v>0</v>
      </c>
      <c r="AP85" s="21">
        <f t="shared" si="205"/>
        <v>156.35552928144708</v>
      </c>
      <c r="AQ85" s="21"/>
      <c r="AR85" s="21">
        <f t="shared" si="205"/>
        <v>461088.56650893844</v>
      </c>
      <c r="AS85" s="21">
        <f t="shared" si="205"/>
        <v>0</v>
      </c>
      <c r="AT85" s="21">
        <f t="shared" si="205"/>
        <v>156.35552928144708</v>
      </c>
      <c r="AU85" s="21"/>
      <c r="AV85" s="21">
        <f t="shared" si="205"/>
        <v>836631.60895620997</v>
      </c>
      <c r="AW85" s="21">
        <f t="shared" si="205"/>
        <v>0</v>
      </c>
      <c r="AX85" s="21">
        <f t="shared" si="205"/>
        <v>3351489.4933339395</v>
      </c>
      <c r="AY85" s="21"/>
      <c r="AZ85" s="21">
        <f t="shared" si="205"/>
        <v>27181.981099736422</v>
      </c>
      <c r="BA85" s="21">
        <f t="shared" si="205"/>
        <v>0</v>
      </c>
      <c r="BB85" s="21">
        <f t="shared" si="205"/>
        <v>1035.6558593582483</v>
      </c>
      <c r="BC85" s="21"/>
      <c r="BD85" s="21">
        <f t="shared" si="205"/>
        <v>23090.818468998757</v>
      </c>
      <c r="BE85" s="21">
        <f t="shared" si="205"/>
        <v>0</v>
      </c>
      <c r="BF85" s="21">
        <f t="shared" si="205"/>
        <v>5769.0219489360479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55853938.194714718</v>
      </c>
      <c r="BO85" s="44">
        <f t="shared" si="192"/>
        <v>14440868.642558919</v>
      </c>
      <c r="BP85" s="44">
        <f t="shared" si="193"/>
        <v>1303507.6005746531</v>
      </c>
      <c r="BQ85" s="44">
        <f t="shared" si="194"/>
        <v>15575026.710940944</v>
      </c>
      <c r="BR85" s="44">
        <f t="shared" si="195"/>
        <v>14286729.050545163</v>
      </c>
      <c r="BS85" s="44">
        <f t="shared" si="196"/>
        <v>8746252.9652792588</v>
      </c>
      <c r="BT85" s="44">
        <f t="shared" si="197"/>
        <v>7773203.0696281418</v>
      </c>
      <c r="BU85" s="44">
        <f t="shared" si="198"/>
        <v>855760.26405278535</v>
      </c>
      <c r="BV85" s="44">
        <f t="shared" si="199"/>
        <v>461244.92203821987</v>
      </c>
      <c r="BW85" s="44">
        <f t="shared" si="200"/>
        <v>4188121.1022901493</v>
      </c>
      <c r="BX85" s="44">
        <f t="shared" si="201"/>
        <v>28217.636959094671</v>
      </c>
      <c r="BY85" s="44">
        <f t="shared" si="202"/>
        <v>28859.840417934807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3613144157.8361735</v>
      </c>
      <c r="I87" s="21">
        <f t="shared" ref="I87:J87" si="207">I76+I85</f>
        <v>0</v>
      </c>
      <c r="J87" s="21">
        <f t="shared" si="207"/>
        <v>842024105.90382612</v>
      </c>
      <c r="K87" s="21"/>
      <c r="L87" s="21">
        <f t="shared" ref="L87:BF87" si="208">L76+L85</f>
        <v>1455157940.0504806</v>
      </c>
      <c r="M87" s="21">
        <f t="shared" si="208"/>
        <v>0</v>
      </c>
      <c r="N87" s="21">
        <f t="shared" si="208"/>
        <v>614035565.27767098</v>
      </c>
      <c r="O87" s="21"/>
      <c r="P87" s="21">
        <f t="shared" si="208"/>
        <v>437775229.74881625</v>
      </c>
      <c r="Q87" s="21">
        <f t="shared" si="208"/>
        <v>0</v>
      </c>
      <c r="R87" s="21">
        <f t="shared" si="208"/>
        <v>85081949.765645444</v>
      </c>
      <c r="S87" s="21"/>
      <c r="T87" s="21">
        <f t="shared" ref="T87:V87" si="209">T76+T85</f>
        <v>44933554.254723981</v>
      </c>
      <c r="U87" s="21">
        <f t="shared" si="209"/>
        <v>0</v>
      </c>
      <c r="V87" s="21">
        <f t="shared" si="209"/>
        <v>423269.45039548009</v>
      </c>
      <c r="W87" s="21"/>
      <c r="X87" s="21">
        <f t="shared" si="208"/>
        <v>536342059.35739458</v>
      </c>
      <c r="Y87" s="21">
        <f t="shared" si="208"/>
        <v>0</v>
      </c>
      <c r="Z87" s="21">
        <f t="shared" si="208"/>
        <v>7163307.3144726073</v>
      </c>
      <c r="AA87" s="21"/>
      <c r="AB87" s="21">
        <f t="shared" si="208"/>
        <v>494448464.89250255</v>
      </c>
      <c r="AC87" s="21">
        <f t="shared" si="208"/>
        <v>0</v>
      </c>
      <c r="AD87" s="21">
        <f t="shared" si="208"/>
        <v>655596.94286118459</v>
      </c>
      <c r="AE87" s="21"/>
      <c r="AF87" s="21">
        <f t="shared" si="208"/>
        <v>303031250.63992625</v>
      </c>
      <c r="AG87" s="21">
        <f t="shared" si="208"/>
        <v>0</v>
      </c>
      <c r="AH87" s="21">
        <f t="shared" si="208"/>
        <v>752020.14775969577</v>
      </c>
      <c r="AI87" s="21"/>
      <c r="AJ87" s="21">
        <f t="shared" si="208"/>
        <v>264647155.82278949</v>
      </c>
      <c r="AK87" s="21">
        <f t="shared" si="208"/>
        <v>0</v>
      </c>
      <c r="AL87" s="21">
        <f t="shared" si="208"/>
        <v>443946.27192418894</v>
      </c>
      <c r="AM87" s="21"/>
      <c r="AN87" s="21">
        <f t="shared" si="208"/>
        <v>29713932.585521001</v>
      </c>
      <c r="AO87" s="21">
        <f t="shared" si="208"/>
        <v>0</v>
      </c>
      <c r="AP87" s="21">
        <f t="shared" si="208"/>
        <v>6213.4483101736269</v>
      </c>
      <c r="AQ87" s="21"/>
      <c r="AR87" s="21">
        <f t="shared" si="208"/>
        <v>15980819.65966508</v>
      </c>
      <c r="AS87" s="21">
        <f t="shared" si="208"/>
        <v>0</v>
      </c>
      <c r="AT87" s="21">
        <f t="shared" si="208"/>
        <v>6213.4483101736269</v>
      </c>
      <c r="AU87" s="21"/>
      <c r="AV87" s="21">
        <f t="shared" si="208"/>
        <v>29380133.013757441</v>
      </c>
      <c r="AW87" s="21">
        <f t="shared" si="208"/>
        <v>0</v>
      </c>
      <c r="AX87" s="21">
        <f t="shared" si="208"/>
        <v>133185611.18126965</v>
      </c>
      <c r="AY87" s="21"/>
      <c r="AZ87" s="21">
        <f t="shared" si="208"/>
        <v>953375.67671683629</v>
      </c>
      <c r="BA87" s="21">
        <f t="shared" si="208"/>
        <v>0</v>
      </c>
      <c r="BB87" s="21">
        <f t="shared" si="208"/>
        <v>41156.166199070838</v>
      </c>
      <c r="BC87" s="21"/>
      <c r="BD87" s="21">
        <f t="shared" si="208"/>
        <v>780242.13387996366</v>
      </c>
      <c r="BE87" s="21">
        <f t="shared" si="208"/>
        <v>0</v>
      </c>
      <c r="BF87" s="21">
        <f t="shared" si="208"/>
        <v>229256.48900748295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2069193505.3281517</v>
      </c>
      <c r="BO87" s="44">
        <f t="shared" si="192"/>
        <v>522857179.5144617</v>
      </c>
      <c r="BP87" s="44">
        <f t="shared" si="193"/>
        <v>45356823.705119461</v>
      </c>
      <c r="BQ87" s="44">
        <f t="shared" si="194"/>
        <v>543505366.67186713</v>
      </c>
      <c r="BR87" s="44">
        <f t="shared" si="195"/>
        <v>495104061.83536375</v>
      </c>
      <c r="BS87" s="44">
        <f t="shared" si="196"/>
        <v>303783270.78768593</v>
      </c>
      <c r="BT87" s="44">
        <f t="shared" si="197"/>
        <v>265091102.09471369</v>
      </c>
      <c r="BU87" s="44">
        <f t="shared" si="198"/>
        <v>29720146.033831175</v>
      </c>
      <c r="BV87" s="44">
        <f t="shared" si="199"/>
        <v>15987033.107975254</v>
      </c>
      <c r="BW87" s="44">
        <f t="shared" si="200"/>
        <v>162565744.19502708</v>
      </c>
      <c r="BX87" s="44">
        <f t="shared" si="201"/>
        <v>994531.84291590715</v>
      </c>
      <c r="BY87" s="44">
        <f t="shared" si="202"/>
        <v>1009498.6228874465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PODRES</v>
      </c>
      <c r="E90" s="93">
        <v>53</v>
      </c>
      <c r="F90" s="93"/>
      <c r="G90" s="105">
        <f>+'Function-Classif'!F90</f>
        <v>903942138</v>
      </c>
      <c r="H90" s="21">
        <f>+'Function-Classif'!S90</f>
        <v>903942138</v>
      </c>
      <c r="I90" s="21">
        <f>+'Function-Classif'!T90</f>
        <v>0</v>
      </c>
      <c r="J90" s="21">
        <f>+'Function-Classif'!U90</f>
        <v>0</v>
      </c>
      <c r="K90" s="47"/>
      <c r="L90" s="47">
        <f t="shared" ref="L90:N97" si="211">INDEX(Alloc,$E90,L$1)*$G90</f>
        <v>323074343.77402794</v>
      </c>
      <c r="M90" s="47">
        <f t="shared" si="211"/>
        <v>0</v>
      </c>
      <c r="N90" s="47">
        <f t="shared" si="211"/>
        <v>0</v>
      </c>
      <c r="O90" s="47"/>
      <c r="P90" s="47">
        <f t="shared" ref="P90:V97" si="212">INDEX(Alloc,$E90,P$1)*$G90</f>
        <v>104741583.41433598</v>
      </c>
      <c r="Q90" s="47">
        <f t="shared" si="212"/>
        <v>0</v>
      </c>
      <c r="R90" s="47">
        <f t="shared" si="212"/>
        <v>0</v>
      </c>
      <c r="S90" s="47"/>
      <c r="T90" s="47">
        <f t="shared" si="212"/>
        <v>12231241.069277996</v>
      </c>
      <c r="U90" s="47">
        <f t="shared" si="212"/>
        <v>0</v>
      </c>
      <c r="V90" s="47">
        <f t="shared" si="212"/>
        <v>0</v>
      </c>
      <c r="W90" s="24"/>
      <c r="X90" s="47">
        <f t="shared" ref="X90:Z97" si="213">INDEX(Alloc,$E90,X$1)*$G90</f>
        <v>143274828.87299997</v>
      </c>
      <c r="Y90" s="47">
        <f t="shared" si="213"/>
        <v>0</v>
      </c>
      <c r="Z90" s="47">
        <f t="shared" si="213"/>
        <v>0</v>
      </c>
      <c r="AB90" s="47">
        <f t="shared" ref="AB90:AD97" si="214">INDEX(Alloc,$E90,AB$1)*$G90</f>
        <v>136171651.55259597</v>
      </c>
      <c r="AC90" s="47">
        <f t="shared" si="214"/>
        <v>0</v>
      </c>
      <c r="AD90" s="47">
        <f t="shared" si="214"/>
        <v>0</v>
      </c>
      <c r="AF90" s="47">
        <f t="shared" ref="AF90:AH97" si="215">INDEX(Alloc,$E90,AF$1)*$G90</f>
        <v>81957721.82604599</v>
      </c>
      <c r="AG90" s="47">
        <f t="shared" si="215"/>
        <v>0</v>
      </c>
      <c r="AH90" s="47">
        <f t="shared" si="215"/>
        <v>0</v>
      </c>
      <c r="AJ90" s="47">
        <f t="shared" ref="AJ90:AL97" si="216">INDEX(Alloc,$E90,AJ$1)*$G90</f>
        <v>82152973.327853993</v>
      </c>
      <c r="AK90" s="47">
        <f t="shared" si="216"/>
        <v>0</v>
      </c>
      <c r="AL90" s="47">
        <f t="shared" si="216"/>
        <v>0</v>
      </c>
      <c r="AN90" s="47">
        <f t="shared" ref="AN90:AP97" si="217">INDEX(Alloc,$E90,AN$1)*$G90</f>
        <v>8104745.2093079984</v>
      </c>
      <c r="AO90" s="47">
        <f t="shared" si="217"/>
        <v>0</v>
      </c>
      <c r="AP90" s="47">
        <f t="shared" si="217"/>
        <v>0</v>
      </c>
      <c r="AR90" s="47">
        <f t="shared" ref="AR90:AT97" si="218">INDEX(Alloc,$E90,AR$1)*$G90</f>
        <v>4381407.5428859992</v>
      </c>
      <c r="AS90" s="47">
        <f t="shared" si="218"/>
        <v>0</v>
      </c>
      <c r="AT90" s="47">
        <f t="shared" si="218"/>
        <v>0</v>
      </c>
      <c r="AV90" s="47">
        <f t="shared" ref="AV90:AX97" si="219">INDEX(Alloc,$E90,AV$1)*$G90</f>
        <v>7376167.8460799986</v>
      </c>
      <c r="AW90" s="47">
        <f t="shared" si="219"/>
        <v>0</v>
      </c>
      <c r="AX90" s="47">
        <f t="shared" si="219"/>
        <v>0</v>
      </c>
      <c r="AZ90" s="47">
        <f t="shared" ref="AZ90:BB97" si="220">INDEX(Alloc,$E90,AZ$1)*$G90</f>
        <v>240448.60870799996</v>
      </c>
      <c r="BA90" s="47">
        <f t="shared" si="220"/>
        <v>0</v>
      </c>
      <c r="BB90" s="47">
        <f t="shared" si="220"/>
        <v>0</v>
      </c>
      <c r="BD90" s="47">
        <f t="shared" ref="BD90:BF97" si="221">INDEX(Alloc,$E90,BD$1)*$G90</f>
        <v>235024.95587999994</v>
      </c>
      <c r="BE90" s="47">
        <f t="shared" si="221"/>
        <v>0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323074343.77402794</v>
      </c>
      <c r="BO90" s="44">
        <f t="shared" si="192"/>
        <v>104741583.41433598</v>
      </c>
      <c r="BP90" s="44">
        <f t="shared" si="193"/>
        <v>12231241.069277996</v>
      </c>
      <c r="BQ90" s="44">
        <f t="shared" si="194"/>
        <v>143274828.87299997</v>
      </c>
      <c r="BR90" s="44">
        <f t="shared" si="195"/>
        <v>136171651.55259597</v>
      </c>
      <c r="BS90" s="44">
        <f t="shared" si="196"/>
        <v>81957721.82604599</v>
      </c>
      <c r="BT90" s="44">
        <f t="shared" si="197"/>
        <v>82152973.327853993</v>
      </c>
      <c r="BU90" s="44">
        <f t="shared" si="198"/>
        <v>8104745.2093079984</v>
      </c>
      <c r="BV90" s="44">
        <f t="shared" si="199"/>
        <v>4381407.5428859992</v>
      </c>
      <c r="BW90" s="44">
        <f t="shared" si="200"/>
        <v>7376167.8460799986</v>
      </c>
      <c r="BX90" s="44">
        <f t="shared" si="201"/>
        <v>240448.60870799996</v>
      </c>
      <c r="BY90" s="44">
        <f t="shared" si="202"/>
        <v>235024.95587999994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PODRES</v>
      </c>
      <c r="E91" s="93">
        <v>53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PODRES</v>
      </c>
      <c r="E92" s="93">
        <v>53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218013361.31156024</v>
      </c>
      <c r="I95" s="21">
        <f>+'Function-Classif'!T95</f>
        <v>0</v>
      </c>
      <c r="J95" s="21">
        <f>+'Function-Classif'!U95</f>
        <v>290024194.68843973</v>
      </c>
      <c r="K95" s="47"/>
      <c r="L95" s="47">
        <f t="shared" si="211"/>
        <v>122136058.82777214</v>
      </c>
      <c r="M95" s="47">
        <f t="shared" si="211"/>
        <v>0</v>
      </c>
      <c r="N95" s="47">
        <f t="shared" si="211"/>
        <v>211496522.58299816</v>
      </c>
      <c r="O95" s="47"/>
      <c r="P95" s="47">
        <f t="shared" si="212"/>
        <v>30110999.692889806</v>
      </c>
      <c r="Q95" s="47">
        <f t="shared" si="212"/>
        <v>0</v>
      </c>
      <c r="R95" s="47">
        <f t="shared" si="212"/>
        <v>29305365.238702565</v>
      </c>
      <c r="S95" s="47"/>
      <c r="T95" s="47">
        <f t="shared" si="212"/>
        <v>1893001.5427999946</v>
      </c>
      <c r="U95" s="47">
        <f t="shared" si="212"/>
        <v>0</v>
      </c>
      <c r="V95" s="47">
        <f t="shared" si="212"/>
        <v>145789.62838053086</v>
      </c>
      <c r="W95" s="24"/>
      <c r="X95" s="47">
        <f t="shared" si="213"/>
        <v>26107209.294057049</v>
      </c>
      <c r="Y95" s="47">
        <f t="shared" si="213"/>
        <v>0</v>
      </c>
      <c r="Z95" s="47">
        <f t="shared" si="213"/>
        <v>2467307.5516712321</v>
      </c>
      <c r="AB95" s="47">
        <f t="shared" si="214"/>
        <v>19986972.934357196</v>
      </c>
      <c r="AC95" s="47">
        <f t="shared" si="214"/>
        <v>0</v>
      </c>
      <c r="AD95" s="47">
        <f t="shared" si="214"/>
        <v>225811.79571981903</v>
      </c>
      <c r="AF95" s="47">
        <f t="shared" si="215"/>
        <v>14140292.532850137</v>
      </c>
      <c r="AG95" s="47">
        <f t="shared" si="215"/>
        <v>0</v>
      </c>
      <c r="AH95" s="47">
        <f t="shared" si="215"/>
        <v>259023.50801391245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1239137.5445033561</v>
      </c>
      <c r="AO95" s="47">
        <f t="shared" si="217"/>
        <v>0</v>
      </c>
      <c r="AP95" s="47">
        <f t="shared" si="217"/>
        <v>2140.1410360598134</v>
      </c>
      <c r="AR95" s="47">
        <f t="shared" si="218"/>
        <v>648547.64491665794</v>
      </c>
      <c r="AS95" s="47">
        <f t="shared" si="218"/>
        <v>0</v>
      </c>
      <c r="AT95" s="47">
        <f t="shared" si="218"/>
        <v>2140.1410360598134</v>
      </c>
      <c r="AV95" s="47">
        <f t="shared" si="219"/>
        <v>1673247.866846232</v>
      </c>
      <c r="AW95" s="47">
        <f t="shared" si="219"/>
        <v>0</v>
      </c>
      <c r="AX95" s="47">
        <f t="shared" si="219"/>
        <v>45874042.507931784</v>
      </c>
      <c r="AZ95" s="47">
        <f t="shared" si="220"/>
        <v>53524.536088371446</v>
      </c>
      <c r="BA95" s="47">
        <f t="shared" si="220"/>
        <v>0</v>
      </c>
      <c r="BB95" s="47">
        <f t="shared" si="220"/>
        <v>14175.703373167362</v>
      </c>
      <c r="BD95" s="47">
        <f t="shared" si="221"/>
        <v>24368.894479258546</v>
      </c>
      <c r="BE95" s="47">
        <f t="shared" si="221"/>
        <v>0</v>
      </c>
      <c r="BF95" s="47">
        <f t="shared" si="221"/>
        <v>78964.400348282521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333632581.4107703</v>
      </c>
      <c r="BO95" s="44">
        <f t="shared" si="192"/>
        <v>59416364.931592375</v>
      </c>
      <c r="BP95" s="44">
        <f t="shared" si="193"/>
        <v>2038791.1711805253</v>
      </c>
      <c r="BQ95" s="44">
        <f t="shared" si="194"/>
        <v>28574516.845728282</v>
      </c>
      <c r="BR95" s="44">
        <f t="shared" si="195"/>
        <v>20212784.730077013</v>
      </c>
      <c r="BS95" s="44">
        <f t="shared" si="196"/>
        <v>14399316.040864049</v>
      </c>
      <c r="BT95" s="44">
        <f t="shared" si="197"/>
        <v>152911.48922814097</v>
      </c>
      <c r="BU95" s="44">
        <f t="shared" si="198"/>
        <v>1241277.6855394158</v>
      </c>
      <c r="BV95" s="44">
        <f t="shared" si="199"/>
        <v>650687.78595271776</v>
      </c>
      <c r="BW95" s="44">
        <f t="shared" si="200"/>
        <v>47547290.374778017</v>
      </c>
      <c r="BX95" s="44">
        <f t="shared" si="201"/>
        <v>67700.239461538804</v>
      </c>
      <c r="BY95" s="44">
        <f t="shared" si="202"/>
        <v>103333.29482754107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57661319.40679156</v>
      </c>
      <c r="I96" s="21">
        <f>+'Function-Classif'!T96</f>
        <v>0</v>
      </c>
      <c r="J96" s="21">
        <f>+'Function-Classif'!U96</f>
        <v>13459692.59320844</v>
      </c>
      <c r="K96" s="47"/>
      <c r="L96" s="47">
        <f t="shared" si="211"/>
        <v>23232914.740058862</v>
      </c>
      <c r="M96" s="47">
        <f t="shared" si="211"/>
        <v>0</v>
      </c>
      <c r="N96" s="47">
        <f t="shared" si="211"/>
        <v>9815312.758846838</v>
      </c>
      <c r="O96" s="47"/>
      <c r="P96" s="47">
        <f t="shared" si="212"/>
        <v>6987689.2947724052</v>
      </c>
      <c r="Q96" s="47">
        <f t="shared" si="212"/>
        <v>0</v>
      </c>
      <c r="R96" s="47">
        <f t="shared" si="212"/>
        <v>1360028.627502488</v>
      </c>
      <c r="S96" s="47"/>
      <c r="T96" s="47">
        <f t="shared" si="212"/>
        <v>716828.89709290315</v>
      </c>
      <c r="U96" s="47">
        <f t="shared" si="212"/>
        <v>0</v>
      </c>
      <c r="V96" s="47">
        <f t="shared" si="212"/>
        <v>6765.9306265397536</v>
      </c>
      <c r="W96" s="24"/>
      <c r="X96" s="47">
        <f t="shared" si="213"/>
        <v>8556603.3083633557</v>
      </c>
      <c r="Y96" s="47">
        <f t="shared" si="213"/>
        <v>0</v>
      </c>
      <c r="Z96" s="47">
        <f t="shared" si="213"/>
        <v>114504.93368000461</v>
      </c>
      <c r="AB96" s="47">
        <f t="shared" si="214"/>
        <v>7887334.9487946797</v>
      </c>
      <c r="AC96" s="47">
        <f t="shared" si="214"/>
        <v>0</v>
      </c>
      <c r="AD96" s="47">
        <f t="shared" si="214"/>
        <v>10479.668282758941</v>
      </c>
      <c r="AF96" s="47">
        <f t="shared" si="215"/>
        <v>4834019.5527934087</v>
      </c>
      <c r="AG96" s="47">
        <f t="shared" si="215"/>
        <v>0</v>
      </c>
      <c r="AH96" s="47">
        <f t="shared" si="215"/>
        <v>12020.986028517333</v>
      </c>
      <c r="AJ96" s="47">
        <f t="shared" si="216"/>
        <v>4220527.4345337329</v>
      </c>
      <c r="AK96" s="47">
        <f t="shared" si="216"/>
        <v>0</v>
      </c>
      <c r="AL96" s="47">
        <f t="shared" si="216"/>
        <v>7096.4480780351896</v>
      </c>
      <c r="AN96" s="47">
        <f t="shared" si="217"/>
        <v>474019.26535431156</v>
      </c>
      <c r="AO96" s="47">
        <f t="shared" si="217"/>
        <v>0</v>
      </c>
      <c r="AP96" s="47">
        <f t="shared" si="217"/>
        <v>99.321508270785287</v>
      </c>
      <c r="AR96" s="47">
        <f t="shared" si="218"/>
        <v>254924.53265012786</v>
      </c>
      <c r="AS96" s="47">
        <f t="shared" si="218"/>
        <v>0</v>
      </c>
      <c r="AT96" s="47">
        <f t="shared" si="218"/>
        <v>99.321508270785287</v>
      </c>
      <c r="AV96" s="47">
        <f t="shared" si="219"/>
        <v>468807.81067744474</v>
      </c>
      <c r="AW96" s="47">
        <f t="shared" si="219"/>
        <v>0</v>
      </c>
      <c r="AX96" s="47">
        <f t="shared" si="219"/>
        <v>2128962.07100183</v>
      </c>
      <c r="AZ96" s="47">
        <f t="shared" si="220"/>
        <v>15212.175560750549</v>
      </c>
      <c r="BA96" s="47">
        <f t="shared" si="220"/>
        <v>0</v>
      </c>
      <c r="BB96" s="47">
        <f t="shared" si="220"/>
        <v>657.8782501243021</v>
      </c>
      <c r="BD96" s="47">
        <f t="shared" si="221"/>
        <v>12437.446139590051</v>
      </c>
      <c r="BE96" s="47">
        <f t="shared" si="221"/>
        <v>0</v>
      </c>
      <c r="BF96" s="47">
        <f t="shared" si="221"/>
        <v>3664.6478947616183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33048227.4989057</v>
      </c>
      <c r="BO96" s="44">
        <f t="shared" si="192"/>
        <v>8347717.9222748931</v>
      </c>
      <c r="BP96" s="44">
        <f t="shared" si="193"/>
        <v>723594.8277194429</v>
      </c>
      <c r="BQ96" s="44">
        <f t="shared" si="194"/>
        <v>8671108.2420433611</v>
      </c>
      <c r="BR96" s="44">
        <f t="shared" si="195"/>
        <v>7897814.6170774391</v>
      </c>
      <c r="BS96" s="44">
        <f t="shared" si="196"/>
        <v>4846040.5388219263</v>
      </c>
      <c r="BT96" s="44">
        <f t="shared" si="197"/>
        <v>4227623.8826117683</v>
      </c>
      <c r="BU96" s="44">
        <f t="shared" si="198"/>
        <v>474118.58686258236</v>
      </c>
      <c r="BV96" s="44">
        <f t="shared" si="199"/>
        <v>255023.85415839864</v>
      </c>
      <c r="BW96" s="44">
        <f t="shared" si="200"/>
        <v>2597769.8816792746</v>
      </c>
      <c r="BX96" s="44">
        <f t="shared" si="201"/>
        <v>15870.053810874851</v>
      </c>
      <c r="BY96" s="44">
        <f t="shared" si="202"/>
        <v>16102.094034351669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33226936.28567411</v>
      </c>
      <c r="I97" s="31">
        <f>+'Function-Classif'!T97</f>
        <v>0</v>
      </c>
      <c r="J97" s="31">
        <f>+'Function-Classif'!U97</f>
        <v>7756054.714325889</v>
      </c>
      <c r="K97" s="65"/>
      <c r="L97" s="47">
        <f t="shared" si="211"/>
        <v>13387806.344707238</v>
      </c>
      <c r="M97" s="47">
        <f t="shared" si="211"/>
        <v>0</v>
      </c>
      <c r="N97" s="47">
        <f t="shared" si="211"/>
        <v>5656006.0542727532</v>
      </c>
      <c r="O97" s="47"/>
      <c r="P97" s="47">
        <f t="shared" si="212"/>
        <v>4026607.6005562721</v>
      </c>
      <c r="Q97" s="47">
        <f t="shared" si="212"/>
        <v>0</v>
      </c>
      <c r="R97" s="47">
        <f t="shared" si="212"/>
        <v>783707.0850549317</v>
      </c>
      <c r="S97" s="47"/>
      <c r="T97" s="47">
        <f t="shared" si="212"/>
        <v>413067.69141724776</v>
      </c>
      <c r="U97" s="47">
        <f t="shared" si="212"/>
        <v>0</v>
      </c>
      <c r="V97" s="47">
        <f t="shared" si="212"/>
        <v>3898.8207025808783</v>
      </c>
      <c r="W97" s="24"/>
      <c r="X97" s="47">
        <f t="shared" si="213"/>
        <v>4930683.443835496</v>
      </c>
      <c r="Y97" s="47">
        <f t="shared" si="213"/>
        <v>0</v>
      </c>
      <c r="Z97" s="47">
        <f t="shared" si="213"/>
        <v>65982.67564673048</v>
      </c>
      <c r="AB97" s="47">
        <f t="shared" si="214"/>
        <v>4545022.183042584</v>
      </c>
      <c r="AC97" s="47">
        <f t="shared" si="214"/>
        <v>0</v>
      </c>
      <c r="AD97" s="47">
        <f t="shared" si="214"/>
        <v>6038.8363275159127</v>
      </c>
      <c r="AF97" s="47">
        <f t="shared" si="215"/>
        <v>2785570.3153655389</v>
      </c>
      <c r="AG97" s="47">
        <f t="shared" si="215"/>
        <v>0</v>
      </c>
      <c r="AH97" s="47">
        <f t="shared" si="215"/>
        <v>6927.0100124257451</v>
      </c>
      <c r="AJ97" s="47">
        <f t="shared" si="216"/>
        <v>2432049.7276493912</v>
      </c>
      <c r="AK97" s="47">
        <f t="shared" si="216"/>
        <v>0</v>
      </c>
      <c r="AL97" s="47">
        <f t="shared" si="216"/>
        <v>4089.2790967890537</v>
      </c>
      <c r="AN97" s="47">
        <f t="shared" si="217"/>
        <v>273150.32139647228</v>
      </c>
      <c r="AO97" s="47">
        <f t="shared" si="217"/>
        <v>0</v>
      </c>
      <c r="AP97" s="47">
        <f t="shared" si="217"/>
        <v>57.233331825593524</v>
      </c>
      <c r="AR97" s="47">
        <f t="shared" si="218"/>
        <v>146898.49783463989</v>
      </c>
      <c r="AS97" s="47">
        <f t="shared" si="218"/>
        <v>0</v>
      </c>
      <c r="AT97" s="47">
        <f t="shared" si="218"/>
        <v>57.233331825593524</v>
      </c>
      <c r="AV97" s="47">
        <f t="shared" si="219"/>
        <v>270147.2567027508</v>
      </c>
      <c r="AW97" s="47">
        <f t="shared" si="219"/>
        <v>0</v>
      </c>
      <c r="AX97" s="47">
        <f t="shared" si="219"/>
        <v>1226799.6607698631</v>
      </c>
      <c r="AZ97" s="47">
        <f t="shared" si="220"/>
        <v>8765.9108970026991</v>
      </c>
      <c r="BA97" s="47">
        <f t="shared" si="220"/>
        <v>0</v>
      </c>
      <c r="BB97" s="47">
        <f t="shared" si="220"/>
        <v>379.09778904636545</v>
      </c>
      <c r="BD97" s="47">
        <f t="shared" si="221"/>
        <v>7166.9922694829456</v>
      </c>
      <c r="BE97" s="47">
        <f t="shared" si="221"/>
        <v>0</v>
      </c>
      <c r="BF97" s="47">
        <f t="shared" si="221"/>
        <v>2111.7279896015025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19043812.398979992</v>
      </c>
      <c r="BO97" s="44">
        <f t="shared" si="192"/>
        <v>4810314.6856112033</v>
      </c>
      <c r="BP97" s="44">
        <f t="shared" si="193"/>
        <v>416966.51211982861</v>
      </c>
      <c r="BQ97" s="44">
        <f t="shared" si="194"/>
        <v>4996666.1194822267</v>
      </c>
      <c r="BR97" s="44">
        <f t="shared" si="195"/>
        <v>4551061.0193700995</v>
      </c>
      <c r="BS97" s="44">
        <f t="shared" si="196"/>
        <v>2792497.3253779649</v>
      </c>
      <c r="BT97" s="44">
        <f t="shared" si="197"/>
        <v>2436139.0067461804</v>
      </c>
      <c r="BU97" s="44">
        <f t="shared" si="198"/>
        <v>273207.55472829787</v>
      </c>
      <c r="BV97" s="44">
        <f t="shared" si="199"/>
        <v>146955.73116646547</v>
      </c>
      <c r="BW97" s="44">
        <f t="shared" si="200"/>
        <v>1496946.917472614</v>
      </c>
      <c r="BX97" s="44">
        <f t="shared" si="201"/>
        <v>9145.0086860490646</v>
      </c>
      <c r="BY97" s="44">
        <f t="shared" si="202"/>
        <v>9278.7202590844481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1372812804.0040257</v>
      </c>
      <c r="I98" s="21">
        <f t="shared" ref="I98:J98" si="226">SUM(I90:I97)</f>
        <v>0</v>
      </c>
      <c r="J98" s="21">
        <f t="shared" si="226"/>
        <v>311239941.99597406</v>
      </c>
      <c r="K98" s="21"/>
      <c r="L98" s="21">
        <f t="shared" ref="L98:BF98" si="227">SUM(L90:L97)</f>
        <v>552919426.6094811</v>
      </c>
      <c r="M98" s="21">
        <f t="shared" si="227"/>
        <v>0</v>
      </c>
      <c r="N98" s="21">
        <f t="shared" si="227"/>
        <v>226967841.39611775</v>
      </c>
      <c r="O98" s="21"/>
      <c r="P98" s="21">
        <f t="shared" si="227"/>
        <v>166329450.19897884</v>
      </c>
      <c r="Q98" s="21">
        <f t="shared" si="227"/>
        <v>0</v>
      </c>
      <c r="R98" s="21">
        <f t="shared" si="227"/>
        <v>31449100.951259982</v>
      </c>
      <c r="S98" s="21"/>
      <c r="T98" s="21">
        <f t="shared" ref="T98:V98" si="228">SUM(T90:T97)</f>
        <v>17072276.51866442</v>
      </c>
      <c r="U98" s="21">
        <f t="shared" si="228"/>
        <v>0</v>
      </c>
      <c r="V98" s="21">
        <f t="shared" si="228"/>
        <v>156454.37970965149</v>
      </c>
      <c r="W98" s="21"/>
      <c r="X98" s="21">
        <f t="shared" si="227"/>
        <v>203971525.6716634</v>
      </c>
      <c r="Y98" s="21">
        <f t="shared" si="227"/>
        <v>0</v>
      </c>
      <c r="Z98" s="21">
        <f t="shared" si="227"/>
        <v>2647795.1609979672</v>
      </c>
      <c r="AA98" s="21"/>
      <c r="AB98" s="21">
        <f t="shared" si="227"/>
        <v>187787511.86228153</v>
      </c>
      <c r="AC98" s="21">
        <f t="shared" si="227"/>
        <v>0</v>
      </c>
      <c r="AD98" s="21">
        <f t="shared" si="227"/>
        <v>242330.30033009389</v>
      </c>
      <c r="AE98" s="21"/>
      <c r="AF98" s="21">
        <f t="shared" si="227"/>
        <v>115115519.83933227</v>
      </c>
      <c r="AG98" s="21">
        <f t="shared" si="227"/>
        <v>0</v>
      </c>
      <c r="AH98" s="21">
        <f t="shared" si="227"/>
        <v>277971.50405485556</v>
      </c>
      <c r="AI98" s="21"/>
      <c r="AJ98" s="21">
        <f t="shared" si="227"/>
        <v>100611680.78501378</v>
      </c>
      <c r="AK98" s="21">
        <f t="shared" si="227"/>
        <v>0</v>
      </c>
      <c r="AL98" s="21">
        <f t="shared" si="227"/>
        <v>164097.21640296522</v>
      </c>
      <c r="AM98" s="21"/>
      <c r="AN98" s="21">
        <f t="shared" si="227"/>
        <v>11281184.604563674</v>
      </c>
      <c r="AO98" s="21">
        <f t="shared" si="227"/>
        <v>0</v>
      </c>
      <c r="AP98" s="21">
        <f t="shared" si="227"/>
        <v>2296.6958761561923</v>
      </c>
      <c r="AQ98" s="21"/>
      <c r="AR98" s="21">
        <f t="shared" si="227"/>
        <v>6054677.1695631575</v>
      </c>
      <c r="AS98" s="21">
        <f t="shared" si="227"/>
        <v>0</v>
      </c>
      <c r="AT98" s="21">
        <f t="shared" si="227"/>
        <v>2296.6958761561923</v>
      </c>
      <c r="AU98" s="21"/>
      <c r="AV98" s="21">
        <f t="shared" si="227"/>
        <v>11015476.699397227</v>
      </c>
      <c r="AW98" s="21">
        <f t="shared" si="227"/>
        <v>0</v>
      </c>
      <c r="AX98" s="21">
        <f t="shared" si="227"/>
        <v>49229804.239703476</v>
      </c>
      <c r="AY98" s="21"/>
      <c r="AZ98" s="21">
        <f t="shared" si="227"/>
        <v>357204.39652151871</v>
      </c>
      <c r="BA98" s="21">
        <f t="shared" si="227"/>
        <v>0</v>
      </c>
      <c r="BB98" s="21">
        <f t="shared" si="227"/>
        <v>15212.67941233803</v>
      </c>
      <c r="BC98" s="21"/>
      <c r="BD98" s="21">
        <f t="shared" si="227"/>
        <v>296869.64856486861</v>
      </c>
      <c r="BE98" s="21">
        <f t="shared" si="227"/>
        <v>0</v>
      </c>
      <c r="BF98" s="21">
        <f t="shared" si="227"/>
        <v>84740.776232645643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779887268.00559878</v>
      </c>
      <c r="BO98" s="44">
        <f t="shared" si="192"/>
        <v>197778551.15023881</v>
      </c>
      <c r="BP98" s="44">
        <f t="shared" si="193"/>
        <v>17228730.898374069</v>
      </c>
      <c r="BQ98" s="44">
        <f t="shared" si="194"/>
        <v>206619320.83266136</v>
      </c>
      <c r="BR98" s="44">
        <f t="shared" si="195"/>
        <v>188029842.16261163</v>
      </c>
      <c r="BS98" s="44">
        <f t="shared" si="196"/>
        <v>115393491.34338713</v>
      </c>
      <c r="BT98" s="44">
        <f t="shared" si="197"/>
        <v>100775778.00141674</v>
      </c>
      <c r="BU98" s="44">
        <f t="shared" si="198"/>
        <v>11283481.300439831</v>
      </c>
      <c r="BV98" s="44">
        <f t="shared" si="199"/>
        <v>6056973.8654393135</v>
      </c>
      <c r="BW98" s="44">
        <f t="shared" si="200"/>
        <v>60245280.939100705</v>
      </c>
      <c r="BX98" s="44">
        <f t="shared" si="201"/>
        <v>372417.07593385671</v>
      </c>
      <c r="BY98" s="44">
        <f t="shared" si="202"/>
        <v>381610.42479751422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2240331353.8321476</v>
      </c>
      <c r="I100" s="21">
        <f t="shared" ref="I100:J100" si="233">I87-I98</f>
        <v>0</v>
      </c>
      <c r="J100" s="21">
        <f t="shared" si="233"/>
        <v>530784163.90785205</v>
      </c>
      <c r="K100" s="21"/>
      <c r="L100" s="21">
        <f t="shared" ref="L100:BF100" si="234">L87-L98</f>
        <v>902238513.44099951</v>
      </c>
      <c r="M100" s="21">
        <f t="shared" si="234"/>
        <v>0</v>
      </c>
      <c r="N100" s="21">
        <f t="shared" si="234"/>
        <v>387067723.88155323</v>
      </c>
      <c r="O100" s="21"/>
      <c r="P100" s="21">
        <f t="shared" si="234"/>
        <v>271445779.54983741</v>
      </c>
      <c r="Q100" s="21">
        <f t="shared" si="234"/>
        <v>0</v>
      </c>
      <c r="R100" s="21">
        <f t="shared" si="234"/>
        <v>53632848.814385459</v>
      </c>
      <c r="S100" s="21"/>
      <c r="T100" s="21">
        <f t="shared" ref="T100:V100" si="235">T87-T98</f>
        <v>27861277.736059561</v>
      </c>
      <c r="U100" s="21">
        <f t="shared" si="235"/>
        <v>0</v>
      </c>
      <c r="V100" s="21">
        <f t="shared" si="235"/>
        <v>266815.07068582857</v>
      </c>
      <c r="W100" s="21"/>
      <c r="X100" s="21">
        <f t="shared" si="234"/>
        <v>332370533.68573117</v>
      </c>
      <c r="Y100" s="21">
        <f t="shared" si="234"/>
        <v>0</v>
      </c>
      <c r="Z100" s="21">
        <f t="shared" si="234"/>
        <v>4515512.1534746401</v>
      </c>
      <c r="AA100" s="21"/>
      <c r="AB100" s="21">
        <f t="shared" si="234"/>
        <v>306660953.03022099</v>
      </c>
      <c r="AC100" s="21">
        <f t="shared" si="234"/>
        <v>0</v>
      </c>
      <c r="AD100" s="21">
        <f t="shared" si="234"/>
        <v>413266.64253109071</v>
      </c>
      <c r="AE100" s="21"/>
      <c r="AF100" s="21">
        <f t="shared" si="234"/>
        <v>187915730.80059397</v>
      </c>
      <c r="AG100" s="21">
        <f t="shared" si="234"/>
        <v>0</v>
      </c>
      <c r="AH100" s="21">
        <f t="shared" si="234"/>
        <v>474048.64370484021</v>
      </c>
      <c r="AI100" s="21"/>
      <c r="AJ100" s="21">
        <f t="shared" si="234"/>
        <v>164035475.0377757</v>
      </c>
      <c r="AK100" s="21">
        <f t="shared" si="234"/>
        <v>0</v>
      </c>
      <c r="AL100" s="21">
        <f t="shared" si="234"/>
        <v>279849.05552122369</v>
      </c>
      <c r="AM100" s="21"/>
      <c r="AN100" s="21">
        <f t="shared" si="234"/>
        <v>18432747.980957329</v>
      </c>
      <c r="AO100" s="21">
        <f t="shared" si="234"/>
        <v>0</v>
      </c>
      <c r="AP100" s="21">
        <f t="shared" si="234"/>
        <v>3916.7524340174346</v>
      </c>
      <c r="AQ100" s="21"/>
      <c r="AR100" s="21">
        <f t="shared" si="234"/>
        <v>9926142.4901019223</v>
      </c>
      <c r="AS100" s="21">
        <f t="shared" si="234"/>
        <v>0</v>
      </c>
      <c r="AT100" s="21">
        <f t="shared" si="234"/>
        <v>3916.7524340174346</v>
      </c>
      <c r="AU100" s="21"/>
      <c r="AV100" s="21">
        <f t="shared" si="234"/>
        <v>18364656.314360216</v>
      </c>
      <c r="AW100" s="21">
        <f t="shared" si="234"/>
        <v>0</v>
      </c>
      <c r="AX100" s="21">
        <f t="shared" si="234"/>
        <v>83955806.941566169</v>
      </c>
      <c r="AY100" s="21"/>
      <c r="AZ100" s="21">
        <f t="shared" si="234"/>
        <v>596171.28019531758</v>
      </c>
      <c r="BA100" s="21">
        <f t="shared" si="234"/>
        <v>0</v>
      </c>
      <c r="BB100" s="21">
        <f t="shared" si="234"/>
        <v>25943.486786732807</v>
      </c>
      <c r="BC100" s="21"/>
      <c r="BD100" s="21">
        <f t="shared" si="234"/>
        <v>483372.48531509505</v>
      </c>
      <c r="BE100" s="21">
        <f t="shared" si="234"/>
        <v>0</v>
      </c>
      <c r="BF100" s="21">
        <f t="shared" si="234"/>
        <v>144515.7127748373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1289306237.3225527</v>
      </c>
      <c r="BO100" s="44">
        <f t="shared" si="192"/>
        <v>325078628.36422288</v>
      </c>
      <c r="BP100" s="44">
        <f t="shared" si="193"/>
        <v>28128092.806745391</v>
      </c>
      <c r="BQ100" s="44">
        <f t="shared" si="194"/>
        <v>336886045.8392058</v>
      </c>
      <c r="BR100" s="44">
        <f t="shared" si="195"/>
        <v>307074219.67275208</v>
      </c>
      <c r="BS100" s="44">
        <f t="shared" si="196"/>
        <v>188389779.4442988</v>
      </c>
      <c r="BT100" s="44">
        <f t="shared" si="197"/>
        <v>164315324.09329692</v>
      </c>
      <c r="BU100" s="44">
        <f t="shared" si="198"/>
        <v>18436664.733391348</v>
      </c>
      <c r="BV100" s="44">
        <f t="shared" si="199"/>
        <v>9930059.2425359394</v>
      </c>
      <c r="BW100" s="44">
        <f t="shared" si="200"/>
        <v>102320463.25592639</v>
      </c>
      <c r="BX100" s="44">
        <f t="shared" si="201"/>
        <v>622114.76698205038</v>
      </c>
      <c r="BY100" s="44">
        <f t="shared" si="202"/>
        <v>627888.19808993232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15715850.426769681</v>
      </c>
      <c r="I103" s="21">
        <f>+'Function-Classif'!T103</f>
        <v>51365920.482212529</v>
      </c>
      <c r="J103" s="21">
        <f>+'Function-Classif'!U103</f>
        <v>8760953.0910177883</v>
      </c>
      <c r="K103" s="47"/>
      <c r="L103" s="47">
        <f t="shared" ref="L103:N106" si="236">INDEX(Alloc,$E103,L$1)*$G103</f>
        <v>6568576.4421064742</v>
      </c>
      <c r="M103" s="47">
        <f t="shared" si="236"/>
        <v>18651981.482295901</v>
      </c>
      <c r="N103" s="47">
        <f t="shared" si="236"/>
        <v>6738386.7446369017</v>
      </c>
      <c r="O103" s="47"/>
      <c r="P103" s="47">
        <f t="shared" ref="P103:V106" si="237">INDEX(Alloc,$E103,P$1)*$G103</f>
        <v>1998721.9564835476</v>
      </c>
      <c r="Q103" s="47">
        <f t="shared" si="237"/>
        <v>6059036.8316294048</v>
      </c>
      <c r="R103" s="47">
        <f t="shared" si="237"/>
        <v>1365017.2643067576</v>
      </c>
      <c r="S103" s="47"/>
      <c r="T103" s="47">
        <f t="shared" si="237"/>
        <v>189541.62893485805</v>
      </c>
      <c r="U103" s="47">
        <f t="shared" si="237"/>
        <v>716067.24554410391</v>
      </c>
      <c r="V103" s="47">
        <f t="shared" si="237"/>
        <v>19175.275831788575</v>
      </c>
      <c r="W103" s="24"/>
      <c r="X103" s="47">
        <f t="shared" ref="X103:Z106" si="238">INDEX(Alloc,$E103,X$1)*$G103</f>
        <v>2297165.7654598872</v>
      </c>
      <c r="Y103" s="47">
        <f t="shared" si="238"/>
        <v>8336983.8348747017</v>
      </c>
      <c r="Z103" s="47">
        <f t="shared" si="238"/>
        <v>220268.25307469914</v>
      </c>
      <c r="AB103" s="47">
        <f t="shared" ref="AB103:AD106" si="239">INDEX(Alloc,$E103,AB$1)*$G103</f>
        <v>2061598.3688499387</v>
      </c>
      <c r="AC103" s="47">
        <f t="shared" si="239"/>
        <v>8002831.5786366211</v>
      </c>
      <c r="AD103" s="47">
        <f t="shared" si="239"/>
        <v>42795.908022195203</v>
      </c>
      <c r="AF103" s="47">
        <f t="shared" ref="AF103:AH106" si="240">INDEX(Alloc,$E103,AF$1)*$G103</f>
        <v>1266236.3524916891</v>
      </c>
      <c r="AG103" s="47">
        <f t="shared" si="240"/>
        <v>3543249.6874830686</v>
      </c>
      <c r="AH103" s="47">
        <f t="shared" si="240"/>
        <v>56521.014517783544</v>
      </c>
      <c r="AJ103" s="47">
        <f t="shared" ref="AJ103:AL106" si="241">INDEX(Alloc,$E103,AJ$1)*$G103</f>
        <v>1031169.6151914472</v>
      </c>
      <c r="AK103" s="47">
        <f t="shared" si="241"/>
        <v>4846694.5185665451</v>
      </c>
      <c r="AL103" s="47">
        <f t="shared" si="241"/>
        <v>23161.834079156157</v>
      </c>
      <c r="AN103" s="47">
        <f t="shared" ref="AN103:AP106" si="242">INDEX(Alloc,$E103,AN$1)*$G103</f>
        <v>125284.83184673289</v>
      </c>
      <c r="AO103" s="47">
        <f t="shared" si="242"/>
        <v>474524.73403622198</v>
      </c>
      <c r="AP103" s="47">
        <f t="shared" si="242"/>
        <v>282.27242228684753</v>
      </c>
      <c r="AR103" s="47">
        <f t="shared" ref="AR103:AT106" si="243">INDEX(Alloc,$E103,AR$1)*$G103</f>
        <v>64451.343618889288</v>
      </c>
      <c r="AS103" s="47">
        <f t="shared" si="243"/>
        <v>256892.53299102857</v>
      </c>
      <c r="AT103" s="47">
        <f t="shared" si="243"/>
        <v>282.27242228684753</v>
      </c>
      <c r="AV103" s="47">
        <f t="shared" ref="AV103:AX106" si="244">INDEX(Alloc,$E103,AV$1)*$G103</f>
        <v>106738.3958268704</v>
      </c>
      <c r="AW103" s="47">
        <f t="shared" si="244"/>
        <v>449222.55743372836</v>
      </c>
      <c r="AX103" s="47">
        <f t="shared" si="244"/>
        <v>288350.61133233545</v>
      </c>
      <c r="AZ103" s="47">
        <f t="shared" ref="AZ103:BB106" si="245">INDEX(Alloc,$E103,AZ$1)*$G103</f>
        <v>3452.8836441087733</v>
      </c>
      <c r="BA103" s="47">
        <f t="shared" si="245"/>
        <v>14629.222319083434</v>
      </c>
      <c r="BB103" s="47">
        <f t="shared" si="245"/>
        <v>1035.2402671889884</v>
      </c>
      <c r="BD103" s="47">
        <f t="shared" ref="BD103:BF106" si="246">INDEX(Alloc,$E103,BD$1)*$G103</f>
        <v>2912.8423152354139</v>
      </c>
      <c r="BE103" s="47">
        <f t="shared" si="246"/>
        <v>13806.256402107214</v>
      </c>
      <c r="BF103" s="47">
        <f t="shared" si="246"/>
        <v>5676.4001044079569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31958944.669039275</v>
      </c>
      <c r="BO103" s="44">
        <f t="shared" si="192"/>
        <v>9422776.0524197109</v>
      </c>
      <c r="BP103" s="44">
        <f t="shared" si="193"/>
        <v>924784.15031075047</v>
      </c>
      <c r="BQ103" s="44">
        <f t="shared" si="194"/>
        <v>10854417.853409288</v>
      </c>
      <c r="BR103" s="44">
        <f t="shared" si="195"/>
        <v>10107225.855508756</v>
      </c>
      <c r="BS103" s="44">
        <f t="shared" si="196"/>
        <v>4866007.0544925407</v>
      </c>
      <c r="BT103" s="44">
        <f t="shared" si="197"/>
        <v>5901025.9678371483</v>
      </c>
      <c r="BU103" s="44">
        <f t="shared" si="198"/>
        <v>600091.83830524166</v>
      </c>
      <c r="BV103" s="44">
        <f t="shared" si="199"/>
        <v>321626.1490322047</v>
      </c>
      <c r="BW103" s="44">
        <f t="shared" si="200"/>
        <v>844311.56459293421</v>
      </c>
      <c r="BX103" s="44">
        <f t="shared" si="201"/>
        <v>19117.346230381194</v>
      </c>
      <c r="BY103" s="44">
        <f t="shared" si="202"/>
        <v>22395.498821750585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29904490.540663734</v>
      </c>
      <c r="I104" s="21">
        <f>+'Function-Classif'!T104</f>
        <v>0</v>
      </c>
      <c r="J104" s="21">
        <f>+'Function-Classif'!U104</f>
        <v>6991775.4593362715</v>
      </c>
      <c r="K104" s="47"/>
      <c r="L104" s="47">
        <f t="shared" si="236"/>
        <v>12050715.689203696</v>
      </c>
      <c r="M104" s="47">
        <f t="shared" si="236"/>
        <v>0</v>
      </c>
      <c r="N104" s="47">
        <f t="shared" si="236"/>
        <v>5098664.9507614607</v>
      </c>
      <c r="O104" s="47"/>
      <c r="P104" s="47">
        <f t="shared" si="237"/>
        <v>3624147.2384047299</v>
      </c>
      <c r="Q104" s="47">
        <f t="shared" si="237"/>
        <v>0</v>
      </c>
      <c r="R104" s="47">
        <f t="shared" si="237"/>
        <v>706480.82903206826</v>
      </c>
      <c r="S104" s="47"/>
      <c r="T104" s="47">
        <f t="shared" si="237"/>
        <v>371726.13634857727</v>
      </c>
      <c r="U104" s="47">
        <f t="shared" si="237"/>
        <v>0</v>
      </c>
      <c r="V104" s="47">
        <f t="shared" si="237"/>
        <v>3514.632105199948</v>
      </c>
      <c r="W104" s="24"/>
      <c r="X104" s="47">
        <f t="shared" si="238"/>
        <v>4437365.4218954612</v>
      </c>
      <c r="Y104" s="47">
        <f t="shared" si="238"/>
        <v>0</v>
      </c>
      <c r="Z104" s="47">
        <f t="shared" si="238"/>
        <v>59480.763006485802</v>
      </c>
      <c r="AB104" s="47">
        <f t="shared" si="239"/>
        <v>4090099.5701881601</v>
      </c>
      <c r="AC104" s="47">
        <f t="shared" si="239"/>
        <v>0</v>
      </c>
      <c r="AD104" s="47">
        <f t="shared" si="239"/>
        <v>5443.7712461836127</v>
      </c>
      <c r="AF104" s="47">
        <f t="shared" si="240"/>
        <v>2506844.874481489</v>
      </c>
      <c r="AG104" s="47">
        <f t="shared" si="240"/>
        <v>0</v>
      </c>
      <c r="AH104" s="47">
        <f t="shared" si="240"/>
        <v>6244.4245683308582</v>
      </c>
      <c r="AJ104" s="47">
        <f t="shared" si="241"/>
        <v>2188116.1271787747</v>
      </c>
      <c r="AK104" s="47">
        <f t="shared" si="241"/>
        <v>0</v>
      </c>
      <c r="AL104" s="47">
        <f t="shared" si="241"/>
        <v>3686.3227876018773</v>
      </c>
      <c r="AN104" s="47">
        <f t="shared" si="242"/>
        <v>245811.72058307432</v>
      </c>
      <c r="AO104" s="47">
        <f t="shared" si="242"/>
        <v>0</v>
      </c>
      <c r="AP104" s="47">
        <f t="shared" si="242"/>
        <v>51.593576844566414</v>
      </c>
      <c r="AR104" s="47">
        <f t="shared" si="243"/>
        <v>132195.17476894523</v>
      </c>
      <c r="AS104" s="47">
        <f t="shared" si="243"/>
        <v>0</v>
      </c>
      <c r="AT104" s="47">
        <f t="shared" si="243"/>
        <v>51.593576844566414</v>
      </c>
      <c r="AV104" s="47">
        <f t="shared" si="244"/>
        <v>243130.06031330526</v>
      </c>
      <c r="AW104" s="47">
        <f t="shared" si="244"/>
        <v>0</v>
      </c>
      <c r="AX104" s="47">
        <f t="shared" si="244"/>
        <v>1105911.1981056076</v>
      </c>
      <c r="AZ104" s="47">
        <f t="shared" si="245"/>
        <v>7889.204827523743</v>
      </c>
      <c r="BA104" s="47">
        <f t="shared" si="245"/>
        <v>0</v>
      </c>
      <c r="BB104" s="47">
        <f t="shared" si="245"/>
        <v>341.74160907442598</v>
      </c>
      <c r="BD104" s="47">
        <f t="shared" si="246"/>
        <v>6449.3224699896709</v>
      </c>
      <c r="BE104" s="47">
        <f t="shared" si="246"/>
        <v>0</v>
      </c>
      <c r="BF104" s="47">
        <f t="shared" si="246"/>
        <v>1903.6389605681848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17149380.639965158</v>
      </c>
      <c r="BO104" s="44">
        <f t="shared" si="192"/>
        <v>4330628.0674367985</v>
      </c>
      <c r="BP104" s="44">
        <f t="shared" si="193"/>
        <v>375240.76845377724</v>
      </c>
      <c r="BQ104" s="44">
        <f t="shared" si="194"/>
        <v>4496846.1849019472</v>
      </c>
      <c r="BR104" s="44">
        <f t="shared" si="195"/>
        <v>4095543.3414343437</v>
      </c>
      <c r="BS104" s="44">
        <f t="shared" si="196"/>
        <v>2513089.2990498198</v>
      </c>
      <c r="BT104" s="44">
        <f t="shared" si="197"/>
        <v>2191802.4499663766</v>
      </c>
      <c r="BU104" s="44">
        <f t="shared" si="198"/>
        <v>245863.3141599189</v>
      </c>
      <c r="BV104" s="44">
        <f t="shared" si="199"/>
        <v>132246.76834578981</v>
      </c>
      <c r="BW104" s="44">
        <f t="shared" si="200"/>
        <v>1349041.258418913</v>
      </c>
      <c r="BX104" s="44">
        <f t="shared" si="201"/>
        <v>8230.9464365981694</v>
      </c>
      <c r="BY104" s="44">
        <f t="shared" si="202"/>
        <v>8352.9614305578561</v>
      </c>
      <c r="CA104" s="44">
        <f t="shared" si="203"/>
        <v>0</v>
      </c>
    </row>
    <row r="105" spans="2:79" x14ac:dyDescent="0.25">
      <c r="B105" s="43" t="s">
        <v>453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36289311</v>
      </c>
      <c r="I105" s="21">
        <f>+'Function-Classif'!T105</f>
        <v>0</v>
      </c>
      <c r="J105" s="21">
        <f>+'Function-Classif'!U105</f>
        <v>0</v>
      </c>
      <c r="K105" s="47"/>
      <c r="L105" s="47">
        <f t="shared" si="236"/>
        <v>12885245.656769998</v>
      </c>
      <c r="M105" s="47">
        <f t="shared" si="236"/>
        <v>0</v>
      </c>
      <c r="N105" s="47">
        <f t="shared" si="236"/>
        <v>0</v>
      </c>
      <c r="O105" s="47"/>
      <c r="P105" s="47">
        <f t="shared" si="237"/>
        <v>4195044.3515999988</v>
      </c>
      <c r="Q105" s="47">
        <f t="shared" si="237"/>
        <v>0</v>
      </c>
      <c r="R105" s="47">
        <f t="shared" si="237"/>
        <v>0</v>
      </c>
      <c r="S105" s="47"/>
      <c r="T105" s="47">
        <f t="shared" si="237"/>
        <v>493062.86855699995</v>
      </c>
      <c r="U105" s="47">
        <f t="shared" si="237"/>
        <v>0</v>
      </c>
      <c r="V105" s="47">
        <f t="shared" si="237"/>
        <v>0</v>
      </c>
      <c r="W105" s="24"/>
      <c r="X105" s="47">
        <f t="shared" si="238"/>
        <v>5763468.3730199989</v>
      </c>
      <c r="Y105" s="47">
        <f t="shared" si="238"/>
        <v>0</v>
      </c>
      <c r="Z105" s="47">
        <f t="shared" si="238"/>
        <v>0</v>
      </c>
      <c r="AB105" s="47">
        <f t="shared" si="239"/>
        <v>5495943.5723279994</v>
      </c>
      <c r="AC105" s="47">
        <f t="shared" si="239"/>
        <v>0</v>
      </c>
      <c r="AD105" s="47">
        <f t="shared" si="239"/>
        <v>0</v>
      </c>
      <c r="AF105" s="47">
        <f t="shared" si="240"/>
        <v>3304540.9489709991</v>
      </c>
      <c r="AG105" s="47">
        <f t="shared" si="240"/>
        <v>0</v>
      </c>
      <c r="AH105" s="47">
        <f t="shared" si="240"/>
        <v>0</v>
      </c>
      <c r="AJ105" s="47">
        <f t="shared" si="241"/>
        <v>3325661.3279729998</v>
      </c>
      <c r="AK105" s="47">
        <f t="shared" si="241"/>
        <v>0</v>
      </c>
      <c r="AL105" s="47">
        <f t="shared" si="241"/>
        <v>0</v>
      </c>
      <c r="AN105" s="47">
        <f t="shared" si="242"/>
        <v>327111.84935399989</v>
      </c>
      <c r="AO105" s="47">
        <f t="shared" si="242"/>
        <v>0</v>
      </c>
      <c r="AP105" s="47">
        <f t="shared" si="242"/>
        <v>0</v>
      </c>
      <c r="AR105" s="47">
        <f t="shared" si="243"/>
        <v>177418.44147899997</v>
      </c>
      <c r="AS105" s="47">
        <f t="shared" si="243"/>
        <v>0</v>
      </c>
      <c r="AT105" s="47">
        <f t="shared" si="243"/>
        <v>0</v>
      </c>
      <c r="AV105" s="47">
        <f t="shared" si="244"/>
        <v>302435.11787399993</v>
      </c>
      <c r="AW105" s="47">
        <f t="shared" si="244"/>
        <v>0</v>
      </c>
      <c r="AX105" s="47">
        <f t="shared" si="244"/>
        <v>0</v>
      </c>
      <c r="AZ105" s="47">
        <f t="shared" si="245"/>
        <v>9870.6925919999976</v>
      </c>
      <c r="BA105" s="47">
        <f t="shared" si="245"/>
        <v>0</v>
      </c>
      <c r="BB105" s="47">
        <f t="shared" si="245"/>
        <v>0</v>
      </c>
      <c r="BD105" s="47">
        <f t="shared" si="246"/>
        <v>9507.7994819999985</v>
      </c>
      <c r="BE105" s="47">
        <f t="shared" si="246"/>
        <v>0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12885245.656769998</v>
      </c>
      <c r="BO105" s="44">
        <f t="shared" si="192"/>
        <v>4195044.3515999988</v>
      </c>
      <c r="BP105" s="44">
        <f t="shared" si="193"/>
        <v>493062.86855699995</v>
      </c>
      <c r="BQ105" s="44">
        <f t="shared" si="194"/>
        <v>5763468.3730199989</v>
      </c>
      <c r="BR105" s="44">
        <f t="shared" si="195"/>
        <v>5495943.5723279994</v>
      </c>
      <c r="BS105" s="44">
        <f t="shared" si="196"/>
        <v>3304540.9489709991</v>
      </c>
      <c r="BT105" s="44">
        <f t="shared" si="197"/>
        <v>3325661.3279729998</v>
      </c>
      <c r="BU105" s="44">
        <f t="shared" si="198"/>
        <v>327111.84935399989</v>
      </c>
      <c r="BV105" s="44">
        <f t="shared" si="199"/>
        <v>177418.44147899997</v>
      </c>
      <c r="BW105" s="44">
        <f t="shared" si="200"/>
        <v>302435.11787399993</v>
      </c>
      <c r="BX105" s="44">
        <f t="shared" si="201"/>
        <v>9870.6925919999976</v>
      </c>
      <c r="BY105" s="44">
        <f t="shared" si="202"/>
        <v>9507.7994819999985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11324465.895263856</v>
      </c>
      <c r="I106" s="31">
        <f>+'Function-Classif'!T106</f>
        <v>0</v>
      </c>
      <c r="J106" s="31">
        <f>+'Function-Classif'!U106</f>
        <v>2647700.1047361442</v>
      </c>
      <c r="K106" s="65"/>
      <c r="L106" s="47">
        <f t="shared" si="236"/>
        <v>4563459.0781722581</v>
      </c>
      <c r="M106" s="47">
        <f t="shared" si="236"/>
        <v>0</v>
      </c>
      <c r="N106" s="47">
        <f t="shared" si="236"/>
        <v>1930802.240812687</v>
      </c>
      <c r="O106" s="47"/>
      <c r="P106" s="47">
        <f t="shared" si="237"/>
        <v>1372420.3642567098</v>
      </c>
      <c r="Q106" s="47">
        <f t="shared" si="237"/>
        <v>0</v>
      </c>
      <c r="R106" s="47">
        <f t="shared" si="237"/>
        <v>267535.67472257698</v>
      </c>
      <c r="S106" s="47"/>
      <c r="T106" s="47">
        <f t="shared" si="237"/>
        <v>140768.15479379284</v>
      </c>
      <c r="U106" s="47">
        <f t="shared" si="237"/>
        <v>0</v>
      </c>
      <c r="V106" s="47">
        <f t="shared" si="237"/>
        <v>1330.9483188023182</v>
      </c>
      <c r="W106" s="24"/>
      <c r="X106" s="47">
        <f t="shared" si="238"/>
        <v>1680376.1734963483</v>
      </c>
      <c r="Y106" s="47">
        <f t="shared" si="238"/>
        <v>0</v>
      </c>
      <c r="Z106" s="47">
        <f t="shared" si="238"/>
        <v>22524.639608064368</v>
      </c>
      <c r="AB106" s="47">
        <f t="shared" si="239"/>
        <v>1548870.8302134862</v>
      </c>
      <c r="AC106" s="47">
        <f t="shared" si="239"/>
        <v>0</v>
      </c>
      <c r="AD106" s="47">
        <f t="shared" si="239"/>
        <v>2061.4897864652294</v>
      </c>
      <c r="AF106" s="47">
        <f t="shared" si="240"/>
        <v>949311.58406394103</v>
      </c>
      <c r="AG106" s="47">
        <f t="shared" si="240"/>
        <v>0</v>
      </c>
      <c r="AH106" s="47">
        <f t="shared" si="240"/>
        <v>2364.6874359372055</v>
      </c>
      <c r="AJ106" s="47">
        <f t="shared" si="241"/>
        <v>828612.89422130003</v>
      </c>
      <c r="AK106" s="47">
        <f t="shared" si="241"/>
        <v>0</v>
      </c>
      <c r="AL106" s="47">
        <f t="shared" si="241"/>
        <v>1395.9654865334116</v>
      </c>
      <c r="AN106" s="47">
        <f t="shared" si="242"/>
        <v>93085.901015900396</v>
      </c>
      <c r="AO106" s="47">
        <f t="shared" si="242"/>
        <v>0</v>
      </c>
      <c r="AP106" s="47">
        <f t="shared" si="242"/>
        <v>19.537858389410953</v>
      </c>
      <c r="AR106" s="47">
        <f t="shared" si="243"/>
        <v>50060.700621323427</v>
      </c>
      <c r="AS106" s="47">
        <f t="shared" si="243"/>
        <v>0</v>
      </c>
      <c r="AT106" s="47">
        <f t="shared" si="243"/>
        <v>19.537858389410953</v>
      </c>
      <c r="AV106" s="47">
        <f t="shared" si="244"/>
        <v>92070.388973440116</v>
      </c>
      <c r="AW106" s="47">
        <f t="shared" si="244"/>
        <v>0</v>
      </c>
      <c r="AX106" s="47">
        <f t="shared" si="244"/>
        <v>418795.08460803155</v>
      </c>
      <c r="AZ106" s="47">
        <f t="shared" si="245"/>
        <v>2987.5456627010199</v>
      </c>
      <c r="BA106" s="47">
        <f t="shared" si="245"/>
        <v>0</v>
      </c>
      <c r="BB106" s="47">
        <f t="shared" si="245"/>
        <v>129.413379963571</v>
      </c>
      <c r="BD106" s="47">
        <f t="shared" si="246"/>
        <v>2442.2797726530298</v>
      </c>
      <c r="BE106" s="47">
        <f t="shared" si="246"/>
        <v>0</v>
      </c>
      <c r="BF106" s="47">
        <f t="shared" si="246"/>
        <v>720.88486030337413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6494261.3189849453</v>
      </c>
      <c r="BO106" s="44">
        <f t="shared" si="192"/>
        <v>1639956.0389792868</v>
      </c>
      <c r="BP106" s="44">
        <f t="shared" si="193"/>
        <v>142099.10311259516</v>
      </c>
      <c r="BQ106" s="44">
        <f t="shared" si="194"/>
        <v>1702900.8131044128</v>
      </c>
      <c r="BR106" s="44">
        <f t="shared" si="195"/>
        <v>1550932.3199999514</v>
      </c>
      <c r="BS106" s="44">
        <f t="shared" si="196"/>
        <v>951676.27149987826</v>
      </c>
      <c r="BT106" s="44">
        <f t="shared" si="197"/>
        <v>830008.85970783338</v>
      </c>
      <c r="BU106" s="44">
        <f t="shared" si="198"/>
        <v>93105.438874289801</v>
      </c>
      <c r="BV106" s="44">
        <f t="shared" si="199"/>
        <v>50080.23847971284</v>
      </c>
      <c r="BW106" s="44">
        <f t="shared" si="200"/>
        <v>510865.47358147166</v>
      </c>
      <c r="BX106" s="44">
        <f t="shared" si="201"/>
        <v>3116.9590426645909</v>
      </c>
      <c r="BY106" s="44">
        <f t="shared" si="202"/>
        <v>3163.1646329564037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93234117.862697273</v>
      </c>
      <c r="I107" s="21">
        <f>SUM(I103:I106)</f>
        <v>51365920.482212529</v>
      </c>
      <c r="J107" s="21">
        <f>SUM(J103:J106)</f>
        <v>18400428.655090205</v>
      </c>
      <c r="K107" s="21"/>
      <c r="L107" s="21">
        <f t="shared" ref="L107:R107" si="255">SUM(L103:L106)</f>
        <v>36067996.86625243</v>
      </c>
      <c r="M107" s="21">
        <f t="shared" si="255"/>
        <v>18651981.482295901</v>
      </c>
      <c r="N107" s="21">
        <f t="shared" si="255"/>
        <v>13767853.93621105</v>
      </c>
      <c r="O107" s="21"/>
      <c r="P107" s="21">
        <f t="shared" si="255"/>
        <v>11190333.910744986</v>
      </c>
      <c r="Q107" s="21">
        <f t="shared" si="255"/>
        <v>6059036.8316294048</v>
      </c>
      <c r="R107" s="21">
        <f t="shared" si="255"/>
        <v>2339033.7680614027</v>
      </c>
      <c r="S107" s="21"/>
      <c r="T107" s="21">
        <f t="shared" ref="T107:V107" si="256">SUM(T103:T106)</f>
        <v>1195098.7886342281</v>
      </c>
      <c r="U107" s="21">
        <f t="shared" si="256"/>
        <v>716067.24554410391</v>
      </c>
      <c r="V107" s="21">
        <f t="shared" si="256"/>
        <v>24020.856255790841</v>
      </c>
      <c r="W107" s="21"/>
      <c r="X107" s="21">
        <f t="shared" ref="X107:BF107" si="257">SUM(X103:X106)</f>
        <v>14178375.733871697</v>
      </c>
      <c r="Y107" s="21">
        <f t="shared" si="257"/>
        <v>8336983.8348747017</v>
      </c>
      <c r="Z107" s="21">
        <f t="shared" si="257"/>
        <v>302273.65568924934</v>
      </c>
      <c r="AA107" s="21"/>
      <c r="AB107" s="21">
        <f t="shared" si="257"/>
        <v>13196512.341579586</v>
      </c>
      <c r="AC107" s="21">
        <f t="shared" si="257"/>
        <v>8002831.5786366211</v>
      </c>
      <c r="AD107" s="21">
        <f t="shared" si="257"/>
        <v>50301.169054844046</v>
      </c>
      <c r="AE107" s="21"/>
      <c r="AF107" s="21">
        <f t="shared" si="257"/>
        <v>8026933.7600081181</v>
      </c>
      <c r="AG107" s="21">
        <f t="shared" si="257"/>
        <v>3543249.6874830686</v>
      </c>
      <c r="AH107" s="21">
        <f t="shared" si="257"/>
        <v>65130.126522051614</v>
      </c>
      <c r="AI107" s="21"/>
      <c r="AJ107" s="21">
        <f t="shared" si="257"/>
        <v>7373559.9645645218</v>
      </c>
      <c r="AK107" s="21">
        <f t="shared" si="257"/>
        <v>4846694.5185665451</v>
      </c>
      <c r="AL107" s="21">
        <f t="shared" si="257"/>
        <v>28244.122353291448</v>
      </c>
      <c r="AM107" s="21"/>
      <c r="AN107" s="21">
        <f t="shared" si="257"/>
        <v>791294.30279970751</v>
      </c>
      <c r="AO107" s="21">
        <f t="shared" si="257"/>
        <v>474524.73403622198</v>
      </c>
      <c r="AP107" s="21">
        <f t="shared" si="257"/>
        <v>353.40385752082489</v>
      </c>
      <c r="AQ107" s="21"/>
      <c r="AR107" s="21">
        <f t="shared" si="257"/>
        <v>424125.66048815788</v>
      </c>
      <c r="AS107" s="21">
        <f t="shared" si="257"/>
        <v>256892.53299102857</v>
      </c>
      <c r="AT107" s="21">
        <f t="shared" si="257"/>
        <v>353.40385752082489</v>
      </c>
      <c r="AU107" s="21"/>
      <c r="AV107" s="21">
        <f t="shared" si="257"/>
        <v>744373.96298761584</v>
      </c>
      <c r="AW107" s="21">
        <f t="shared" si="257"/>
        <v>449222.55743372836</v>
      </c>
      <c r="AX107" s="21">
        <f t="shared" si="257"/>
        <v>1813056.8940459746</v>
      </c>
      <c r="AY107" s="21"/>
      <c r="AZ107" s="21">
        <f t="shared" si="257"/>
        <v>24200.326726333536</v>
      </c>
      <c r="BA107" s="21">
        <f t="shared" si="257"/>
        <v>14629.222319083434</v>
      </c>
      <c r="BB107" s="21">
        <f t="shared" si="257"/>
        <v>1506.3952562269853</v>
      </c>
      <c r="BC107" s="21"/>
      <c r="BD107" s="21">
        <f t="shared" si="257"/>
        <v>21312.244039878115</v>
      </c>
      <c r="BE107" s="21">
        <f t="shared" si="257"/>
        <v>13806.256402107214</v>
      </c>
      <c r="BF107" s="21">
        <f t="shared" si="257"/>
        <v>8300.923925279516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68487832.284759372</v>
      </c>
      <c r="BO107" s="44">
        <f t="shared" si="192"/>
        <v>19588404.510435794</v>
      </c>
      <c r="BP107" s="44">
        <f t="shared" si="193"/>
        <v>1935186.8904341229</v>
      </c>
      <c r="BQ107" s="44">
        <f t="shared" si="194"/>
        <v>22817633.22443565</v>
      </c>
      <c r="BR107" s="44">
        <f t="shared" si="195"/>
        <v>21249645.08927105</v>
      </c>
      <c r="BS107" s="44">
        <f t="shared" si="196"/>
        <v>11635313.574013239</v>
      </c>
      <c r="BT107" s="44">
        <f t="shared" si="197"/>
        <v>12248498.605484357</v>
      </c>
      <c r="BU107" s="44">
        <f t="shared" si="198"/>
        <v>1266172.4406934502</v>
      </c>
      <c r="BV107" s="44">
        <f t="shared" si="199"/>
        <v>681371.59733670717</v>
      </c>
      <c r="BW107" s="44">
        <f t="shared" si="200"/>
        <v>3006653.4144673189</v>
      </c>
      <c r="BX107" s="44">
        <f t="shared" si="201"/>
        <v>40335.944301643955</v>
      </c>
      <c r="BY107" s="44">
        <f t="shared" si="202"/>
        <v>43419.424367264844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468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442904918.48436135</v>
      </c>
      <c r="I114" s="21">
        <f>+'Function-Classif'!T114</f>
        <v>0</v>
      </c>
      <c r="J114" s="21">
        <f>+'Function-Classif'!U114</f>
        <v>103552733.51563869</v>
      </c>
      <c r="K114" s="47"/>
      <c r="L114" s="47">
        <f t="shared" ref="L114:N114" si="258">INDEX(Alloc,$E114,L$1)*$G114</f>
        <v>178478922.51323786</v>
      </c>
      <c r="M114" s="47">
        <f t="shared" si="258"/>
        <v>0</v>
      </c>
      <c r="N114" s="47">
        <f t="shared" si="258"/>
        <v>75514537.902773231</v>
      </c>
      <c r="O114" s="47"/>
      <c r="P114" s="47">
        <f t="shared" ref="P114:V114" si="259">INDEX(Alloc,$E114,P$1)*$G114</f>
        <v>53675973.346488036</v>
      </c>
      <c r="Q114" s="47">
        <f t="shared" si="259"/>
        <v>0</v>
      </c>
      <c r="R114" s="47">
        <f t="shared" si="259"/>
        <v>10463439.715441054</v>
      </c>
      <c r="S114" s="47"/>
      <c r="T114" s="47">
        <f t="shared" si="259"/>
        <v>5505505.3987326361</v>
      </c>
      <c r="U114" s="47">
        <f t="shared" si="259"/>
        <v>0</v>
      </c>
      <c r="V114" s="47">
        <f t="shared" si="259"/>
        <v>52053.983128032</v>
      </c>
      <c r="W114" s="24"/>
      <c r="X114" s="47">
        <f t="shared" ref="X114:Z114" si="260">INDEX(Alloc,$E114,X$1)*$G114</f>
        <v>65720262.573859997</v>
      </c>
      <c r="Y114" s="47">
        <f t="shared" si="260"/>
        <v>0</v>
      </c>
      <c r="Z114" s="47">
        <f t="shared" si="260"/>
        <v>880948.71420573269</v>
      </c>
      <c r="AB114" s="47">
        <f t="shared" ref="AB114:AD114" si="261">INDEX(Alloc,$E114,AB$1)*$G114</f>
        <v>60577029.869939446</v>
      </c>
      <c r="AC114" s="47">
        <f t="shared" si="261"/>
        <v>0</v>
      </c>
      <c r="AD114" s="47">
        <f t="shared" si="261"/>
        <v>80625.78617615698</v>
      </c>
      <c r="AF114" s="47">
        <f t="shared" ref="AF114:AH114" si="262">INDEX(Alloc,$E114,AF$1)*$G114</f>
        <v>37127999.999712415</v>
      </c>
      <c r="AG114" s="47">
        <f t="shared" si="262"/>
        <v>0</v>
      </c>
      <c r="AH114" s="47">
        <f t="shared" si="262"/>
        <v>92483.981650099624</v>
      </c>
      <c r="AJ114" s="47">
        <f t="shared" ref="AJ114:AL114" si="263">INDEX(Alloc,$E114,AJ$1)*$G114</f>
        <v>32407420.337912962</v>
      </c>
      <c r="AK114" s="47">
        <f t="shared" si="263"/>
        <v>0</v>
      </c>
      <c r="AL114" s="47">
        <f t="shared" si="263"/>
        <v>54596.833593594987</v>
      </c>
      <c r="AN114" s="47">
        <f t="shared" ref="AN114:AP114" si="264">INDEX(Alloc,$E114,AN$1)*$G114</f>
        <v>3640631.1593673695</v>
      </c>
      <c r="AO114" s="47">
        <f t="shared" si="264"/>
        <v>0</v>
      </c>
      <c r="AP114" s="47">
        <f t="shared" si="264"/>
        <v>764.13436689672972</v>
      </c>
      <c r="AR114" s="47">
        <f t="shared" ref="AR114:AT114" si="265">INDEX(Alloc,$E114,AR$1)*$G114</f>
        <v>1957896.3575871729</v>
      </c>
      <c r="AS114" s="47">
        <f t="shared" si="265"/>
        <v>0</v>
      </c>
      <c r="AT114" s="47">
        <f t="shared" si="265"/>
        <v>764.13436689672972</v>
      </c>
      <c r="AV114" s="47">
        <f t="shared" ref="AV114:AX114" si="266">INDEX(Alloc,$E114,AV$1)*$G114</f>
        <v>3600914.0298757381</v>
      </c>
      <c r="AW114" s="47">
        <f t="shared" si="266"/>
        <v>0</v>
      </c>
      <c r="AX114" s="47">
        <f t="shared" si="266"/>
        <v>16379262.786030902</v>
      </c>
      <c r="AZ114" s="47">
        <f t="shared" ref="AZ114:BB114" si="267">INDEX(Alloc,$E114,AZ$1)*$G114</f>
        <v>116844.24505709304</v>
      </c>
      <c r="BA114" s="47">
        <f t="shared" si="267"/>
        <v>0</v>
      </c>
      <c r="BB114" s="47">
        <f t="shared" si="267"/>
        <v>5061.4150842665949</v>
      </c>
      <c r="BD114" s="47">
        <f t="shared" ref="BD114:BF114" si="268">INDEX(Alloc,$E114,BD$1)*$G114</f>
        <v>95518.652590519487</v>
      </c>
      <c r="BE114" s="47">
        <f t="shared" si="268"/>
        <v>0</v>
      </c>
      <c r="BF114" s="47">
        <f t="shared" si="268"/>
        <v>28194.128821811151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253993460.4160111</v>
      </c>
      <c r="BO114" s="44">
        <f t="shared" si="192"/>
        <v>64139413.061929092</v>
      </c>
      <c r="BP114" s="44">
        <f t="shared" si="193"/>
        <v>5557559.3818606678</v>
      </c>
      <c r="BQ114" s="44">
        <f t="shared" si="194"/>
        <v>66601211.288065732</v>
      </c>
      <c r="BR114" s="44">
        <f t="shared" si="195"/>
        <v>60657655.656115606</v>
      </c>
      <c r="BS114" s="44">
        <f t="shared" si="196"/>
        <v>37220483.981362514</v>
      </c>
      <c r="BT114" s="44">
        <f t="shared" si="197"/>
        <v>32462017.171506558</v>
      </c>
      <c r="BU114" s="44">
        <f t="shared" si="198"/>
        <v>3641395.2937342664</v>
      </c>
      <c r="BV114" s="44">
        <f t="shared" si="199"/>
        <v>1958660.4919540696</v>
      </c>
      <c r="BW114" s="44">
        <f t="shared" si="200"/>
        <v>19980176.81590664</v>
      </c>
      <c r="BX114" s="44">
        <f t="shared" si="201"/>
        <v>121905.66014135964</v>
      </c>
      <c r="BY114" s="44">
        <f t="shared" si="202"/>
        <v>123712.78141233063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442904918.48436135</v>
      </c>
      <c r="I118" s="21">
        <f t="shared" ref="I118:BF118" si="269">SUM(I112:I117)</f>
        <v>0</v>
      </c>
      <c r="J118" s="21">
        <f t="shared" si="269"/>
        <v>103552733.51563869</v>
      </c>
      <c r="K118" s="21"/>
      <c r="L118" s="21">
        <f t="shared" si="269"/>
        <v>178478922.51323786</v>
      </c>
      <c r="M118" s="21">
        <f t="shared" si="269"/>
        <v>0</v>
      </c>
      <c r="N118" s="21">
        <f t="shared" si="269"/>
        <v>75514537.902773231</v>
      </c>
      <c r="O118" s="21"/>
      <c r="P118" s="21">
        <f t="shared" si="269"/>
        <v>53675973.346488036</v>
      </c>
      <c r="Q118" s="21">
        <f t="shared" si="269"/>
        <v>0</v>
      </c>
      <c r="R118" s="21">
        <f t="shared" si="269"/>
        <v>10463439.715441054</v>
      </c>
      <c r="S118" s="21"/>
      <c r="T118" s="21">
        <f t="shared" ref="T118:V118" si="270">SUM(T112:T117)</f>
        <v>5505505.3987326361</v>
      </c>
      <c r="U118" s="21">
        <f t="shared" si="270"/>
        <v>0</v>
      </c>
      <c r="V118" s="21">
        <f t="shared" si="270"/>
        <v>52053.983128032</v>
      </c>
      <c r="W118" s="21"/>
      <c r="X118" s="21">
        <f t="shared" si="269"/>
        <v>65720262.573859997</v>
      </c>
      <c r="Y118" s="21">
        <f t="shared" si="269"/>
        <v>0</v>
      </c>
      <c r="Z118" s="21">
        <f t="shared" si="269"/>
        <v>880948.71420573269</v>
      </c>
      <c r="AA118" s="21"/>
      <c r="AB118" s="21">
        <f t="shared" si="269"/>
        <v>60577029.869939446</v>
      </c>
      <c r="AC118" s="21">
        <f t="shared" si="269"/>
        <v>0</v>
      </c>
      <c r="AD118" s="21">
        <f t="shared" si="269"/>
        <v>80625.78617615698</v>
      </c>
      <c r="AE118" s="21"/>
      <c r="AF118" s="21">
        <f t="shared" si="269"/>
        <v>37127999.999712415</v>
      </c>
      <c r="AG118" s="21">
        <f t="shared" si="269"/>
        <v>0</v>
      </c>
      <c r="AH118" s="21">
        <f t="shared" si="269"/>
        <v>92483.981650099624</v>
      </c>
      <c r="AI118" s="21"/>
      <c r="AJ118" s="21">
        <f t="shared" si="269"/>
        <v>32407420.337912962</v>
      </c>
      <c r="AK118" s="21">
        <f t="shared" si="269"/>
        <v>0</v>
      </c>
      <c r="AL118" s="21">
        <f t="shared" si="269"/>
        <v>54596.833593594987</v>
      </c>
      <c r="AM118" s="21"/>
      <c r="AN118" s="21">
        <f t="shared" si="269"/>
        <v>3640631.1593673695</v>
      </c>
      <c r="AO118" s="21">
        <f t="shared" si="269"/>
        <v>0</v>
      </c>
      <c r="AP118" s="21">
        <f t="shared" si="269"/>
        <v>764.13436689672972</v>
      </c>
      <c r="AQ118" s="21"/>
      <c r="AR118" s="21">
        <f t="shared" si="269"/>
        <v>1957896.3575871729</v>
      </c>
      <c r="AS118" s="21">
        <f t="shared" si="269"/>
        <v>0</v>
      </c>
      <c r="AT118" s="21">
        <f t="shared" si="269"/>
        <v>764.13436689672972</v>
      </c>
      <c r="AU118" s="21"/>
      <c r="AV118" s="21">
        <f t="shared" si="269"/>
        <v>3600914.0298757381</v>
      </c>
      <c r="AW118" s="21">
        <f t="shared" si="269"/>
        <v>0</v>
      </c>
      <c r="AX118" s="21">
        <f t="shared" si="269"/>
        <v>16379262.786030902</v>
      </c>
      <c r="AY118" s="21"/>
      <c r="AZ118" s="21">
        <f t="shared" si="269"/>
        <v>116844.24505709304</v>
      </c>
      <c r="BA118" s="21">
        <f t="shared" si="269"/>
        <v>0</v>
      </c>
      <c r="BB118" s="21">
        <f t="shared" si="269"/>
        <v>5061.4150842665949</v>
      </c>
      <c r="BC118" s="21"/>
      <c r="BD118" s="21">
        <f t="shared" si="269"/>
        <v>95518.652590519487</v>
      </c>
      <c r="BE118" s="21">
        <f t="shared" si="269"/>
        <v>0</v>
      </c>
      <c r="BF118" s="21">
        <f t="shared" si="269"/>
        <v>28194.128821811151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253993460.4160111</v>
      </c>
      <c r="BO118" s="44">
        <f t="shared" si="192"/>
        <v>64139413.061929092</v>
      </c>
      <c r="BP118" s="44">
        <f t="shared" si="193"/>
        <v>5557559.3818606678</v>
      </c>
      <c r="BQ118" s="44">
        <f t="shared" si="194"/>
        <v>66601211.288065732</v>
      </c>
      <c r="BR118" s="44">
        <f t="shared" si="195"/>
        <v>60657655.656115606</v>
      </c>
      <c r="BS118" s="44">
        <f t="shared" si="196"/>
        <v>37220483.981362514</v>
      </c>
      <c r="BT118" s="44">
        <f t="shared" si="197"/>
        <v>32462017.171506558</v>
      </c>
      <c r="BU118" s="44">
        <f t="shared" si="198"/>
        <v>3641395.2937342664</v>
      </c>
      <c r="BV118" s="44">
        <f t="shared" si="199"/>
        <v>1958660.4919540696</v>
      </c>
      <c r="BW118" s="44">
        <f t="shared" si="200"/>
        <v>19980176.81590664</v>
      </c>
      <c r="BX118" s="44">
        <f t="shared" si="201"/>
        <v>121905.66014135964</v>
      </c>
      <c r="BY118" s="44">
        <f t="shared" si="202"/>
        <v>123712.78141233063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442904918.48436135</v>
      </c>
      <c r="I129" s="21">
        <f t="shared" ref="I129:J129" si="285">I118+I127</f>
        <v>0</v>
      </c>
      <c r="J129" s="21">
        <f t="shared" si="285"/>
        <v>103552733.51563869</v>
      </c>
      <c r="K129" s="21"/>
      <c r="L129" s="21">
        <f t="shared" ref="L129:BF129" si="286">L118+L127</f>
        <v>178478922.51323786</v>
      </c>
      <c r="M129" s="21">
        <f t="shared" si="286"/>
        <v>0</v>
      </c>
      <c r="N129" s="21">
        <f t="shared" si="286"/>
        <v>75514537.902773231</v>
      </c>
      <c r="O129" s="21"/>
      <c r="P129" s="21">
        <f t="shared" si="286"/>
        <v>53675973.346488036</v>
      </c>
      <c r="Q129" s="21">
        <f t="shared" si="286"/>
        <v>0</v>
      </c>
      <c r="R129" s="21">
        <f t="shared" si="286"/>
        <v>10463439.715441054</v>
      </c>
      <c r="S129" s="21"/>
      <c r="T129" s="21">
        <f t="shared" ref="T129:V129" si="287">T118+T127</f>
        <v>5505505.3987326361</v>
      </c>
      <c r="U129" s="21">
        <f t="shared" si="287"/>
        <v>0</v>
      </c>
      <c r="V129" s="21">
        <f t="shared" si="287"/>
        <v>52053.983128032</v>
      </c>
      <c r="W129" s="21"/>
      <c r="X129" s="21">
        <f t="shared" si="286"/>
        <v>65720262.573859997</v>
      </c>
      <c r="Y129" s="21">
        <f t="shared" si="286"/>
        <v>0</v>
      </c>
      <c r="Z129" s="21">
        <f t="shared" si="286"/>
        <v>880948.71420573269</v>
      </c>
      <c r="AA129" s="21"/>
      <c r="AB129" s="21">
        <f t="shared" si="286"/>
        <v>60577029.869939446</v>
      </c>
      <c r="AC129" s="21">
        <f t="shared" si="286"/>
        <v>0</v>
      </c>
      <c r="AD129" s="21">
        <f t="shared" si="286"/>
        <v>80625.78617615698</v>
      </c>
      <c r="AE129" s="21"/>
      <c r="AF129" s="21">
        <f t="shared" si="286"/>
        <v>37127999.999712415</v>
      </c>
      <c r="AG129" s="21">
        <f t="shared" si="286"/>
        <v>0</v>
      </c>
      <c r="AH129" s="21">
        <f t="shared" si="286"/>
        <v>92483.981650099624</v>
      </c>
      <c r="AI129" s="21"/>
      <c r="AJ129" s="21">
        <f t="shared" si="286"/>
        <v>32407420.337912962</v>
      </c>
      <c r="AK129" s="21">
        <f t="shared" si="286"/>
        <v>0</v>
      </c>
      <c r="AL129" s="21">
        <f t="shared" si="286"/>
        <v>54596.833593594987</v>
      </c>
      <c r="AM129" s="21"/>
      <c r="AN129" s="21">
        <f t="shared" si="286"/>
        <v>3640631.1593673695</v>
      </c>
      <c r="AO129" s="21">
        <f t="shared" si="286"/>
        <v>0</v>
      </c>
      <c r="AP129" s="21">
        <f t="shared" si="286"/>
        <v>764.13436689672972</v>
      </c>
      <c r="AQ129" s="21"/>
      <c r="AR129" s="21">
        <f t="shared" si="286"/>
        <v>1957896.3575871729</v>
      </c>
      <c r="AS129" s="21">
        <f t="shared" si="286"/>
        <v>0</v>
      </c>
      <c r="AT129" s="21">
        <f t="shared" si="286"/>
        <v>764.13436689672972</v>
      </c>
      <c r="AU129" s="21"/>
      <c r="AV129" s="21">
        <f t="shared" si="286"/>
        <v>3600914.0298757381</v>
      </c>
      <c r="AW129" s="21">
        <f t="shared" si="286"/>
        <v>0</v>
      </c>
      <c r="AX129" s="21">
        <f t="shared" si="286"/>
        <v>16379262.786030902</v>
      </c>
      <c r="AY129" s="21"/>
      <c r="AZ129" s="21">
        <f t="shared" si="286"/>
        <v>116844.24505709304</v>
      </c>
      <c r="BA129" s="21">
        <f t="shared" si="286"/>
        <v>0</v>
      </c>
      <c r="BB129" s="21">
        <f t="shared" si="286"/>
        <v>5061.4150842665949</v>
      </c>
      <c r="BC129" s="21"/>
      <c r="BD129" s="21">
        <f t="shared" si="286"/>
        <v>95518.652590519487</v>
      </c>
      <c r="BE129" s="21">
        <f t="shared" si="286"/>
        <v>0</v>
      </c>
      <c r="BF129" s="21">
        <f t="shared" si="286"/>
        <v>28194.128821811151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253993460.4160111</v>
      </c>
      <c r="BO129" s="44">
        <f t="shared" si="192"/>
        <v>64139413.061929092</v>
      </c>
      <c r="BP129" s="44">
        <f t="shared" si="193"/>
        <v>5557559.3818606678</v>
      </c>
      <c r="BQ129" s="44">
        <f t="shared" si="194"/>
        <v>66601211.288065732</v>
      </c>
      <c r="BR129" s="44">
        <f t="shared" si="195"/>
        <v>60657655.656115606</v>
      </c>
      <c r="BS129" s="44">
        <f t="shared" si="196"/>
        <v>37220483.981362514</v>
      </c>
      <c r="BT129" s="44">
        <f t="shared" si="197"/>
        <v>32462017.171506558</v>
      </c>
      <c r="BU129" s="44">
        <f t="shared" si="198"/>
        <v>3641395.2937342664</v>
      </c>
      <c r="BV129" s="44">
        <f t="shared" si="199"/>
        <v>1958660.4919540696</v>
      </c>
      <c r="BW129" s="44">
        <f t="shared" si="200"/>
        <v>19980176.81590664</v>
      </c>
      <c r="BX129" s="44">
        <f t="shared" si="201"/>
        <v>121905.66014135964</v>
      </c>
      <c r="BY129" s="44">
        <f t="shared" si="202"/>
        <v>123712.78141233063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2610498.6710407021</v>
      </c>
      <c r="I131" s="21">
        <f>+'Function-Classif'!T131</f>
        <v>0</v>
      </c>
      <c r="J131" s="21">
        <f>+'Function-Classif'!U131</f>
        <v>4113905.3289592974</v>
      </c>
      <c r="K131" s="47"/>
      <c r="L131" s="47">
        <f t="shared" ref="L131:N131" si="288">INDEX(Alloc,$E131,L$1)*$G131</f>
        <v>1454822.3079463372</v>
      </c>
      <c r="M131" s="47">
        <f t="shared" si="288"/>
        <v>0</v>
      </c>
      <c r="N131" s="47">
        <f t="shared" si="288"/>
        <v>3552422.1746877562</v>
      </c>
      <c r="O131" s="47"/>
      <c r="P131" s="47">
        <f t="shared" ref="P131:V131" si="289">INDEX(Alloc,$E131,P$1)*$G131</f>
        <v>369236.16492758639</v>
      </c>
      <c r="Q131" s="47">
        <f t="shared" si="289"/>
        <v>0</v>
      </c>
      <c r="R131" s="47">
        <f t="shared" si="289"/>
        <v>441353.88555720949</v>
      </c>
      <c r="S131" s="47"/>
      <c r="T131" s="47">
        <f t="shared" si="289"/>
        <v>25126.571404894581</v>
      </c>
      <c r="U131" s="47">
        <f t="shared" si="289"/>
        <v>0</v>
      </c>
      <c r="V131" s="47">
        <f t="shared" si="289"/>
        <v>555.49843107589072</v>
      </c>
      <c r="W131" s="24"/>
      <c r="X131" s="47">
        <f t="shared" ref="X131:Z131" si="290">INDEX(Alloc,$E131,X$1)*$G131</f>
        <v>291631.41239893029</v>
      </c>
      <c r="Y131" s="47">
        <f t="shared" si="290"/>
        <v>0</v>
      </c>
      <c r="Z131" s="47">
        <f t="shared" si="290"/>
        <v>21787.882907754378</v>
      </c>
      <c r="AB131" s="47">
        <f t="shared" ref="AB131:AD131" si="291">INDEX(Alloc,$E131,AB$1)*$G131</f>
        <v>265295.1364529776</v>
      </c>
      <c r="AC131" s="47">
        <f t="shared" si="291"/>
        <v>0</v>
      </c>
      <c r="AD131" s="47">
        <f t="shared" si="291"/>
        <v>817.81713463950553</v>
      </c>
      <c r="AF131" s="47">
        <f t="shared" ref="AF131:AH131" si="292">INDEX(Alloc,$E131,AF$1)*$G131</f>
        <v>157518.6525525297</v>
      </c>
      <c r="AG131" s="47">
        <f t="shared" si="292"/>
        <v>0</v>
      </c>
      <c r="AH131" s="47">
        <f t="shared" si="292"/>
        <v>2129.4106524575809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16447.571377251079</v>
      </c>
      <c r="AO131" s="47">
        <f t="shared" si="294"/>
        <v>0</v>
      </c>
      <c r="AP131" s="47">
        <f t="shared" si="294"/>
        <v>7.7152559871651469</v>
      </c>
      <c r="AR131" s="47">
        <f t="shared" ref="AR131:AT131" si="295">INDEX(Alloc,$E131,AR$1)*$G131</f>
        <v>8608.4339294151105</v>
      </c>
      <c r="AS131" s="47">
        <f t="shared" si="295"/>
        <v>0</v>
      </c>
      <c r="AT131" s="47">
        <f t="shared" si="295"/>
        <v>7.7152559871651469</v>
      </c>
      <c r="AV131" s="47">
        <f t="shared" ref="AV131:AX131" si="296">INDEX(Alloc,$E131,AV$1)*$G131</f>
        <v>20842.170403167005</v>
      </c>
      <c r="AW131" s="47">
        <f t="shared" si="296"/>
        <v>0</v>
      </c>
      <c r="AX131" s="47">
        <f t="shared" si="296"/>
        <v>93662.207956964674</v>
      </c>
      <c r="AZ131" s="47">
        <f t="shared" ref="AZ131:BB131" si="297">INDEX(Alloc,$E131,AZ$1)*$G131</f>
        <v>666.70785841606448</v>
      </c>
      <c r="BA131" s="47">
        <f t="shared" si="297"/>
        <v>0</v>
      </c>
      <c r="BB131" s="47">
        <f t="shared" si="297"/>
        <v>175.6166399193088</v>
      </c>
      <c r="BD131" s="47">
        <f t="shared" ref="BD131:BF131" si="298">INDEX(Alloc,$E131,BD$1)*$G131</f>
        <v>303.54178919755782</v>
      </c>
      <c r="BE131" s="47">
        <f t="shared" si="298"/>
        <v>0</v>
      </c>
      <c r="BF131" s="47">
        <f t="shared" si="298"/>
        <v>985.40447954723254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5007244.4826340936</v>
      </c>
      <c r="BO131" s="44">
        <f t="shared" si="192"/>
        <v>810590.05048479582</v>
      </c>
      <c r="BP131" s="44">
        <f t="shared" si="193"/>
        <v>25682.069835970473</v>
      </c>
      <c r="BQ131" s="44">
        <f t="shared" si="194"/>
        <v>313419.29530668468</v>
      </c>
      <c r="BR131" s="44">
        <f t="shared" si="195"/>
        <v>266112.95358761708</v>
      </c>
      <c r="BS131" s="44">
        <f t="shared" si="196"/>
        <v>159648.06320498729</v>
      </c>
      <c r="BT131" s="44">
        <f t="shared" si="197"/>
        <v>0</v>
      </c>
      <c r="BU131" s="44">
        <f t="shared" si="198"/>
        <v>16455.286633238244</v>
      </c>
      <c r="BV131" s="44">
        <f t="shared" si="199"/>
        <v>8616.1491854022752</v>
      </c>
      <c r="BW131" s="44">
        <f t="shared" si="200"/>
        <v>114504.37836013168</v>
      </c>
      <c r="BX131" s="44">
        <f t="shared" si="201"/>
        <v>842.32449833537328</v>
      </c>
      <c r="BY131" s="44">
        <f t="shared" si="202"/>
        <v>1288.9462687447904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1888050054.5394425</v>
      </c>
      <c r="I133" s="21">
        <f>I100+I107+I109-I129-I131</f>
        <v>51365920.482212529</v>
      </c>
      <c r="J133" s="21">
        <f>J100+J107+J109-J129-J131</f>
        <v>441517953.71834427</v>
      </c>
      <c r="K133" s="21"/>
      <c r="L133" s="21">
        <f t="shared" ref="L133:R133" si="303">L100+L107+L109-L129-L131</f>
        <v>758372765.48606777</v>
      </c>
      <c r="M133" s="21">
        <f t="shared" si="303"/>
        <v>18651981.482295901</v>
      </c>
      <c r="N133" s="21">
        <f t="shared" si="303"/>
        <v>321768617.74030328</v>
      </c>
      <c r="O133" s="21"/>
      <c r="P133" s="21">
        <f t="shared" si="303"/>
        <v>228590903.94916677</v>
      </c>
      <c r="Q133" s="21">
        <f t="shared" si="303"/>
        <v>6059036.8316294048</v>
      </c>
      <c r="R133" s="21">
        <f t="shared" si="303"/>
        <v>45067088.981448591</v>
      </c>
      <c r="S133" s="21"/>
      <c r="T133" s="21">
        <f t="shared" ref="T133:V133" si="304">T100+T107+T109-T129-T131</f>
        <v>23525744.554556262</v>
      </c>
      <c r="U133" s="21">
        <f t="shared" si="304"/>
        <v>716067.24554410391</v>
      </c>
      <c r="V133" s="21">
        <f t="shared" si="304"/>
        <v>238226.44538251153</v>
      </c>
      <c r="W133" s="21"/>
      <c r="X133" s="21">
        <f t="shared" ref="X133:BF133" si="305">X100+X107+X109-X129-X131</f>
        <v>280537015.43334395</v>
      </c>
      <c r="Y133" s="21">
        <f t="shared" si="305"/>
        <v>8336983.8348747017</v>
      </c>
      <c r="Z133" s="21">
        <f t="shared" si="305"/>
        <v>3915049.212050403</v>
      </c>
      <c r="AA133" s="21"/>
      <c r="AB133" s="21">
        <f t="shared" si="305"/>
        <v>259015140.36540812</v>
      </c>
      <c r="AC133" s="21">
        <f t="shared" si="305"/>
        <v>8002831.5786366211</v>
      </c>
      <c r="AD133" s="21">
        <f t="shared" si="305"/>
        <v>382124.20827513828</v>
      </c>
      <c r="AE133" s="21"/>
      <c r="AF133" s="21">
        <f t="shared" si="305"/>
        <v>158657145.90833718</v>
      </c>
      <c r="AG133" s="21">
        <f t="shared" si="305"/>
        <v>3543249.6874830686</v>
      </c>
      <c r="AH133" s="21">
        <f t="shared" si="305"/>
        <v>444565.37792433467</v>
      </c>
      <c r="AI133" s="21"/>
      <c r="AJ133" s="21">
        <f t="shared" si="305"/>
        <v>139001614.66442728</v>
      </c>
      <c r="AK133" s="21">
        <f t="shared" si="305"/>
        <v>4846694.5185665451</v>
      </c>
      <c r="AL133" s="21">
        <f t="shared" si="305"/>
        <v>253496.34428092014</v>
      </c>
      <c r="AM133" s="21"/>
      <c r="AN133" s="21">
        <f t="shared" si="305"/>
        <v>15566963.553012418</v>
      </c>
      <c r="AO133" s="21">
        <f t="shared" si="305"/>
        <v>474524.73403622198</v>
      </c>
      <c r="AP133" s="21">
        <f t="shared" si="305"/>
        <v>3498.3066686543643</v>
      </c>
      <c r="AQ133" s="21"/>
      <c r="AR133" s="21">
        <f t="shared" si="305"/>
        <v>8383763.3590734918</v>
      </c>
      <c r="AS133" s="21">
        <f t="shared" si="305"/>
        <v>256892.53299102857</v>
      </c>
      <c r="AT133" s="21">
        <f t="shared" si="305"/>
        <v>3498.3066686543643</v>
      </c>
      <c r="AU133" s="21"/>
      <c r="AV133" s="21">
        <f t="shared" si="305"/>
        <v>15487274.077068927</v>
      </c>
      <c r="AW133" s="21">
        <f t="shared" si="305"/>
        <v>449222.55743372836</v>
      </c>
      <c r="AX133" s="21">
        <f t="shared" si="305"/>
        <v>69295938.841624275</v>
      </c>
      <c r="AY133" s="21"/>
      <c r="AZ133" s="21">
        <f t="shared" si="305"/>
        <v>502860.65400614205</v>
      </c>
      <c r="BA133" s="21">
        <f t="shared" si="305"/>
        <v>14629.222319083434</v>
      </c>
      <c r="BB133" s="21">
        <f t="shared" si="305"/>
        <v>22212.850318773886</v>
      </c>
      <c r="BC133" s="21"/>
      <c r="BD133" s="21">
        <f t="shared" si="305"/>
        <v>408862.53497525613</v>
      </c>
      <c r="BE133" s="21">
        <f t="shared" si="305"/>
        <v>13806.256402107214</v>
      </c>
      <c r="BF133" s="21">
        <f t="shared" si="305"/>
        <v>123637.10339875845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1098793364.7086668</v>
      </c>
      <c r="BO133" s="44">
        <f t="shared" si="192"/>
        <v>279717029.76224476</v>
      </c>
      <c r="BP133" s="44">
        <f t="shared" si="193"/>
        <v>24480038.245482877</v>
      </c>
      <c r="BQ133" s="44">
        <f t="shared" si="194"/>
        <v>292789048.48026901</v>
      </c>
      <c r="BR133" s="44">
        <f t="shared" si="195"/>
        <v>267400096.15231988</v>
      </c>
      <c r="BS133" s="44">
        <f t="shared" si="196"/>
        <v>162644960.97374457</v>
      </c>
      <c r="BT133" s="44">
        <f t="shared" si="197"/>
        <v>144101805.52727476</v>
      </c>
      <c r="BU133" s="44">
        <f t="shared" si="198"/>
        <v>16044986.593717294</v>
      </c>
      <c r="BV133" s="44">
        <f t="shared" si="199"/>
        <v>8644154.1987331752</v>
      </c>
      <c r="BW133" s="44">
        <f t="shared" si="200"/>
        <v>85232435.476126924</v>
      </c>
      <c r="BX133" s="44">
        <f t="shared" si="201"/>
        <v>539702.72664399934</v>
      </c>
      <c r="BY133" s="44">
        <f t="shared" si="202"/>
        <v>546305.89477612171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4163687.3891608324</v>
      </c>
      <c r="I138" s="21">
        <f>+'Function-Classif'!T138</f>
        <v>759297.61083916796</v>
      </c>
      <c r="J138" s="21">
        <f>+'Function-Classif'!U138</f>
        <v>0</v>
      </c>
      <c r="K138" s="47"/>
      <c r="L138" s="47">
        <f t="shared" ref="L138:N141" si="306">INDEX(Alloc,$E138,L$1)*$G138</f>
        <v>1478400.481269337</v>
      </c>
      <c r="M138" s="47">
        <f t="shared" si="306"/>
        <v>275921.19258242485</v>
      </c>
      <c r="N138" s="47">
        <f t="shared" si="306"/>
        <v>0</v>
      </c>
      <c r="O138" s="47"/>
      <c r="P138" s="47">
        <f t="shared" ref="P138:V141" si="307">INDEX(Alloc,$E138,P$1)*$G138</f>
        <v>481322.26218699233</v>
      </c>
      <c r="Q138" s="47">
        <f t="shared" si="307"/>
        <v>89625.626350441351</v>
      </c>
      <c r="R138" s="47">
        <f t="shared" si="307"/>
        <v>0</v>
      </c>
      <c r="S138" s="47"/>
      <c r="T138" s="47">
        <f t="shared" si="307"/>
        <v>56572.020556528238</v>
      </c>
      <c r="U138" s="47">
        <f t="shared" si="307"/>
        <v>10575.56618414651</v>
      </c>
      <c r="V138" s="47">
        <f t="shared" si="307"/>
        <v>0</v>
      </c>
      <c r="W138" s="24"/>
      <c r="X138" s="47">
        <f t="shared" ref="X138:Z141" si="308">INDEX(Alloc,$E138,X$1)*$G138</f>
        <v>661276.83114652336</v>
      </c>
      <c r="Y138" s="47">
        <f t="shared" si="308"/>
        <v>123249.42282570887</v>
      </c>
      <c r="Z138" s="47">
        <f t="shared" si="308"/>
        <v>0</v>
      </c>
      <c r="AB138" s="47">
        <f t="shared" ref="AB138:AD141" si="309">INDEX(Alloc,$E138,AB$1)*$G138</f>
        <v>630582.12771362974</v>
      </c>
      <c r="AC138" s="47">
        <f t="shared" si="309"/>
        <v>118176.54170802754</v>
      </c>
      <c r="AD138" s="47">
        <f t="shared" si="309"/>
        <v>0</v>
      </c>
      <c r="AF138" s="47">
        <f t="shared" ref="AF138:AH141" si="310">INDEX(Alloc,$E138,AF$1)*$G138</f>
        <v>379149.53734437464</v>
      </c>
      <c r="AG138" s="47">
        <f t="shared" si="310"/>
        <v>52392.923757509023</v>
      </c>
      <c r="AH138" s="47">
        <f t="shared" si="310"/>
        <v>0</v>
      </c>
      <c r="AJ138" s="47">
        <f t="shared" ref="AJ138:AL141" si="311">INDEX(Alloc,$E138,AJ$1)*$G138</f>
        <v>381572.80340486625</v>
      </c>
      <c r="AK138" s="47">
        <f t="shared" si="311"/>
        <v>71491.304271386209</v>
      </c>
      <c r="AL138" s="47">
        <f t="shared" si="311"/>
        <v>0</v>
      </c>
      <c r="AN138" s="47">
        <f t="shared" ref="AN138:AP141" si="312">INDEX(Alloc,$E138,AN$1)*$G138</f>
        <v>37531.478125895745</v>
      </c>
      <c r="AO138" s="47">
        <f t="shared" si="312"/>
        <v>7003.8921918525757</v>
      </c>
      <c r="AP138" s="47">
        <f t="shared" si="312"/>
        <v>0</v>
      </c>
      <c r="AR138" s="47">
        <f t="shared" ref="AR138:AT141" si="313">INDEX(Alloc,$E138,AR$1)*$G138</f>
        <v>20356.267645607313</v>
      </c>
      <c r="AS138" s="47">
        <f t="shared" si="313"/>
        <v>3810.29162336442</v>
      </c>
      <c r="AT138" s="47">
        <f t="shared" si="313"/>
        <v>0</v>
      </c>
      <c r="AV138" s="47">
        <f t="shared" ref="AV138:AX141" si="314">INDEX(Alloc,$E138,AV$1)*$G138</f>
        <v>34700.170701266376</v>
      </c>
      <c r="AW138" s="47">
        <f t="shared" si="314"/>
        <v>6630.906766750777</v>
      </c>
      <c r="AX138" s="47">
        <f t="shared" si="314"/>
        <v>0</v>
      </c>
      <c r="AZ138" s="47">
        <f t="shared" ref="AZ138:BB141" si="315">INDEX(Alloc,$E138,AZ$1)*$G138</f>
        <v>1132.5229698517467</v>
      </c>
      <c r="BA138" s="47">
        <f t="shared" si="315"/>
        <v>215.89806083068279</v>
      </c>
      <c r="BB138" s="47">
        <f t="shared" si="315"/>
        <v>0</v>
      </c>
      <c r="BD138" s="47">
        <f t="shared" ref="BD138:BF141" si="316">INDEX(Alloc,$E138,BD$1)*$G138</f>
        <v>1090.8860959601382</v>
      </c>
      <c r="BE138" s="47">
        <f t="shared" si="316"/>
        <v>204.04451672546395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1754321.673851762</v>
      </c>
      <c r="BO138" s="44">
        <f t="shared" si="192"/>
        <v>570947.8885374337</v>
      </c>
      <c r="BP138" s="44">
        <f t="shared" si="193"/>
        <v>67147.586740674742</v>
      </c>
      <c r="BQ138" s="44">
        <f t="shared" si="194"/>
        <v>784526.25397223223</v>
      </c>
      <c r="BR138" s="44">
        <f t="shared" si="195"/>
        <v>748758.66942165722</v>
      </c>
      <c r="BS138" s="44">
        <f t="shared" si="196"/>
        <v>431542.46110188367</v>
      </c>
      <c r="BT138" s="44">
        <f t="shared" si="197"/>
        <v>453064.10767625249</v>
      </c>
      <c r="BU138" s="44">
        <f t="shared" si="198"/>
        <v>44535.370317748318</v>
      </c>
      <c r="BV138" s="44">
        <f t="shared" si="199"/>
        <v>24166.559268971734</v>
      </c>
      <c r="BW138" s="44">
        <f t="shared" si="200"/>
        <v>41331.077468017153</v>
      </c>
      <c r="BX138" s="44">
        <f t="shared" si="201"/>
        <v>1348.4210306824295</v>
      </c>
      <c r="BY138" s="44">
        <f t="shared" si="202"/>
        <v>1294.9306126856022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TDFUEL</v>
      </c>
      <c r="E139" s="93">
        <v>51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106804957.1231488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34692736.320479266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4093643.1242532148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47708003.858458057</v>
      </c>
      <c r="Z139" s="47">
        <f t="shared" si="308"/>
        <v>0</v>
      </c>
      <c r="AB139" s="47">
        <f t="shared" si="309"/>
        <v>0</v>
      </c>
      <c r="AC139" s="47">
        <f t="shared" si="309"/>
        <v>45744367.628874376</v>
      </c>
      <c r="AD139" s="47">
        <f t="shared" si="309"/>
        <v>0</v>
      </c>
      <c r="AF139" s="47">
        <f t="shared" si="310"/>
        <v>0</v>
      </c>
      <c r="AG139" s="47">
        <f t="shared" si="310"/>
        <v>20280515.327961035</v>
      </c>
      <c r="AH139" s="47">
        <f t="shared" si="310"/>
        <v>0</v>
      </c>
      <c r="AJ139" s="47">
        <f t="shared" si="311"/>
        <v>0</v>
      </c>
      <c r="AK139" s="47">
        <f t="shared" si="311"/>
        <v>27673212.107846439</v>
      </c>
      <c r="AL139" s="47">
        <f t="shared" si="311"/>
        <v>0</v>
      </c>
      <c r="AN139" s="47">
        <f t="shared" si="312"/>
        <v>0</v>
      </c>
      <c r="AO139" s="47">
        <f t="shared" si="312"/>
        <v>2711101.6672722921</v>
      </c>
      <c r="AP139" s="47">
        <f t="shared" si="312"/>
        <v>0</v>
      </c>
      <c r="AR139" s="47">
        <f t="shared" si="313"/>
        <v>0</v>
      </c>
      <c r="AS139" s="47">
        <f t="shared" si="313"/>
        <v>1474906.7646863007</v>
      </c>
      <c r="AT139" s="47">
        <f t="shared" si="313"/>
        <v>0</v>
      </c>
      <c r="AV139" s="47">
        <f t="shared" si="314"/>
        <v>0</v>
      </c>
      <c r="AW139" s="47">
        <f t="shared" si="314"/>
        <v>2566724.6008979618</v>
      </c>
      <c r="AX139" s="47">
        <f t="shared" si="314"/>
        <v>0</v>
      </c>
      <c r="AZ139" s="47">
        <f t="shared" si="315"/>
        <v>0</v>
      </c>
      <c r="BA139" s="47">
        <f t="shared" si="315"/>
        <v>83570.902670347554</v>
      </c>
      <c r="BB139" s="47">
        <f t="shared" si="315"/>
        <v>0</v>
      </c>
      <c r="BD139" s="47">
        <f t="shared" si="316"/>
        <v>0</v>
      </c>
      <c r="BE139" s="47">
        <f t="shared" si="316"/>
        <v>78982.573451898483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106804957.1231488</v>
      </c>
      <c r="BO139" s="44">
        <f t="shared" si="192"/>
        <v>34692736.320479266</v>
      </c>
      <c r="BP139" s="44">
        <f t="shared" si="193"/>
        <v>4093643.1242532148</v>
      </c>
      <c r="BQ139" s="44">
        <f t="shared" si="194"/>
        <v>47708003.858458057</v>
      </c>
      <c r="BR139" s="44">
        <f t="shared" si="195"/>
        <v>45744367.628874376</v>
      </c>
      <c r="BS139" s="44">
        <f t="shared" si="196"/>
        <v>20280515.327961035</v>
      </c>
      <c r="BT139" s="44">
        <f t="shared" si="197"/>
        <v>27673212.107846439</v>
      </c>
      <c r="BU139" s="44">
        <f t="shared" si="198"/>
        <v>2711101.6672722921</v>
      </c>
      <c r="BV139" s="44">
        <f t="shared" si="199"/>
        <v>1474906.7646863007</v>
      </c>
      <c r="BW139" s="44">
        <f t="shared" si="200"/>
        <v>2566724.6008979618</v>
      </c>
      <c r="BX139" s="44">
        <f t="shared" si="201"/>
        <v>83570.902670347554</v>
      </c>
      <c r="BY139" s="44">
        <f t="shared" si="202"/>
        <v>78982.573451898483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18526106</v>
      </c>
      <c r="I140" s="21">
        <f>+'Function-Classif'!T140</f>
        <v>0</v>
      </c>
      <c r="J140" s="21">
        <f>+'Function-Classif'!U140</f>
        <v>0</v>
      </c>
      <c r="K140" s="24"/>
      <c r="L140" s="47">
        <f t="shared" si="306"/>
        <v>7244639.1321466723</v>
      </c>
      <c r="M140" s="47">
        <f t="shared" si="306"/>
        <v>0</v>
      </c>
      <c r="N140" s="47">
        <f t="shared" si="306"/>
        <v>0</v>
      </c>
      <c r="O140" s="47"/>
      <c r="P140" s="47">
        <f t="shared" si="307"/>
        <v>2618032.6506401533</v>
      </c>
      <c r="Q140" s="47">
        <f t="shared" si="307"/>
        <v>0</v>
      </c>
      <c r="R140" s="47">
        <f t="shared" si="307"/>
        <v>0</v>
      </c>
      <c r="S140" s="47"/>
      <c r="T140" s="47">
        <f t="shared" si="307"/>
        <v>215911.5553750933</v>
      </c>
      <c r="U140" s="47">
        <f t="shared" si="307"/>
        <v>0</v>
      </c>
      <c r="V140" s="47">
        <f t="shared" si="307"/>
        <v>0</v>
      </c>
      <c r="W140" s="24"/>
      <c r="X140" s="47">
        <f t="shared" si="308"/>
        <v>3047673.6044276664</v>
      </c>
      <c r="Y140" s="47">
        <f t="shared" si="308"/>
        <v>0</v>
      </c>
      <c r="Z140" s="47">
        <f t="shared" si="308"/>
        <v>0</v>
      </c>
      <c r="AB140" s="47">
        <f t="shared" si="309"/>
        <v>2305035.4410810177</v>
      </c>
      <c r="AC140" s="47">
        <f t="shared" si="309"/>
        <v>0</v>
      </c>
      <c r="AD140" s="47">
        <f t="shared" si="309"/>
        <v>0</v>
      </c>
      <c r="AF140" s="47">
        <f t="shared" si="310"/>
        <v>1556867.3395929355</v>
      </c>
      <c r="AG140" s="47">
        <f t="shared" si="310"/>
        <v>0</v>
      </c>
      <c r="AH140" s="47">
        <f t="shared" si="310"/>
        <v>0</v>
      </c>
      <c r="AJ140" s="47">
        <f t="shared" si="311"/>
        <v>1333121.7051841447</v>
      </c>
      <c r="AK140" s="47">
        <f t="shared" si="311"/>
        <v>0</v>
      </c>
      <c r="AL140" s="47">
        <f t="shared" si="311"/>
        <v>0</v>
      </c>
      <c r="AN140" s="47">
        <f t="shared" si="312"/>
        <v>143947.8138017061</v>
      </c>
      <c r="AO140" s="47">
        <f t="shared" si="312"/>
        <v>0</v>
      </c>
      <c r="AP140" s="47">
        <f t="shared" si="312"/>
        <v>0</v>
      </c>
      <c r="AR140" s="47">
        <f t="shared" si="313"/>
        <v>58267.65703437075</v>
      </c>
      <c r="AS140" s="47">
        <f t="shared" si="313"/>
        <v>0</v>
      </c>
      <c r="AT140" s="47">
        <f t="shared" si="313"/>
        <v>0</v>
      </c>
      <c r="AV140" s="47">
        <f t="shared" si="314"/>
        <v>0</v>
      </c>
      <c r="AW140" s="47">
        <f t="shared" si="314"/>
        <v>0</v>
      </c>
      <c r="AX140" s="47">
        <f t="shared" si="314"/>
        <v>0</v>
      </c>
      <c r="AZ140" s="47">
        <f t="shared" si="315"/>
        <v>0</v>
      </c>
      <c r="BA140" s="47">
        <f t="shared" si="315"/>
        <v>0</v>
      </c>
      <c r="BB140" s="47">
        <f t="shared" si="315"/>
        <v>0</v>
      </c>
      <c r="BD140" s="47">
        <f t="shared" si="316"/>
        <v>2609.100716240142</v>
      </c>
      <c r="BE140" s="47">
        <f t="shared" si="316"/>
        <v>0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7244639.1321466723</v>
      </c>
      <c r="BO140" s="44">
        <f t="shared" si="192"/>
        <v>2618032.6506401533</v>
      </c>
      <c r="BP140" s="44">
        <f t="shared" si="193"/>
        <v>215911.5553750933</v>
      </c>
      <c r="BQ140" s="44">
        <f t="shared" si="194"/>
        <v>3047673.6044276664</v>
      </c>
      <c r="BR140" s="44">
        <f t="shared" si="195"/>
        <v>2305035.4410810177</v>
      </c>
      <c r="BS140" s="44">
        <f t="shared" si="196"/>
        <v>1556867.3395929355</v>
      </c>
      <c r="BT140" s="44">
        <f t="shared" si="197"/>
        <v>1333121.7051841447</v>
      </c>
      <c r="BU140" s="44">
        <f t="shared" si="198"/>
        <v>143947.8138017061</v>
      </c>
      <c r="BV140" s="44">
        <f t="shared" si="199"/>
        <v>58267.65703437075</v>
      </c>
      <c r="BW140" s="44">
        <f t="shared" si="200"/>
        <v>0</v>
      </c>
      <c r="BX140" s="44">
        <f t="shared" si="201"/>
        <v>0</v>
      </c>
      <c r="BY140" s="44">
        <f t="shared" si="202"/>
        <v>2609.100716240142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2617219</v>
      </c>
      <c r="I141" s="21">
        <f>+'Function-Classif'!T141</f>
        <v>0</v>
      </c>
      <c r="J141" s="21">
        <f>+'Function-Classif'!U141</f>
        <v>0</v>
      </c>
      <c r="K141" s="24"/>
      <c r="L141" s="47">
        <f t="shared" si="306"/>
        <v>1023464.2501126673</v>
      </c>
      <c r="M141" s="47">
        <f t="shared" si="306"/>
        <v>0</v>
      </c>
      <c r="N141" s="47">
        <f t="shared" si="306"/>
        <v>0</v>
      </c>
      <c r="O141" s="47"/>
      <c r="P141" s="47">
        <f t="shared" si="307"/>
        <v>369854.56068726879</v>
      </c>
      <c r="Q141" s="47">
        <f t="shared" si="307"/>
        <v>0</v>
      </c>
      <c r="R141" s="47">
        <f t="shared" si="307"/>
        <v>0</v>
      </c>
      <c r="S141" s="47"/>
      <c r="T141" s="47">
        <f t="shared" si="307"/>
        <v>30502.245050700159</v>
      </c>
      <c r="U141" s="47">
        <f t="shared" si="307"/>
        <v>0</v>
      </c>
      <c r="V141" s="47">
        <f t="shared" si="307"/>
        <v>0</v>
      </c>
      <c r="W141" s="24"/>
      <c r="X141" s="47">
        <f t="shared" si="308"/>
        <v>430550.77323354274</v>
      </c>
      <c r="Y141" s="47">
        <f t="shared" si="308"/>
        <v>0</v>
      </c>
      <c r="Z141" s="47">
        <f t="shared" si="308"/>
        <v>0</v>
      </c>
      <c r="AB141" s="47">
        <f t="shared" si="309"/>
        <v>325636.83658458083</v>
      </c>
      <c r="AC141" s="47">
        <f t="shared" si="309"/>
        <v>0</v>
      </c>
      <c r="AD141" s="47">
        <f t="shared" si="309"/>
        <v>0</v>
      </c>
      <c r="AF141" s="47">
        <f t="shared" si="310"/>
        <v>219941.67482697577</v>
      </c>
      <c r="AG141" s="47">
        <f t="shared" si="310"/>
        <v>0</v>
      </c>
      <c r="AH141" s="47">
        <f t="shared" si="310"/>
        <v>0</v>
      </c>
      <c r="AJ141" s="47">
        <f t="shared" si="311"/>
        <v>188332.6942056978</v>
      </c>
      <c r="AK141" s="47">
        <f t="shared" si="311"/>
        <v>0</v>
      </c>
      <c r="AL141" s="47">
        <f t="shared" si="311"/>
        <v>0</v>
      </c>
      <c r="AN141" s="47">
        <f t="shared" si="312"/>
        <v>20335.787417511678</v>
      </c>
      <c r="AO141" s="47">
        <f t="shared" si="312"/>
        <v>0</v>
      </c>
      <c r="AP141" s="47">
        <f t="shared" si="312"/>
        <v>0</v>
      </c>
      <c r="AR141" s="47">
        <f t="shared" si="313"/>
        <v>8231.5851521004388</v>
      </c>
      <c r="AS141" s="47">
        <f t="shared" si="313"/>
        <v>0</v>
      </c>
      <c r="AT141" s="47">
        <f t="shared" si="313"/>
        <v>0</v>
      </c>
      <c r="AV141" s="47">
        <f t="shared" si="314"/>
        <v>0</v>
      </c>
      <c r="AW141" s="47">
        <f t="shared" si="314"/>
        <v>0</v>
      </c>
      <c r="AX141" s="47">
        <f t="shared" si="314"/>
        <v>0</v>
      </c>
      <c r="AZ141" s="47">
        <f t="shared" si="315"/>
        <v>0</v>
      </c>
      <c r="BA141" s="47">
        <f t="shared" si="315"/>
        <v>0</v>
      </c>
      <c r="BB141" s="47">
        <f t="shared" si="315"/>
        <v>0</v>
      </c>
      <c r="BD141" s="47">
        <f t="shared" si="316"/>
        <v>368.59272895541625</v>
      </c>
      <c r="BE141" s="47">
        <f t="shared" si="316"/>
        <v>0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1023464.2501126673</v>
      </c>
      <c r="BO141" s="44">
        <f t="shared" si="192"/>
        <v>369854.56068726879</v>
      </c>
      <c r="BP141" s="44">
        <f t="shared" si="193"/>
        <v>30502.245050700159</v>
      </c>
      <c r="BQ141" s="44">
        <f t="shared" si="194"/>
        <v>430550.77323354274</v>
      </c>
      <c r="BR141" s="44">
        <f t="shared" si="195"/>
        <v>325636.83658458083</v>
      </c>
      <c r="BS141" s="44">
        <f t="shared" si="196"/>
        <v>219941.67482697577</v>
      </c>
      <c r="BT141" s="44">
        <f t="shared" si="197"/>
        <v>188332.6942056978</v>
      </c>
      <c r="BU141" s="44">
        <f t="shared" si="198"/>
        <v>20335.787417511678</v>
      </c>
      <c r="BV141" s="44">
        <f t="shared" si="199"/>
        <v>8231.5851521004388</v>
      </c>
      <c r="BW141" s="44">
        <f t="shared" si="200"/>
        <v>0</v>
      </c>
      <c r="BX141" s="44">
        <f t="shared" si="201"/>
        <v>0</v>
      </c>
      <c r="BY141" s="44">
        <f t="shared" si="202"/>
        <v>368.59272895541625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9946165</v>
      </c>
      <c r="I142" s="21">
        <f>+'Function-Classif'!T142</f>
        <v>0</v>
      </c>
      <c r="J142" s="21">
        <f>+'Function-Classif'!U142</f>
        <v>0</v>
      </c>
      <c r="K142" s="47"/>
      <c r="L142" s="47">
        <f t="shared" ref="L142:N142" si="329">INDEX(Alloc,$E142,L$1)*$G142</f>
        <v>3531584.8065499994</v>
      </c>
      <c r="M142" s="47">
        <f t="shared" si="329"/>
        <v>0</v>
      </c>
      <c r="N142" s="47">
        <f t="shared" si="329"/>
        <v>0</v>
      </c>
      <c r="O142" s="47"/>
      <c r="P142" s="47">
        <f t="shared" ref="P142:V142" si="330">INDEX(Alloc,$E142,P$1)*$G142</f>
        <v>1149776.6739999996</v>
      </c>
      <c r="Q142" s="47">
        <f t="shared" si="330"/>
        <v>0</v>
      </c>
      <c r="R142" s="47">
        <f t="shared" si="330"/>
        <v>0</v>
      </c>
      <c r="S142" s="47"/>
      <c r="T142" s="47">
        <f t="shared" si="330"/>
        <v>135138.543855</v>
      </c>
      <c r="U142" s="47">
        <f t="shared" si="330"/>
        <v>0</v>
      </c>
      <c r="V142" s="47">
        <f t="shared" si="330"/>
        <v>0</v>
      </c>
      <c r="W142" s="24"/>
      <c r="X142" s="47">
        <f t="shared" ref="X142:Z142" si="331">INDEX(Alloc,$E142,X$1)*$G142</f>
        <v>1579649.9252999995</v>
      </c>
      <c r="Y142" s="47">
        <f t="shared" si="331"/>
        <v>0</v>
      </c>
      <c r="Z142" s="47">
        <f t="shared" si="331"/>
        <v>0</v>
      </c>
      <c r="AB142" s="47">
        <f t="shared" ref="AB142:AD142" si="332">INDEX(Alloc,$E142,AB$1)*$G142</f>
        <v>1506326.7969199996</v>
      </c>
      <c r="AC142" s="47">
        <f t="shared" si="332"/>
        <v>0</v>
      </c>
      <c r="AD142" s="47">
        <f t="shared" si="332"/>
        <v>0</v>
      </c>
      <c r="AF142" s="47">
        <f t="shared" ref="AF142:AH142" si="333">INDEX(Alloc,$E142,AF$1)*$G142</f>
        <v>905707.73106499971</v>
      </c>
      <c r="AG142" s="47">
        <f t="shared" si="333"/>
        <v>0</v>
      </c>
      <c r="AH142" s="47">
        <f t="shared" si="333"/>
        <v>0</v>
      </c>
      <c r="AJ142" s="47">
        <f t="shared" ref="AJ142:AL142" si="334">INDEX(Alloc,$E142,AJ$1)*$G142</f>
        <v>911496.39909499988</v>
      </c>
      <c r="AK142" s="47">
        <f t="shared" si="334"/>
        <v>0</v>
      </c>
      <c r="AL142" s="47">
        <f t="shared" si="334"/>
        <v>0</v>
      </c>
      <c r="AN142" s="47">
        <f t="shared" ref="AN142:AP142" si="335">INDEX(Alloc,$E142,AN$1)*$G142</f>
        <v>89654.731309999974</v>
      </c>
      <c r="AO142" s="47">
        <f t="shared" si="335"/>
        <v>0</v>
      </c>
      <c r="AP142" s="47">
        <f t="shared" si="335"/>
        <v>0</v>
      </c>
      <c r="AR142" s="47">
        <f t="shared" ref="AR142:AT142" si="336">INDEX(Alloc,$E142,AR$1)*$G142</f>
        <v>48626.800684999995</v>
      </c>
      <c r="AS142" s="47">
        <f t="shared" si="336"/>
        <v>0</v>
      </c>
      <c r="AT142" s="47">
        <f t="shared" si="336"/>
        <v>0</v>
      </c>
      <c r="AV142" s="47">
        <f t="shared" ref="AV142:AX142" si="337">INDEX(Alloc,$E142,AV$1)*$G142</f>
        <v>82891.339109999972</v>
      </c>
      <c r="AW142" s="47">
        <f t="shared" si="337"/>
        <v>0</v>
      </c>
      <c r="AX142" s="47">
        <f t="shared" si="337"/>
        <v>0</v>
      </c>
      <c r="AZ142" s="47">
        <f t="shared" ref="AZ142:BB142" si="338">INDEX(Alloc,$E142,AZ$1)*$G142</f>
        <v>2705.3568799999994</v>
      </c>
      <c r="BA142" s="47">
        <f t="shared" si="338"/>
        <v>0</v>
      </c>
      <c r="BB142" s="47">
        <f t="shared" si="338"/>
        <v>0</v>
      </c>
      <c r="BD142" s="47">
        <f t="shared" ref="BD142:BF142" si="339">INDEX(Alloc,$E142,BD$1)*$G142</f>
        <v>2605.8952299999996</v>
      </c>
      <c r="BE142" s="47">
        <f t="shared" si="339"/>
        <v>0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3531584.8065499994</v>
      </c>
      <c r="BO142" s="44">
        <f t="shared" si="192"/>
        <v>1149776.6739999996</v>
      </c>
      <c r="BP142" s="44">
        <f t="shared" si="193"/>
        <v>135138.543855</v>
      </c>
      <c r="BQ142" s="44">
        <f t="shared" si="194"/>
        <v>1579649.9252999995</v>
      </c>
      <c r="BR142" s="44">
        <f t="shared" si="195"/>
        <v>1506326.7969199996</v>
      </c>
      <c r="BS142" s="44">
        <f t="shared" si="196"/>
        <v>905707.73106499971</v>
      </c>
      <c r="BT142" s="44">
        <f t="shared" si="197"/>
        <v>911496.39909499988</v>
      </c>
      <c r="BU142" s="44">
        <f t="shared" si="198"/>
        <v>89654.731309999974</v>
      </c>
      <c r="BV142" s="44">
        <f t="shared" si="199"/>
        <v>48626.800684999995</v>
      </c>
      <c r="BW142" s="44">
        <f t="shared" si="200"/>
        <v>82891.339109999972</v>
      </c>
      <c r="BX142" s="44">
        <f t="shared" si="201"/>
        <v>2705.3568799999994</v>
      </c>
      <c r="BY142" s="44">
        <f t="shared" si="202"/>
        <v>2605.8952299999996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35253177.389160834</v>
      </c>
      <c r="I145" s="24">
        <f t="shared" ref="I145:BF145" si="344">SUM(I138:I144)</f>
        <v>294672019.61083919</v>
      </c>
      <c r="J145" s="24">
        <f t="shared" si="344"/>
        <v>0</v>
      </c>
      <c r="K145" s="24"/>
      <c r="L145" s="24">
        <f t="shared" si="344"/>
        <v>13278088.670078676</v>
      </c>
      <c r="M145" s="24">
        <f t="shared" si="344"/>
        <v>107080878.31573123</v>
      </c>
      <c r="N145" s="24">
        <f t="shared" si="344"/>
        <v>0</v>
      </c>
      <c r="O145" s="24"/>
      <c r="P145" s="24">
        <f t="shared" si="344"/>
        <v>4618986.147514414</v>
      </c>
      <c r="Q145" s="24">
        <f t="shared" si="344"/>
        <v>34782361.946829706</v>
      </c>
      <c r="R145" s="24">
        <f t="shared" si="344"/>
        <v>0</v>
      </c>
      <c r="S145" s="24"/>
      <c r="T145" s="24">
        <f t="shared" ref="T145:V145" si="345">SUM(T138:T144)</f>
        <v>438124.36483732169</v>
      </c>
      <c r="U145" s="24">
        <f t="shared" si="345"/>
        <v>4104218.6904373611</v>
      </c>
      <c r="V145" s="24">
        <f t="shared" si="345"/>
        <v>0</v>
      </c>
      <c r="W145" s="24"/>
      <c r="X145" s="24">
        <f t="shared" si="344"/>
        <v>5719151.1341077322</v>
      </c>
      <c r="Y145" s="24">
        <f t="shared" si="344"/>
        <v>47831253.281283766</v>
      </c>
      <c r="Z145" s="24">
        <f t="shared" si="344"/>
        <v>0</v>
      </c>
      <c r="AA145" s="24"/>
      <c r="AB145" s="24">
        <f t="shared" si="344"/>
        <v>4767581.2022992279</v>
      </c>
      <c r="AC145" s="24">
        <f t="shared" si="344"/>
        <v>45862544.170582406</v>
      </c>
      <c r="AD145" s="24">
        <f t="shared" si="344"/>
        <v>0</v>
      </c>
      <c r="AE145" s="24"/>
      <c r="AF145" s="24">
        <f t="shared" si="344"/>
        <v>3061666.2828292856</v>
      </c>
      <c r="AG145" s="24">
        <f t="shared" si="344"/>
        <v>20332908.251718543</v>
      </c>
      <c r="AH145" s="24">
        <f t="shared" si="344"/>
        <v>0</v>
      </c>
      <c r="AI145" s="24"/>
      <c r="AJ145" s="24">
        <f t="shared" si="344"/>
        <v>2814523.6018897085</v>
      </c>
      <c r="AK145" s="24">
        <f t="shared" si="344"/>
        <v>27744703.412117824</v>
      </c>
      <c r="AL145" s="24">
        <f t="shared" si="344"/>
        <v>0</v>
      </c>
      <c r="AM145" s="24"/>
      <c r="AN145" s="24">
        <f t="shared" si="344"/>
        <v>291469.81065511354</v>
      </c>
      <c r="AO145" s="24">
        <f t="shared" si="344"/>
        <v>2718105.5594641445</v>
      </c>
      <c r="AP145" s="24">
        <f t="shared" si="344"/>
        <v>0</v>
      </c>
      <c r="AQ145" s="24"/>
      <c r="AR145" s="24">
        <f t="shared" si="344"/>
        <v>135482.3105170785</v>
      </c>
      <c r="AS145" s="24">
        <f t="shared" si="344"/>
        <v>1478717.0563096651</v>
      </c>
      <c r="AT145" s="24">
        <f t="shared" si="344"/>
        <v>0</v>
      </c>
      <c r="AU145" s="24"/>
      <c r="AV145" s="24">
        <f t="shared" si="344"/>
        <v>117591.50981126635</v>
      </c>
      <c r="AW145" s="24">
        <f t="shared" si="344"/>
        <v>2573355.5076647126</v>
      </c>
      <c r="AX145" s="24">
        <f t="shared" si="344"/>
        <v>0</v>
      </c>
      <c r="AY145" s="24"/>
      <c r="AZ145" s="24">
        <f t="shared" si="344"/>
        <v>3837.8798498517463</v>
      </c>
      <c r="BA145" s="24">
        <f t="shared" si="344"/>
        <v>83786.800731178242</v>
      </c>
      <c r="BB145" s="24">
        <f t="shared" si="344"/>
        <v>0</v>
      </c>
      <c r="BC145" s="24"/>
      <c r="BD145" s="24">
        <f t="shared" si="344"/>
        <v>6674.4747711556956</v>
      </c>
      <c r="BE145" s="24">
        <f t="shared" si="344"/>
        <v>79186.617968623948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120358966.98580991</v>
      </c>
      <c r="BO145" s="44">
        <f t="shared" ref="BO145:BO208" si="348">SUM(P145:R145)</f>
        <v>39401348.094344124</v>
      </c>
      <c r="BP145" s="44">
        <f t="shared" ref="BP145:BP208" si="349">SUM(T145:V145)</f>
        <v>4542343.0552746831</v>
      </c>
      <c r="BQ145" s="44">
        <f t="shared" ref="BQ145:BQ208" si="350">SUM(X145:Z145)</f>
        <v>53550404.415391497</v>
      </c>
      <c r="BR145" s="44">
        <f t="shared" ref="BR145:BR208" si="351">SUM(AB145:AD145)</f>
        <v>50630125.372881636</v>
      </c>
      <c r="BS145" s="44">
        <f t="shared" ref="BS145:BS208" si="352">SUM(AF145:AH145)</f>
        <v>23394574.534547828</v>
      </c>
      <c r="BT145" s="44">
        <f t="shared" ref="BT145:BT208" si="353">SUM(AJ145:AL145)</f>
        <v>30559227.014007531</v>
      </c>
      <c r="BU145" s="44">
        <f t="shared" ref="BU145:BU208" si="354">SUM(AN145:AP145)</f>
        <v>3009575.3701192578</v>
      </c>
      <c r="BV145" s="44">
        <f t="shared" ref="BV145:BV208" si="355">SUM(AR145:AT145)</f>
        <v>1614199.3668267436</v>
      </c>
      <c r="BW145" s="44">
        <f t="shared" ref="BW145:BW208" si="356">SUM(AV145:AX145)</f>
        <v>2690947.0174759789</v>
      </c>
      <c r="BX145" s="44">
        <f t="shared" ref="BX145:BX208" si="357">SUM(AZ145:BB145)</f>
        <v>87624.680581029985</v>
      </c>
      <c r="BY145" s="44">
        <f t="shared" ref="BY145:BY208" si="358">SUM(BD145:BF145)</f>
        <v>85861.092739779648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4128301</v>
      </c>
      <c r="I149" s="21">
        <f>+'Function-Classif'!T149</f>
        <v>0</v>
      </c>
      <c r="J149" s="21">
        <f>+'Function-Classif'!U149</f>
        <v>0</v>
      </c>
      <c r="K149" s="47"/>
      <c r="L149" s="47">
        <f t="shared" si="360"/>
        <v>1465835.8360699997</v>
      </c>
      <c r="M149" s="47">
        <f t="shared" si="360"/>
        <v>0</v>
      </c>
      <c r="N149" s="47">
        <f t="shared" si="360"/>
        <v>0</v>
      </c>
      <c r="O149" s="47"/>
      <c r="P149" s="47">
        <f t="shared" si="361"/>
        <v>477231.59559999988</v>
      </c>
      <c r="Q149" s="47">
        <f t="shared" si="361"/>
        <v>0</v>
      </c>
      <c r="R149" s="47">
        <f t="shared" si="361"/>
        <v>0</v>
      </c>
      <c r="S149" s="47"/>
      <c r="T149" s="47">
        <f t="shared" si="361"/>
        <v>56091.225686999991</v>
      </c>
      <c r="U149" s="47">
        <f t="shared" si="361"/>
        <v>0</v>
      </c>
      <c r="V149" s="47">
        <f t="shared" si="361"/>
        <v>0</v>
      </c>
      <c r="W149" s="24"/>
      <c r="X149" s="47">
        <f t="shared" si="362"/>
        <v>655656.76481999981</v>
      </c>
      <c r="Y149" s="47">
        <f t="shared" si="362"/>
        <v>0</v>
      </c>
      <c r="Z149" s="47">
        <f t="shared" si="362"/>
        <v>0</v>
      </c>
      <c r="AB149" s="47">
        <f t="shared" si="363"/>
        <v>625222.92984799983</v>
      </c>
      <c r="AC149" s="47">
        <f t="shared" si="363"/>
        <v>0</v>
      </c>
      <c r="AD149" s="47">
        <f t="shared" si="363"/>
        <v>0</v>
      </c>
      <c r="AF149" s="47">
        <f t="shared" si="364"/>
        <v>375927.2173609999</v>
      </c>
      <c r="AG149" s="47">
        <f t="shared" si="364"/>
        <v>0</v>
      </c>
      <c r="AH149" s="47">
        <f t="shared" si="364"/>
        <v>0</v>
      </c>
      <c r="AJ149" s="47">
        <f t="shared" si="365"/>
        <v>378329.88854299998</v>
      </c>
      <c r="AK149" s="47">
        <f t="shared" si="365"/>
        <v>0</v>
      </c>
      <c r="AL149" s="47">
        <f t="shared" si="365"/>
        <v>0</v>
      </c>
      <c r="AN149" s="47">
        <f t="shared" si="366"/>
        <v>37212.50521399999</v>
      </c>
      <c r="AO149" s="47">
        <f t="shared" si="366"/>
        <v>0</v>
      </c>
      <c r="AP149" s="47">
        <f t="shared" si="366"/>
        <v>0</v>
      </c>
      <c r="AR149" s="47">
        <f t="shared" si="367"/>
        <v>20183.263588999998</v>
      </c>
      <c r="AS149" s="47">
        <f t="shared" si="367"/>
        <v>0</v>
      </c>
      <c r="AT149" s="47">
        <f t="shared" si="367"/>
        <v>0</v>
      </c>
      <c r="AV149" s="47">
        <f t="shared" si="368"/>
        <v>34405.260533999994</v>
      </c>
      <c r="AW149" s="47">
        <f t="shared" si="368"/>
        <v>0</v>
      </c>
      <c r="AX149" s="47">
        <f t="shared" si="368"/>
        <v>0</v>
      </c>
      <c r="AZ149" s="47">
        <f t="shared" si="369"/>
        <v>1122.8978719999998</v>
      </c>
      <c r="BA149" s="47">
        <f t="shared" si="369"/>
        <v>0</v>
      </c>
      <c r="BB149" s="47">
        <f t="shared" si="369"/>
        <v>0</v>
      </c>
      <c r="BD149" s="47">
        <f t="shared" si="370"/>
        <v>1081.6148619999999</v>
      </c>
      <c r="BE149" s="47">
        <f t="shared" si="370"/>
        <v>0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1465835.8360699997</v>
      </c>
      <c r="BO149" s="44">
        <f t="shared" si="348"/>
        <v>477231.59559999988</v>
      </c>
      <c r="BP149" s="44">
        <f t="shared" si="349"/>
        <v>56091.225686999991</v>
      </c>
      <c r="BQ149" s="44">
        <f t="shared" si="350"/>
        <v>655656.76481999981</v>
      </c>
      <c r="BR149" s="44">
        <f t="shared" si="351"/>
        <v>625222.92984799983</v>
      </c>
      <c r="BS149" s="44">
        <f t="shared" si="352"/>
        <v>375927.2173609999</v>
      </c>
      <c r="BT149" s="44">
        <f t="shared" si="353"/>
        <v>378329.88854299998</v>
      </c>
      <c r="BU149" s="44">
        <f t="shared" si="354"/>
        <v>37212.50521399999</v>
      </c>
      <c r="BV149" s="44">
        <f t="shared" si="355"/>
        <v>20183.263588999998</v>
      </c>
      <c r="BW149" s="44">
        <f t="shared" si="356"/>
        <v>34405.260533999994</v>
      </c>
      <c r="BX149" s="44">
        <f t="shared" si="357"/>
        <v>1122.8978719999998</v>
      </c>
      <c r="BY149" s="44">
        <f t="shared" si="358"/>
        <v>1081.6148619999999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4128301</v>
      </c>
      <c r="I153" s="24">
        <f t="shared" ref="I153:J153" si="375">SUM(I148:I152)</f>
        <v>55103160</v>
      </c>
      <c r="J153" s="24">
        <f t="shared" si="375"/>
        <v>0</v>
      </c>
      <c r="K153" s="24"/>
      <c r="L153" s="24">
        <f t="shared" ref="L153:BF153" si="376">SUM(L148:L152)</f>
        <v>1465835.8360699997</v>
      </c>
      <c r="M153" s="24">
        <f t="shared" si="376"/>
        <v>19935112.766357794</v>
      </c>
      <c r="N153" s="24">
        <f t="shared" si="376"/>
        <v>0</v>
      </c>
      <c r="O153" s="24"/>
      <c r="P153" s="24">
        <f t="shared" si="376"/>
        <v>477231.59559999988</v>
      </c>
      <c r="Q153" s="24">
        <f t="shared" si="376"/>
        <v>6478197.962115881</v>
      </c>
      <c r="R153" s="24">
        <f t="shared" si="376"/>
        <v>0</v>
      </c>
      <c r="S153" s="24"/>
      <c r="T153" s="24">
        <f t="shared" ref="T153:V153" si="377">SUM(T148:T152)</f>
        <v>56091.225686999991</v>
      </c>
      <c r="U153" s="24">
        <f t="shared" si="377"/>
        <v>771564.22819203616</v>
      </c>
      <c r="V153" s="24">
        <f t="shared" si="377"/>
        <v>0</v>
      </c>
      <c r="W153" s="24"/>
      <c r="X153" s="24">
        <f t="shared" si="376"/>
        <v>655656.76481999981</v>
      </c>
      <c r="Y153" s="24">
        <f t="shared" si="376"/>
        <v>8939574.3375130482</v>
      </c>
      <c r="Z153" s="24">
        <f t="shared" si="376"/>
        <v>0</v>
      </c>
      <c r="AA153" s="24"/>
      <c r="AB153" s="24">
        <f t="shared" si="376"/>
        <v>625222.92984799983</v>
      </c>
      <c r="AC153" s="24">
        <f t="shared" si="376"/>
        <v>8629170.9621427357</v>
      </c>
      <c r="AD153" s="24">
        <f t="shared" si="376"/>
        <v>0</v>
      </c>
      <c r="AE153" s="24"/>
      <c r="AF153" s="24">
        <f t="shared" si="376"/>
        <v>375927.2173609999</v>
      </c>
      <c r="AG153" s="24">
        <f t="shared" si="376"/>
        <v>3795226.8494291948</v>
      </c>
      <c r="AH153" s="24">
        <f t="shared" si="376"/>
        <v>0</v>
      </c>
      <c r="AI153" s="24"/>
      <c r="AJ153" s="24">
        <f t="shared" si="376"/>
        <v>378329.88854299998</v>
      </c>
      <c r="AK153" s="24">
        <f t="shared" si="376"/>
        <v>5254504.3762314208</v>
      </c>
      <c r="AL153" s="24">
        <f t="shared" si="376"/>
        <v>0</v>
      </c>
      <c r="AM153" s="24"/>
      <c r="AN153" s="24">
        <f t="shared" si="376"/>
        <v>37212.50521399999</v>
      </c>
      <c r="AO153" s="24">
        <f t="shared" si="376"/>
        <v>512866.2886872025</v>
      </c>
      <c r="AP153" s="24">
        <f t="shared" si="376"/>
        <v>0</v>
      </c>
      <c r="AQ153" s="24"/>
      <c r="AR153" s="24">
        <f t="shared" si="376"/>
        <v>20183.263588999998</v>
      </c>
      <c r="AS153" s="24">
        <f t="shared" si="376"/>
        <v>270945.34634445002</v>
      </c>
      <c r="AT153" s="24">
        <f t="shared" si="376"/>
        <v>0</v>
      </c>
      <c r="AU153" s="24"/>
      <c r="AV153" s="24">
        <f t="shared" si="376"/>
        <v>34405.260533999994</v>
      </c>
      <c r="AW153" s="24">
        <f t="shared" si="376"/>
        <v>485350.45876207971</v>
      </c>
      <c r="AX153" s="24">
        <f t="shared" si="376"/>
        <v>0</v>
      </c>
      <c r="AY153" s="24"/>
      <c r="AZ153" s="24">
        <f t="shared" si="376"/>
        <v>1122.8978719999998</v>
      </c>
      <c r="BA153" s="24">
        <f t="shared" si="376"/>
        <v>15820.772402559664</v>
      </c>
      <c r="BB153" s="24">
        <f t="shared" si="376"/>
        <v>0</v>
      </c>
      <c r="BC153" s="24"/>
      <c r="BD153" s="24">
        <f t="shared" si="376"/>
        <v>1081.6148619999999</v>
      </c>
      <c r="BE153" s="24">
        <f t="shared" si="376"/>
        <v>14825.651821593241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21400948.602427796</v>
      </c>
      <c r="BO153" s="44">
        <f t="shared" si="348"/>
        <v>6955429.5577158807</v>
      </c>
      <c r="BP153" s="44">
        <f t="shared" si="349"/>
        <v>827655.45387903613</v>
      </c>
      <c r="BQ153" s="44">
        <f t="shared" si="350"/>
        <v>9595231.1023330484</v>
      </c>
      <c r="BR153" s="44">
        <f t="shared" si="351"/>
        <v>9254393.8919907361</v>
      </c>
      <c r="BS153" s="44">
        <f t="shared" si="352"/>
        <v>4171154.0667901947</v>
      </c>
      <c r="BT153" s="44">
        <f t="shared" si="353"/>
        <v>5632834.2647744212</v>
      </c>
      <c r="BU153" s="44">
        <f t="shared" si="354"/>
        <v>550078.7939012025</v>
      </c>
      <c r="BV153" s="44">
        <f t="shared" si="355"/>
        <v>291128.60993345</v>
      </c>
      <c r="BW153" s="44">
        <f t="shared" si="356"/>
        <v>519755.71929607971</v>
      </c>
      <c r="BX153" s="44">
        <f t="shared" si="357"/>
        <v>16943.670274559663</v>
      </c>
      <c r="BY153" s="44">
        <f t="shared" si="358"/>
        <v>15907.266683593241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39381478.389160834</v>
      </c>
      <c r="I155" s="24">
        <f t="shared" ref="I155:J155" si="378">I145+I153</f>
        <v>349775179.61083919</v>
      </c>
      <c r="J155" s="24">
        <f t="shared" si="378"/>
        <v>0</v>
      </c>
      <c r="K155" s="24"/>
      <c r="L155" s="24">
        <f t="shared" ref="L155:BF155" si="379">L145+L153</f>
        <v>14743924.506148675</v>
      </c>
      <c r="M155" s="24">
        <f t="shared" si="379"/>
        <v>127015991.08208902</v>
      </c>
      <c r="N155" s="24">
        <f t="shared" si="379"/>
        <v>0</v>
      </c>
      <c r="O155" s="24"/>
      <c r="P155" s="24">
        <f t="shared" si="379"/>
        <v>5096217.7431144137</v>
      </c>
      <c r="Q155" s="24">
        <f t="shared" si="379"/>
        <v>41260559.90894559</v>
      </c>
      <c r="R155" s="24">
        <f t="shared" si="379"/>
        <v>0</v>
      </c>
      <c r="S155" s="24"/>
      <c r="T155" s="24">
        <f t="shared" ref="T155:V155" si="380">T145+T153</f>
        <v>494215.59052432165</v>
      </c>
      <c r="U155" s="24">
        <f t="shared" si="380"/>
        <v>4875782.9186293976</v>
      </c>
      <c r="V155" s="24">
        <f t="shared" si="380"/>
        <v>0</v>
      </c>
      <c r="W155" s="24"/>
      <c r="X155" s="24">
        <f t="shared" si="379"/>
        <v>6374807.8989277324</v>
      </c>
      <c r="Y155" s="24">
        <f t="shared" si="379"/>
        <v>56770827.618796811</v>
      </c>
      <c r="Z155" s="24">
        <f t="shared" si="379"/>
        <v>0</v>
      </c>
      <c r="AA155" s="24"/>
      <c r="AB155" s="24">
        <f t="shared" si="379"/>
        <v>5392804.1321472274</v>
      </c>
      <c r="AC155" s="24">
        <f t="shared" si="379"/>
        <v>54491715.132725142</v>
      </c>
      <c r="AD155" s="24">
        <f t="shared" si="379"/>
        <v>0</v>
      </c>
      <c r="AE155" s="24"/>
      <c r="AF155" s="24">
        <f t="shared" si="379"/>
        <v>3437593.5001902855</v>
      </c>
      <c r="AG155" s="24">
        <f t="shared" si="379"/>
        <v>24128135.101147737</v>
      </c>
      <c r="AH155" s="24">
        <f t="shared" si="379"/>
        <v>0</v>
      </c>
      <c r="AI155" s="24"/>
      <c r="AJ155" s="24">
        <f t="shared" si="379"/>
        <v>3192853.4904327085</v>
      </c>
      <c r="AK155" s="24">
        <f t="shared" si="379"/>
        <v>32999207.788349245</v>
      </c>
      <c r="AL155" s="24">
        <f t="shared" si="379"/>
        <v>0</v>
      </c>
      <c r="AM155" s="24"/>
      <c r="AN155" s="24">
        <f t="shared" si="379"/>
        <v>328682.31586911355</v>
      </c>
      <c r="AO155" s="24">
        <f t="shared" si="379"/>
        <v>3230971.8481513471</v>
      </c>
      <c r="AP155" s="24">
        <f t="shared" si="379"/>
        <v>0</v>
      </c>
      <c r="AQ155" s="24"/>
      <c r="AR155" s="24">
        <f t="shared" si="379"/>
        <v>155665.57410607851</v>
      </c>
      <c r="AS155" s="24">
        <f t="shared" si="379"/>
        <v>1749662.4026541151</v>
      </c>
      <c r="AT155" s="24">
        <f t="shared" si="379"/>
        <v>0</v>
      </c>
      <c r="AU155" s="24"/>
      <c r="AV155" s="24">
        <f t="shared" si="379"/>
        <v>151996.77034526636</v>
      </c>
      <c r="AW155" s="24">
        <f t="shared" si="379"/>
        <v>3058705.9664267926</v>
      </c>
      <c r="AX155" s="24">
        <f t="shared" si="379"/>
        <v>0</v>
      </c>
      <c r="AY155" s="24"/>
      <c r="AZ155" s="24">
        <f t="shared" si="379"/>
        <v>4960.7777218517458</v>
      </c>
      <c r="BA155" s="24">
        <f t="shared" si="379"/>
        <v>99607.573133737911</v>
      </c>
      <c r="BB155" s="24">
        <f t="shared" si="379"/>
        <v>0</v>
      </c>
      <c r="BC155" s="24"/>
      <c r="BD155" s="24">
        <f t="shared" si="379"/>
        <v>7756.089633155696</v>
      </c>
      <c r="BE155" s="24">
        <f t="shared" si="379"/>
        <v>94012.269790217193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141759915.5882377</v>
      </c>
      <c r="BO155" s="44">
        <f t="shared" si="348"/>
        <v>46356777.652060002</v>
      </c>
      <c r="BP155" s="44">
        <f t="shared" si="349"/>
        <v>5369998.5091537191</v>
      </c>
      <c r="BQ155" s="44">
        <f t="shared" si="350"/>
        <v>63145635.517724544</v>
      </c>
      <c r="BR155" s="44">
        <f t="shared" si="351"/>
        <v>59884519.264872372</v>
      </c>
      <c r="BS155" s="44">
        <f t="shared" si="352"/>
        <v>27565728.601338021</v>
      </c>
      <c r="BT155" s="44">
        <f t="shared" si="353"/>
        <v>36192061.27878195</v>
      </c>
      <c r="BU155" s="44">
        <f t="shared" si="354"/>
        <v>3559654.1640204606</v>
      </c>
      <c r="BV155" s="44">
        <f t="shared" si="355"/>
        <v>1905327.9767601937</v>
      </c>
      <c r="BW155" s="44">
        <f t="shared" si="356"/>
        <v>3210702.736772059</v>
      </c>
      <c r="BX155" s="44">
        <f t="shared" si="357"/>
        <v>104568.35085558966</v>
      </c>
      <c r="BY155" s="44">
        <f t="shared" si="358"/>
        <v>101768.35942337289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121406</v>
      </c>
      <c r="I158" s="21">
        <f>+'Function-Classif'!T158</f>
        <v>0</v>
      </c>
      <c r="J158" s="21">
        <f>+'Function-Classif'!U158</f>
        <v>0</v>
      </c>
      <c r="K158" s="24"/>
      <c r="L158" s="47">
        <f t="shared" ref="L158:N159" si="381">INDEX(Alloc,$E158,L$1)*$G158</f>
        <v>43107.628419999994</v>
      </c>
      <c r="M158" s="47">
        <f t="shared" si="381"/>
        <v>0</v>
      </c>
      <c r="N158" s="47">
        <f t="shared" si="381"/>
        <v>0</v>
      </c>
      <c r="O158" s="47"/>
      <c r="P158" s="47">
        <f t="shared" ref="P158:V159" si="382">INDEX(Alloc,$E158,P$1)*$G158</f>
        <v>14034.533599999995</v>
      </c>
      <c r="Q158" s="47">
        <f t="shared" si="382"/>
        <v>0</v>
      </c>
      <c r="R158" s="47">
        <f t="shared" si="382"/>
        <v>0</v>
      </c>
      <c r="S158" s="47"/>
      <c r="T158" s="47">
        <f t="shared" si="382"/>
        <v>1649.5433219999998</v>
      </c>
      <c r="U158" s="47">
        <f t="shared" si="382"/>
        <v>0</v>
      </c>
      <c r="V158" s="47">
        <f t="shared" si="382"/>
        <v>0</v>
      </c>
      <c r="W158" s="24"/>
      <c r="X158" s="47">
        <f t="shared" ref="X158:Z159" si="383">INDEX(Alloc,$E158,X$1)*$G158</f>
        <v>19281.700919999996</v>
      </c>
      <c r="Y158" s="47">
        <f t="shared" si="383"/>
        <v>0</v>
      </c>
      <c r="Z158" s="47">
        <f t="shared" si="383"/>
        <v>0</v>
      </c>
      <c r="AB158" s="47">
        <f t="shared" ref="AB158:AD159" si="384">INDEX(Alloc,$E158,AB$1)*$G158</f>
        <v>18386.695887999995</v>
      </c>
      <c r="AC158" s="47">
        <f t="shared" si="384"/>
        <v>0</v>
      </c>
      <c r="AD158" s="47">
        <f t="shared" si="384"/>
        <v>0</v>
      </c>
      <c r="AF158" s="47">
        <f t="shared" ref="AF158:AH159" si="385">INDEX(Alloc,$E158,AF$1)*$G158</f>
        <v>11055.351765999996</v>
      </c>
      <c r="AG158" s="47">
        <f t="shared" si="385"/>
        <v>0</v>
      </c>
      <c r="AH158" s="47">
        <f t="shared" si="385"/>
        <v>0</v>
      </c>
      <c r="AJ158" s="47">
        <f t="shared" ref="AJ158:AL159" si="386">INDEX(Alloc,$E158,AJ$1)*$G158</f>
        <v>11126.010057999998</v>
      </c>
      <c r="AK158" s="47">
        <f t="shared" si="386"/>
        <v>0</v>
      </c>
      <c r="AL158" s="47">
        <f t="shared" si="386"/>
        <v>0</v>
      </c>
      <c r="AN158" s="47">
        <f t="shared" ref="AN158:AP159" si="387">INDEX(Alloc,$E158,AN$1)*$G158</f>
        <v>1094.3536839999997</v>
      </c>
      <c r="AO158" s="47">
        <f t="shared" si="387"/>
        <v>0</v>
      </c>
      <c r="AP158" s="47">
        <f t="shared" si="387"/>
        <v>0</v>
      </c>
      <c r="AR158" s="47">
        <f t="shared" ref="AR158:AT159" si="388">INDEX(Alloc,$E158,AR$1)*$G158</f>
        <v>593.55393399999991</v>
      </c>
      <c r="AS158" s="47">
        <f t="shared" si="388"/>
        <v>0</v>
      </c>
      <c r="AT158" s="47">
        <f t="shared" si="388"/>
        <v>0</v>
      </c>
      <c r="AV158" s="47">
        <f t="shared" ref="AV158:AX159" si="389">INDEX(Alloc,$E158,AV$1)*$G158</f>
        <v>1011.7976039999998</v>
      </c>
      <c r="AW158" s="47">
        <f t="shared" si="389"/>
        <v>0</v>
      </c>
      <c r="AX158" s="47">
        <f t="shared" si="389"/>
        <v>0</v>
      </c>
      <c r="AZ158" s="47">
        <f t="shared" ref="AZ158:BB159" si="390">INDEX(Alloc,$E158,AZ$1)*$G158</f>
        <v>33.022431999999995</v>
      </c>
      <c r="BA158" s="47">
        <f t="shared" si="390"/>
        <v>0</v>
      </c>
      <c r="BB158" s="47">
        <f t="shared" si="390"/>
        <v>0</v>
      </c>
      <c r="BD158" s="47">
        <f t="shared" ref="BD158:BF159" si="391">INDEX(Alloc,$E158,BD$1)*$G158</f>
        <v>31.808371999999995</v>
      </c>
      <c r="BE158" s="47">
        <f t="shared" si="391"/>
        <v>0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43107.628419999994</v>
      </c>
      <c r="BO158" s="44">
        <f t="shared" si="348"/>
        <v>14034.533599999995</v>
      </c>
      <c r="BP158" s="44">
        <f t="shared" si="349"/>
        <v>1649.5433219999998</v>
      </c>
      <c r="BQ158" s="44">
        <f t="shared" si="350"/>
        <v>19281.700919999996</v>
      </c>
      <c r="BR158" s="44">
        <f t="shared" si="351"/>
        <v>18386.695887999995</v>
      </c>
      <c r="BS158" s="44">
        <f t="shared" si="352"/>
        <v>11055.351765999996</v>
      </c>
      <c r="BT158" s="44">
        <f t="shared" si="353"/>
        <v>11126.010057999998</v>
      </c>
      <c r="BU158" s="44">
        <f t="shared" si="354"/>
        <v>1094.3536839999997</v>
      </c>
      <c r="BV158" s="44">
        <f t="shared" si="355"/>
        <v>593.55393399999991</v>
      </c>
      <c r="BW158" s="44">
        <f t="shared" si="356"/>
        <v>1011.7976039999998</v>
      </c>
      <c r="BX158" s="44">
        <f t="shared" si="357"/>
        <v>33.022431999999995</v>
      </c>
      <c r="BY158" s="44">
        <f t="shared" si="358"/>
        <v>31.808371999999995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40614</v>
      </c>
      <c r="I159" s="21">
        <f>+'Function-Classif'!T159</f>
        <v>0</v>
      </c>
      <c r="J159" s="21">
        <f>+'Function-Classif'!U159</f>
        <v>0</v>
      </c>
      <c r="K159" s="24"/>
      <c r="L159" s="47">
        <f t="shared" si="381"/>
        <v>14420.812979999997</v>
      </c>
      <c r="M159" s="47">
        <f t="shared" si="381"/>
        <v>0</v>
      </c>
      <c r="N159" s="47">
        <f t="shared" si="381"/>
        <v>0</v>
      </c>
      <c r="O159" s="47"/>
      <c r="P159" s="47">
        <f t="shared" si="382"/>
        <v>4694.9783999999991</v>
      </c>
      <c r="Q159" s="47">
        <f t="shared" si="382"/>
        <v>0</v>
      </c>
      <c r="R159" s="47">
        <f t="shared" si="382"/>
        <v>0</v>
      </c>
      <c r="S159" s="47"/>
      <c r="T159" s="47">
        <f t="shared" si="382"/>
        <v>551.82241799999997</v>
      </c>
      <c r="U159" s="47">
        <f t="shared" si="382"/>
        <v>0</v>
      </c>
      <c r="V159" s="47">
        <f t="shared" si="382"/>
        <v>0</v>
      </c>
      <c r="W159" s="24"/>
      <c r="X159" s="47">
        <f t="shared" si="383"/>
        <v>6450.3154799999984</v>
      </c>
      <c r="Y159" s="47">
        <f t="shared" si="383"/>
        <v>0</v>
      </c>
      <c r="Z159" s="47">
        <f t="shared" si="383"/>
        <v>0</v>
      </c>
      <c r="AB159" s="47">
        <f t="shared" si="384"/>
        <v>6150.9090719999986</v>
      </c>
      <c r="AC159" s="47">
        <f t="shared" si="384"/>
        <v>0</v>
      </c>
      <c r="AD159" s="47">
        <f t="shared" si="384"/>
        <v>0</v>
      </c>
      <c r="AF159" s="47">
        <f t="shared" si="385"/>
        <v>3698.3514539999992</v>
      </c>
      <c r="AG159" s="47">
        <f t="shared" si="385"/>
        <v>0</v>
      </c>
      <c r="AH159" s="47">
        <f t="shared" si="385"/>
        <v>0</v>
      </c>
      <c r="AJ159" s="47">
        <f t="shared" si="386"/>
        <v>3721.9888019999994</v>
      </c>
      <c r="AK159" s="47">
        <f t="shared" si="386"/>
        <v>0</v>
      </c>
      <c r="AL159" s="47">
        <f t="shared" si="386"/>
        <v>0</v>
      </c>
      <c r="AN159" s="47">
        <f t="shared" si="387"/>
        <v>366.09459599999991</v>
      </c>
      <c r="AO159" s="47">
        <f t="shared" si="387"/>
        <v>0</v>
      </c>
      <c r="AP159" s="47">
        <f t="shared" si="387"/>
        <v>0</v>
      </c>
      <c r="AR159" s="47">
        <f t="shared" si="388"/>
        <v>198.56184599999997</v>
      </c>
      <c r="AS159" s="47">
        <f t="shared" si="388"/>
        <v>0</v>
      </c>
      <c r="AT159" s="47">
        <f t="shared" si="388"/>
        <v>0</v>
      </c>
      <c r="AV159" s="47">
        <f t="shared" si="389"/>
        <v>338.4770759999999</v>
      </c>
      <c r="AW159" s="47">
        <f t="shared" si="389"/>
        <v>0</v>
      </c>
      <c r="AX159" s="47">
        <f t="shared" si="389"/>
        <v>0</v>
      </c>
      <c r="AZ159" s="47">
        <f t="shared" si="390"/>
        <v>11.047007999999998</v>
      </c>
      <c r="BA159" s="47">
        <f t="shared" si="390"/>
        <v>0</v>
      </c>
      <c r="BB159" s="47">
        <f t="shared" si="390"/>
        <v>0</v>
      </c>
      <c r="BD159" s="47">
        <f t="shared" si="391"/>
        <v>10.640867999999999</v>
      </c>
      <c r="BE159" s="47">
        <f t="shared" si="391"/>
        <v>0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14420.812979999997</v>
      </c>
      <c r="BO159" s="44">
        <f t="shared" si="348"/>
        <v>4694.9783999999991</v>
      </c>
      <c r="BP159" s="44">
        <f t="shared" si="349"/>
        <v>551.82241799999997</v>
      </c>
      <c r="BQ159" s="44">
        <f t="shared" si="350"/>
        <v>6450.3154799999984</v>
      </c>
      <c r="BR159" s="44">
        <f t="shared" si="351"/>
        <v>6150.9090719999986</v>
      </c>
      <c r="BS159" s="44">
        <f t="shared" si="352"/>
        <v>3698.3514539999992</v>
      </c>
      <c r="BT159" s="44">
        <f t="shared" si="353"/>
        <v>3721.9888019999994</v>
      </c>
      <c r="BU159" s="44">
        <f t="shared" si="354"/>
        <v>366.09459599999991</v>
      </c>
      <c r="BV159" s="44">
        <f t="shared" si="355"/>
        <v>198.56184599999997</v>
      </c>
      <c r="BW159" s="44">
        <f t="shared" si="356"/>
        <v>338.4770759999999</v>
      </c>
      <c r="BX159" s="44">
        <f t="shared" si="357"/>
        <v>11.047007999999998</v>
      </c>
      <c r="BY159" s="44">
        <f t="shared" si="358"/>
        <v>10.640867999999999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180161</v>
      </c>
      <c r="I161" s="21">
        <f>+'Function-Classif'!T161</f>
        <v>0</v>
      </c>
      <c r="J161" s="21">
        <f>+'Function-Classif'!U161</f>
        <v>0</v>
      </c>
      <c r="K161" s="24"/>
      <c r="L161" s="47">
        <f t="shared" ref="L161:N163" si="396">INDEX(Alloc,$E161,L$1)*$G161</f>
        <v>63969.766269999993</v>
      </c>
      <c r="M161" s="47">
        <f t="shared" si="396"/>
        <v>0</v>
      </c>
      <c r="N161" s="47">
        <f t="shared" si="396"/>
        <v>0</v>
      </c>
      <c r="O161" s="47"/>
      <c r="P161" s="47">
        <f t="shared" ref="P161:V163" si="397">INDEX(Alloc,$E161,P$1)*$G161</f>
        <v>20826.611599999993</v>
      </c>
      <c r="Q161" s="47">
        <f t="shared" si="397"/>
        <v>0</v>
      </c>
      <c r="R161" s="47">
        <f t="shared" si="397"/>
        <v>0</v>
      </c>
      <c r="S161" s="47"/>
      <c r="T161" s="47">
        <f t="shared" si="397"/>
        <v>2447.8475069999995</v>
      </c>
      <c r="U161" s="47">
        <f t="shared" si="397"/>
        <v>0</v>
      </c>
      <c r="V161" s="47">
        <f t="shared" si="397"/>
        <v>0</v>
      </c>
      <c r="W161" s="24"/>
      <c r="X161" s="47">
        <f t="shared" ref="X161:Z163" si="398">INDEX(Alloc,$E161,X$1)*$G161</f>
        <v>28613.170019999994</v>
      </c>
      <c r="Y161" s="47">
        <f t="shared" si="398"/>
        <v>0</v>
      </c>
      <c r="Z161" s="47">
        <f t="shared" si="398"/>
        <v>0</v>
      </c>
      <c r="AB161" s="47">
        <f t="shared" ref="AB161:AD163" si="399">INDEX(Alloc,$E161,AB$1)*$G161</f>
        <v>27285.023127999993</v>
      </c>
      <c r="AC161" s="47">
        <f t="shared" si="399"/>
        <v>0</v>
      </c>
      <c r="AD161" s="47">
        <f t="shared" si="399"/>
        <v>0</v>
      </c>
      <c r="AF161" s="47">
        <f t="shared" ref="AF161:AH163" si="400">INDEX(Alloc,$E161,AF$1)*$G161</f>
        <v>16405.640820999997</v>
      </c>
      <c r="AG161" s="47">
        <f t="shared" si="400"/>
        <v>0</v>
      </c>
      <c r="AH161" s="47">
        <f t="shared" si="400"/>
        <v>0</v>
      </c>
      <c r="AJ161" s="47">
        <f t="shared" ref="AJ161:AL163" si="401">INDEX(Alloc,$E161,AJ$1)*$G161</f>
        <v>16510.494522999998</v>
      </c>
      <c r="AK161" s="47">
        <f t="shared" si="401"/>
        <v>0</v>
      </c>
      <c r="AL161" s="47">
        <f t="shared" si="401"/>
        <v>0</v>
      </c>
      <c r="AN161" s="47">
        <f t="shared" ref="AN161:AP163" si="402">INDEX(Alloc,$E161,AN$1)*$G161</f>
        <v>1623.9712539999996</v>
      </c>
      <c r="AO161" s="47">
        <f t="shared" si="402"/>
        <v>0</v>
      </c>
      <c r="AP161" s="47">
        <f t="shared" si="402"/>
        <v>0</v>
      </c>
      <c r="AR161" s="47">
        <f t="shared" ref="AR161:AT163" si="403">INDEX(Alloc,$E161,AR$1)*$G161</f>
        <v>880.80712899999992</v>
      </c>
      <c r="AS161" s="47">
        <f t="shared" si="403"/>
        <v>0</v>
      </c>
      <c r="AT161" s="47">
        <f t="shared" si="403"/>
        <v>0</v>
      </c>
      <c r="AV161" s="47">
        <f t="shared" ref="AV161:AX163" si="404">INDEX(Alloc,$E161,AV$1)*$G161</f>
        <v>1501.4617739999997</v>
      </c>
      <c r="AW161" s="47">
        <f t="shared" si="404"/>
        <v>0</v>
      </c>
      <c r="AX161" s="47">
        <f t="shared" si="404"/>
        <v>0</v>
      </c>
      <c r="AZ161" s="47">
        <f t="shared" ref="AZ161:BB163" si="405">INDEX(Alloc,$E161,AZ$1)*$G161</f>
        <v>49.00379199999999</v>
      </c>
      <c r="BA161" s="47">
        <f t="shared" si="405"/>
        <v>0</v>
      </c>
      <c r="BB161" s="47">
        <f t="shared" si="405"/>
        <v>0</v>
      </c>
      <c r="BD161" s="47">
        <f t="shared" ref="BD161:BF163" si="406">INDEX(Alloc,$E161,BD$1)*$G161</f>
        <v>47.202181999999993</v>
      </c>
      <c r="BE161" s="47">
        <f t="shared" si="406"/>
        <v>0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63969.766269999993</v>
      </c>
      <c r="BO161" s="44">
        <f t="shared" si="348"/>
        <v>20826.611599999993</v>
      </c>
      <c r="BP161" s="44">
        <f t="shared" si="349"/>
        <v>2447.8475069999995</v>
      </c>
      <c r="BQ161" s="44">
        <f t="shared" si="350"/>
        <v>28613.170019999994</v>
      </c>
      <c r="BR161" s="44">
        <f t="shared" si="351"/>
        <v>27285.023127999993</v>
      </c>
      <c r="BS161" s="44">
        <f t="shared" si="352"/>
        <v>16405.640820999997</v>
      </c>
      <c r="BT161" s="44">
        <f t="shared" si="353"/>
        <v>16510.494522999998</v>
      </c>
      <c r="BU161" s="44">
        <f t="shared" si="354"/>
        <v>1623.9712539999996</v>
      </c>
      <c r="BV161" s="44">
        <f t="shared" si="355"/>
        <v>880.80712899999992</v>
      </c>
      <c r="BW161" s="44">
        <f t="shared" si="356"/>
        <v>1501.4617739999997</v>
      </c>
      <c r="BX161" s="44">
        <f t="shared" si="357"/>
        <v>49.00379199999999</v>
      </c>
      <c r="BY161" s="44">
        <f t="shared" si="358"/>
        <v>47.202181999999993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348792</v>
      </c>
      <c r="I162" s="21">
        <f>+'Function-Classif'!T162</f>
        <v>0</v>
      </c>
      <c r="J162" s="21">
        <f>+'Function-Classif'!U162</f>
        <v>0</v>
      </c>
      <c r="K162" s="47"/>
      <c r="L162" s="47">
        <f t="shared" si="396"/>
        <v>123845.57543999999</v>
      </c>
      <c r="M162" s="47">
        <f t="shared" si="396"/>
        <v>0</v>
      </c>
      <c r="N162" s="47">
        <f t="shared" si="396"/>
        <v>0</v>
      </c>
      <c r="O162" s="47"/>
      <c r="P162" s="47">
        <f t="shared" si="397"/>
        <v>40320.355199999991</v>
      </c>
      <c r="Q162" s="47">
        <f t="shared" si="397"/>
        <v>0</v>
      </c>
      <c r="R162" s="47">
        <f t="shared" si="397"/>
        <v>0</v>
      </c>
      <c r="S162" s="47"/>
      <c r="T162" s="47">
        <f t="shared" si="397"/>
        <v>4739.0369039999996</v>
      </c>
      <c r="U162" s="47">
        <f t="shared" si="397"/>
        <v>0</v>
      </c>
      <c r="V162" s="47">
        <f t="shared" si="397"/>
        <v>0</v>
      </c>
      <c r="W162" s="24"/>
      <c r="X162" s="47">
        <f t="shared" si="398"/>
        <v>55395.145439999986</v>
      </c>
      <c r="Y162" s="47">
        <f t="shared" si="398"/>
        <v>0</v>
      </c>
      <c r="Z162" s="47">
        <f t="shared" si="398"/>
        <v>0</v>
      </c>
      <c r="AB162" s="47">
        <f t="shared" si="399"/>
        <v>52823.850815999991</v>
      </c>
      <c r="AC162" s="47">
        <f t="shared" si="399"/>
        <v>0</v>
      </c>
      <c r="AD162" s="47">
        <f t="shared" si="399"/>
        <v>0</v>
      </c>
      <c r="AF162" s="47">
        <f t="shared" si="400"/>
        <v>31761.348311999991</v>
      </c>
      <c r="AG162" s="47">
        <f t="shared" si="400"/>
        <v>0</v>
      </c>
      <c r="AH162" s="47">
        <f t="shared" si="400"/>
        <v>0</v>
      </c>
      <c r="AJ162" s="47">
        <f t="shared" si="401"/>
        <v>31964.345255999997</v>
      </c>
      <c r="AK162" s="47">
        <f t="shared" si="401"/>
        <v>0</v>
      </c>
      <c r="AL162" s="47">
        <f t="shared" si="401"/>
        <v>0</v>
      </c>
      <c r="AN162" s="47">
        <f t="shared" si="402"/>
        <v>3144.0110879999993</v>
      </c>
      <c r="AO162" s="47">
        <f t="shared" si="402"/>
        <v>0</v>
      </c>
      <c r="AP162" s="47">
        <f t="shared" si="402"/>
        <v>0</v>
      </c>
      <c r="AR162" s="47">
        <f t="shared" si="403"/>
        <v>1705.2440879999997</v>
      </c>
      <c r="AS162" s="47">
        <f t="shared" si="403"/>
        <v>0</v>
      </c>
      <c r="AT162" s="47">
        <f t="shared" si="403"/>
        <v>0</v>
      </c>
      <c r="AV162" s="47">
        <f t="shared" si="404"/>
        <v>2906.832527999999</v>
      </c>
      <c r="AW162" s="47">
        <f t="shared" si="404"/>
        <v>0</v>
      </c>
      <c r="AX162" s="47">
        <f t="shared" si="404"/>
        <v>0</v>
      </c>
      <c r="AZ162" s="47">
        <f t="shared" si="405"/>
        <v>94.871423999999976</v>
      </c>
      <c r="BA162" s="47">
        <f t="shared" si="405"/>
        <v>0</v>
      </c>
      <c r="BB162" s="47">
        <f t="shared" si="405"/>
        <v>0</v>
      </c>
      <c r="BD162" s="47">
        <f t="shared" si="406"/>
        <v>91.383503999999988</v>
      </c>
      <c r="BE162" s="47">
        <f t="shared" si="406"/>
        <v>0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123845.57543999999</v>
      </c>
      <c r="BO162" s="44">
        <f t="shared" si="348"/>
        <v>40320.355199999991</v>
      </c>
      <c r="BP162" s="44">
        <f t="shared" si="349"/>
        <v>4739.0369039999996</v>
      </c>
      <c r="BQ162" s="44">
        <f t="shared" si="350"/>
        <v>55395.145439999986</v>
      </c>
      <c r="BR162" s="44">
        <f t="shared" si="351"/>
        <v>52823.850815999991</v>
      </c>
      <c r="BS162" s="44">
        <f t="shared" si="352"/>
        <v>31761.348311999991</v>
      </c>
      <c r="BT162" s="44">
        <f t="shared" si="353"/>
        <v>31964.345255999997</v>
      </c>
      <c r="BU162" s="44">
        <f t="shared" si="354"/>
        <v>3144.0110879999993</v>
      </c>
      <c r="BV162" s="44">
        <f t="shared" si="355"/>
        <v>1705.2440879999997</v>
      </c>
      <c r="BW162" s="44">
        <f t="shared" si="356"/>
        <v>2906.832527999999</v>
      </c>
      <c r="BX162" s="44">
        <f t="shared" si="357"/>
        <v>94.871423999999976</v>
      </c>
      <c r="BY162" s="44">
        <f t="shared" si="358"/>
        <v>91.383503999999988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545400</v>
      </c>
      <c r="I163" s="31">
        <f>+'Function-Classif'!T163</f>
        <v>0</v>
      </c>
      <c r="J163" s="31">
        <f>+'Function-Classif'!U163</f>
        <v>0</v>
      </c>
      <c r="K163" s="41"/>
      <c r="L163" s="47">
        <f t="shared" si="396"/>
        <v>193655.17799999996</v>
      </c>
      <c r="M163" s="47">
        <f t="shared" si="396"/>
        <v>0</v>
      </c>
      <c r="N163" s="47">
        <f t="shared" si="396"/>
        <v>0</v>
      </c>
      <c r="O163" s="47"/>
      <c r="P163" s="47">
        <f t="shared" si="397"/>
        <v>63048.239999999983</v>
      </c>
      <c r="Q163" s="47">
        <f t="shared" si="397"/>
        <v>0</v>
      </c>
      <c r="R163" s="47">
        <f t="shared" si="397"/>
        <v>0</v>
      </c>
      <c r="S163" s="47"/>
      <c r="T163" s="47">
        <f t="shared" si="397"/>
        <v>7410.349799999999</v>
      </c>
      <c r="U163" s="47">
        <f t="shared" si="397"/>
        <v>0</v>
      </c>
      <c r="V163" s="47">
        <f t="shared" si="397"/>
        <v>0</v>
      </c>
      <c r="W163" s="24"/>
      <c r="X163" s="47">
        <f t="shared" si="398"/>
        <v>86620.427999999985</v>
      </c>
      <c r="Y163" s="47">
        <f t="shared" si="398"/>
        <v>0</v>
      </c>
      <c r="Z163" s="47">
        <f t="shared" si="398"/>
        <v>0</v>
      </c>
      <c r="AB163" s="47">
        <f t="shared" si="399"/>
        <v>82599.739199999982</v>
      </c>
      <c r="AC163" s="47">
        <f t="shared" si="399"/>
        <v>0</v>
      </c>
      <c r="AD163" s="47">
        <f t="shared" si="399"/>
        <v>0</v>
      </c>
      <c r="AF163" s="47">
        <f t="shared" si="400"/>
        <v>49664.669399999984</v>
      </c>
      <c r="AG163" s="47">
        <f t="shared" si="400"/>
        <v>0</v>
      </c>
      <c r="AH163" s="47">
        <f t="shared" si="400"/>
        <v>0</v>
      </c>
      <c r="AJ163" s="47">
        <f t="shared" si="401"/>
        <v>49982.092199999992</v>
      </c>
      <c r="AK163" s="47">
        <f t="shared" si="401"/>
        <v>0</v>
      </c>
      <c r="AL163" s="47">
        <f t="shared" si="401"/>
        <v>0</v>
      </c>
      <c r="AN163" s="47">
        <f t="shared" si="402"/>
        <v>4916.2355999999991</v>
      </c>
      <c r="AO163" s="47">
        <f t="shared" si="402"/>
        <v>0</v>
      </c>
      <c r="AP163" s="47">
        <f t="shared" si="402"/>
        <v>0</v>
      </c>
      <c r="AR163" s="47">
        <f t="shared" si="403"/>
        <v>2666.4605999999994</v>
      </c>
      <c r="AS163" s="47">
        <f t="shared" si="403"/>
        <v>0</v>
      </c>
      <c r="AT163" s="47">
        <f t="shared" si="403"/>
        <v>0</v>
      </c>
      <c r="AV163" s="47">
        <f t="shared" si="404"/>
        <v>4545.3635999999988</v>
      </c>
      <c r="AW163" s="47">
        <f t="shared" si="404"/>
        <v>0</v>
      </c>
      <c r="AX163" s="47">
        <f t="shared" si="404"/>
        <v>0</v>
      </c>
      <c r="AZ163" s="47">
        <f t="shared" si="405"/>
        <v>148.34879999999998</v>
      </c>
      <c r="BA163" s="47">
        <f t="shared" si="405"/>
        <v>0</v>
      </c>
      <c r="BB163" s="47">
        <f t="shared" si="405"/>
        <v>0</v>
      </c>
      <c r="BD163" s="47">
        <f t="shared" si="406"/>
        <v>142.89479999999998</v>
      </c>
      <c r="BE163" s="47">
        <f t="shared" si="406"/>
        <v>0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193655.17799999996</v>
      </c>
      <c r="BO163" s="44">
        <f t="shared" si="348"/>
        <v>63048.239999999983</v>
      </c>
      <c r="BP163" s="44">
        <f t="shared" si="349"/>
        <v>7410.349799999999</v>
      </c>
      <c r="BQ163" s="44">
        <f t="shared" si="350"/>
        <v>86620.427999999985</v>
      </c>
      <c r="BR163" s="44">
        <f t="shared" si="351"/>
        <v>82599.739199999982</v>
      </c>
      <c r="BS163" s="44">
        <f t="shared" si="352"/>
        <v>49664.669399999984</v>
      </c>
      <c r="BT163" s="44">
        <f t="shared" si="353"/>
        <v>49982.092199999992</v>
      </c>
      <c r="BU163" s="44">
        <f t="shared" si="354"/>
        <v>4916.2355999999991</v>
      </c>
      <c r="BV163" s="44">
        <f t="shared" si="355"/>
        <v>2666.4605999999994</v>
      </c>
      <c r="BW163" s="44">
        <f t="shared" si="356"/>
        <v>4545.3635999999988</v>
      </c>
      <c r="BX163" s="44">
        <f t="shared" si="357"/>
        <v>148.34879999999998</v>
      </c>
      <c r="BY163" s="44">
        <f t="shared" si="358"/>
        <v>142.89479999999998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1236373</v>
      </c>
      <c r="I164" s="24">
        <f t="shared" ref="I164:BF164" si="415">SUM(I158:I163)</f>
        <v>0</v>
      </c>
      <c r="J164" s="24">
        <f t="shared" si="415"/>
        <v>0</v>
      </c>
      <c r="K164" s="24"/>
      <c r="L164" s="24">
        <f t="shared" si="415"/>
        <v>438998.96110999992</v>
      </c>
      <c r="M164" s="24">
        <f t="shared" si="415"/>
        <v>0</v>
      </c>
      <c r="N164" s="24">
        <f t="shared" si="415"/>
        <v>0</v>
      </c>
      <c r="O164" s="24"/>
      <c r="P164" s="24">
        <f t="shared" si="415"/>
        <v>142924.71879999997</v>
      </c>
      <c r="Q164" s="24">
        <f t="shared" si="415"/>
        <v>0</v>
      </c>
      <c r="R164" s="24">
        <f t="shared" si="415"/>
        <v>0</v>
      </c>
      <c r="S164" s="24"/>
      <c r="T164" s="24">
        <f t="shared" ref="T164:V164" si="416">SUM(T158:T163)</f>
        <v>16798.599951</v>
      </c>
      <c r="U164" s="24">
        <f t="shared" si="416"/>
        <v>0</v>
      </c>
      <c r="V164" s="24">
        <f t="shared" si="416"/>
        <v>0</v>
      </c>
      <c r="W164" s="24"/>
      <c r="X164" s="24">
        <f t="shared" si="415"/>
        <v>196360.75985999996</v>
      </c>
      <c r="Y164" s="24">
        <f t="shared" si="415"/>
        <v>0</v>
      </c>
      <c r="Z164" s="24">
        <f t="shared" si="415"/>
        <v>0</v>
      </c>
      <c r="AA164" s="24"/>
      <c r="AB164" s="24">
        <f t="shared" si="415"/>
        <v>187246.21810399997</v>
      </c>
      <c r="AC164" s="24">
        <f t="shared" si="415"/>
        <v>0</v>
      </c>
      <c r="AD164" s="24">
        <f t="shared" si="415"/>
        <v>0</v>
      </c>
      <c r="AE164" s="24"/>
      <c r="AF164" s="24">
        <f t="shared" si="415"/>
        <v>112585.36175299998</v>
      </c>
      <c r="AG164" s="24">
        <f t="shared" si="415"/>
        <v>0</v>
      </c>
      <c r="AH164" s="24">
        <f t="shared" si="415"/>
        <v>0</v>
      </c>
      <c r="AI164" s="24"/>
      <c r="AJ164" s="24">
        <f t="shared" si="415"/>
        <v>113304.93083899998</v>
      </c>
      <c r="AK164" s="24">
        <f t="shared" si="415"/>
        <v>0</v>
      </c>
      <c r="AL164" s="24">
        <f t="shared" si="415"/>
        <v>0</v>
      </c>
      <c r="AM164" s="24"/>
      <c r="AN164" s="24">
        <f t="shared" si="415"/>
        <v>11144.666221999996</v>
      </c>
      <c r="AO164" s="24">
        <f t="shared" si="415"/>
        <v>0</v>
      </c>
      <c r="AP164" s="24">
        <f t="shared" si="415"/>
        <v>0</v>
      </c>
      <c r="AQ164" s="24"/>
      <c r="AR164" s="24">
        <f t="shared" si="415"/>
        <v>6044.6275969999988</v>
      </c>
      <c r="AS164" s="24">
        <f t="shared" si="415"/>
        <v>0</v>
      </c>
      <c r="AT164" s="24">
        <f t="shared" si="415"/>
        <v>0</v>
      </c>
      <c r="AU164" s="24"/>
      <c r="AV164" s="24">
        <f t="shared" si="415"/>
        <v>10303.932581999998</v>
      </c>
      <c r="AW164" s="24">
        <f t="shared" si="415"/>
        <v>0</v>
      </c>
      <c r="AX164" s="24">
        <f t="shared" si="415"/>
        <v>0</v>
      </c>
      <c r="AY164" s="24"/>
      <c r="AZ164" s="24">
        <f t="shared" si="415"/>
        <v>336.29345599999994</v>
      </c>
      <c r="BA164" s="24">
        <f t="shared" si="415"/>
        <v>0</v>
      </c>
      <c r="BB164" s="24">
        <f t="shared" si="415"/>
        <v>0</v>
      </c>
      <c r="BC164" s="24"/>
      <c r="BD164" s="24">
        <f t="shared" si="415"/>
        <v>323.92972599999996</v>
      </c>
      <c r="BE164" s="24">
        <f t="shared" si="415"/>
        <v>0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438998.96110999992</v>
      </c>
      <c r="BO164" s="44">
        <f t="shared" si="348"/>
        <v>142924.71879999997</v>
      </c>
      <c r="BP164" s="44">
        <f t="shared" si="349"/>
        <v>16798.599951</v>
      </c>
      <c r="BQ164" s="44">
        <f t="shared" si="350"/>
        <v>196360.75985999996</v>
      </c>
      <c r="BR164" s="44">
        <f t="shared" si="351"/>
        <v>187246.21810399997</v>
      </c>
      <c r="BS164" s="44">
        <f t="shared" si="352"/>
        <v>112585.36175299998</v>
      </c>
      <c r="BT164" s="44">
        <f t="shared" si="353"/>
        <v>113304.93083899998</v>
      </c>
      <c r="BU164" s="44">
        <f t="shared" si="354"/>
        <v>11144.666221999996</v>
      </c>
      <c r="BV164" s="44">
        <f t="shared" si="355"/>
        <v>6044.6275969999988</v>
      </c>
      <c r="BW164" s="44">
        <f t="shared" si="356"/>
        <v>10303.932581999998</v>
      </c>
      <c r="BX164" s="44">
        <f t="shared" si="357"/>
        <v>336.29345599999994</v>
      </c>
      <c r="BY164" s="44">
        <f t="shared" si="358"/>
        <v>323.92972599999996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244992</v>
      </c>
      <c r="I168" s="21">
        <f>+'Function-Classif'!T168</f>
        <v>0</v>
      </c>
      <c r="J168" s="21">
        <f>+'Function-Classif'!U168</f>
        <v>0</v>
      </c>
      <c r="K168" s="47"/>
      <c r="L168" s="47">
        <f t="shared" si="417"/>
        <v>86989.309439999983</v>
      </c>
      <c r="M168" s="47">
        <f t="shared" si="417"/>
        <v>0</v>
      </c>
      <c r="N168" s="47">
        <f t="shared" si="417"/>
        <v>0</v>
      </c>
      <c r="O168" s="47"/>
      <c r="P168" s="47">
        <f t="shared" si="418"/>
        <v>28321.075199999992</v>
      </c>
      <c r="Q168" s="47">
        <f t="shared" si="418"/>
        <v>0</v>
      </c>
      <c r="R168" s="47">
        <f t="shared" si="418"/>
        <v>0</v>
      </c>
      <c r="S168" s="47"/>
      <c r="T168" s="47">
        <f t="shared" si="418"/>
        <v>3328.7063039999998</v>
      </c>
      <c r="U168" s="47">
        <f t="shared" si="418"/>
        <v>0</v>
      </c>
      <c r="V168" s="47">
        <f t="shared" si="418"/>
        <v>0</v>
      </c>
      <c r="W168" s="24"/>
      <c r="X168" s="47">
        <f t="shared" si="419"/>
        <v>38909.62943999999</v>
      </c>
      <c r="Y168" s="47">
        <f t="shared" si="419"/>
        <v>0</v>
      </c>
      <c r="Z168" s="47">
        <f t="shared" si="419"/>
        <v>0</v>
      </c>
      <c r="AB168" s="47">
        <f t="shared" si="420"/>
        <v>37103.548415999991</v>
      </c>
      <c r="AC168" s="47">
        <f t="shared" si="420"/>
        <v>0</v>
      </c>
      <c r="AD168" s="47">
        <f t="shared" si="420"/>
        <v>0</v>
      </c>
      <c r="AF168" s="47">
        <f t="shared" si="421"/>
        <v>22309.216511999995</v>
      </c>
      <c r="AG168" s="47">
        <f t="shared" si="421"/>
        <v>0</v>
      </c>
      <c r="AH168" s="47">
        <f t="shared" si="421"/>
        <v>0</v>
      </c>
      <c r="AJ168" s="47">
        <f t="shared" si="422"/>
        <v>22451.801855999998</v>
      </c>
      <c r="AK168" s="47">
        <f t="shared" si="422"/>
        <v>0</v>
      </c>
      <c r="AL168" s="47">
        <f t="shared" si="422"/>
        <v>0</v>
      </c>
      <c r="AN168" s="47">
        <f t="shared" si="423"/>
        <v>2208.3578879999995</v>
      </c>
      <c r="AO168" s="47">
        <f t="shared" si="423"/>
        <v>0</v>
      </c>
      <c r="AP168" s="47">
        <f t="shared" si="423"/>
        <v>0</v>
      </c>
      <c r="AR168" s="47">
        <f t="shared" si="424"/>
        <v>1197.7658879999999</v>
      </c>
      <c r="AS168" s="47">
        <f t="shared" si="424"/>
        <v>0</v>
      </c>
      <c r="AT168" s="47">
        <f t="shared" si="424"/>
        <v>0</v>
      </c>
      <c r="AV168" s="47">
        <f t="shared" si="425"/>
        <v>2041.7633279999993</v>
      </c>
      <c r="AW168" s="47">
        <f t="shared" si="425"/>
        <v>0</v>
      </c>
      <c r="AX168" s="47">
        <f t="shared" si="425"/>
        <v>0</v>
      </c>
      <c r="AZ168" s="47">
        <f t="shared" si="426"/>
        <v>66.637823999999981</v>
      </c>
      <c r="BA168" s="47">
        <f t="shared" si="426"/>
        <v>0</v>
      </c>
      <c r="BB168" s="47">
        <f t="shared" si="426"/>
        <v>0</v>
      </c>
      <c r="BD168" s="47">
        <f t="shared" si="427"/>
        <v>64.187903999999989</v>
      </c>
      <c r="BE168" s="47">
        <f t="shared" si="427"/>
        <v>0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86989.309439999983</v>
      </c>
      <c r="BO168" s="44">
        <f t="shared" si="348"/>
        <v>28321.075199999992</v>
      </c>
      <c r="BP168" s="44">
        <f t="shared" si="349"/>
        <v>3328.7063039999998</v>
      </c>
      <c r="BQ168" s="44">
        <f t="shared" si="350"/>
        <v>38909.62943999999</v>
      </c>
      <c r="BR168" s="44">
        <f t="shared" si="351"/>
        <v>37103.548415999991</v>
      </c>
      <c r="BS168" s="44">
        <f t="shared" si="352"/>
        <v>22309.216511999995</v>
      </c>
      <c r="BT168" s="44">
        <f t="shared" si="353"/>
        <v>22451.801855999998</v>
      </c>
      <c r="BU168" s="44">
        <f t="shared" si="354"/>
        <v>2208.3578879999995</v>
      </c>
      <c r="BV168" s="44">
        <f t="shared" si="355"/>
        <v>1197.7658879999999</v>
      </c>
      <c r="BW168" s="44">
        <f t="shared" si="356"/>
        <v>2041.7633279999993</v>
      </c>
      <c r="BX168" s="44">
        <f t="shared" si="357"/>
        <v>66.637823999999981</v>
      </c>
      <c r="BY168" s="44">
        <f t="shared" si="358"/>
        <v>64.187903999999989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190785</v>
      </c>
      <c r="I169" s="21">
        <f>+'Function-Classif'!T169</f>
        <v>0</v>
      </c>
      <c r="J169" s="21">
        <f>+'Function-Classif'!U169</f>
        <v>0</v>
      </c>
      <c r="K169" s="47"/>
      <c r="L169" s="47">
        <f t="shared" si="417"/>
        <v>67742.029949999982</v>
      </c>
      <c r="M169" s="47">
        <f t="shared" si="417"/>
        <v>0</v>
      </c>
      <c r="N169" s="47">
        <f t="shared" si="417"/>
        <v>0</v>
      </c>
      <c r="O169" s="47"/>
      <c r="P169" s="47">
        <f t="shared" si="418"/>
        <v>22054.745999999992</v>
      </c>
      <c r="Q169" s="47">
        <f t="shared" si="418"/>
        <v>0</v>
      </c>
      <c r="R169" s="47">
        <f t="shared" si="418"/>
        <v>0</v>
      </c>
      <c r="S169" s="47"/>
      <c r="T169" s="47">
        <f t="shared" si="418"/>
        <v>2592.1957949999996</v>
      </c>
      <c r="U169" s="47">
        <f t="shared" si="418"/>
        <v>0</v>
      </c>
      <c r="V169" s="47">
        <f t="shared" si="418"/>
        <v>0</v>
      </c>
      <c r="W169" s="24"/>
      <c r="X169" s="47">
        <f t="shared" si="419"/>
        <v>30300.473699999991</v>
      </c>
      <c r="Y169" s="47">
        <f t="shared" si="419"/>
        <v>0</v>
      </c>
      <c r="Z169" s="47">
        <f t="shared" si="419"/>
        <v>0</v>
      </c>
      <c r="AB169" s="47">
        <f t="shared" si="420"/>
        <v>28894.006679999995</v>
      </c>
      <c r="AC169" s="47">
        <f t="shared" si="420"/>
        <v>0</v>
      </c>
      <c r="AD169" s="47">
        <f t="shared" si="420"/>
        <v>0</v>
      </c>
      <c r="AF169" s="47">
        <f t="shared" si="421"/>
        <v>17373.072884999994</v>
      </c>
      <c r="AG169" s="47">
        <f t="shared" si="421"/>
        <v>0</v>
      </c>
      <c r="AH169" s="47">
        <f t="shared" si="421"/>
        <v>0</v>
      </c>
      <c r="AJ169" s="47">
        <f t="shared" si="422"/>
        <v>17484.109754999998</v>
      </c>
      <c r="AK169" s="47">
        <f t="shared" si="422"/>
        <v>0</v>
      </c>
      <c r="AL169" s="47">
        <f t="shared" si="422"/>
        <v>0</v>
      </c>
      <c r="AN169" s="47">
        <f t="shared" si="423"/>
        <v>1719.7359899999997</v>
      </c>
      <c r="AO169" s="47">
        <f t="shared" si="423"/>
        <v>0</v>
      </c>
      <c r="AP169" s="47">
        <f t="shared" si="423"/>
        <v>0</v>
      </c>
      <c r="AR169" s="47">
        <f t="shared" si="424"/>
        <v>932.74786499999982</v>
      </c>
      <c r="AS169" s="47">
        <f t="shared" si="424"/>
        <v>0</v>
      </c>
      <c r="AT169" s="47">
        <f t="shared" si="424"/>
        <v>0</v>
      </c>
      <c r="AV169" s="47">
        <f t="shared" si="425"/>
        <v>1590.0021899999995</v>
      </c>
      <c r="AW169" s="47">
        <f t="shared" si="425"/>
        <v>0</v>
      </c>
      <c r="AX169" s="47">
        <f t="shared" si="425"/>
        <v>0</v>
      </c>
      <c r="AZ169" s="47">
        <f t="shared" si="426"/>
        <v>51.893519999999988</v>
      </c>
      <c r="BA169" s="47">
        <f t="shared" si="426"/>
        <v>0</v>
      </c>
      <c r="BB169" s="47">
        <f t="shared" si="426"/>
        <v>0</v>
      </c>
      <c r="BD169" s="47">
        <f t="shared" si="427"/>
        <v>49.985669999999992</v>
      </c>
      <c r="BE169" s="47">
        <f t="shared" si="427"/>
        <v>0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67742.029949999982</v>
      </c>
      <c r="BO169" s="44">
        <f t="shared" si="348"/>
        <v>22054.745999999992</v>
      </c>
      <c r="BP169" s="44">
        <f t="shared" si="349"/>
        <v>2592.1957949999996</v>
      </c>
      <c r="BQ169" s="44">
        <f t="shared" si="350"/>
        <v>30300.473699999991</v>
      </c>
      <c r="BR169" s="44">
        <f t="shared" si="351"/>
        <v>28894.006679999995</v>
      </c>
      <c r="BS169" s="44">
        <f t="shared" si="352"/>
        <v>17373.072884999994</v>
      </c>
      <c r="BT169" s="44">
        <f t="shared" si="353"/>
        <v>17484.109754999998</v>
      </c>
      <c r="BU169" s="44">
        <f t="shared" si="354"/>
        <v>1719.7359899999997</v>
      </c>
      <c r="BV169" s="44">
        <f t="shared" si="355"/>
        <v>932.74786499999982</v>
      </c>
      <c r="BW169" s="44">
        <f t="shared" si="356"/>
        <v>1590.0021899999995</v>
      </c>
      <c r="BX169" s="44">
        <f t="shared" si="357"/>
        <v>51.893519999999988</v>
      </c>
      <c r="BY169" s="44">
        <f t="shared" si="358"/>
        <v>49.985669999999992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435777</v>
      </c>
      <c r="I172" s="24">
        <f t="shared" ref="I172:J172" si="432">SUM(I167:I171)</f>
        <v>430091</v>
      </c>
      <c r="J172" s="24">
        <f t="shared" si="432"/>
        <v>0</v>
      </c>
      <c r="K172" s="24"/>
      <c r="L172" s="24">
        <f t="shared" ref="L172:BF172" si="433">SUM(L167:L171)</f>
        <v>154731.33938999998</v>
      </c>
      <c r="M172" s="24">
        <f t="shared" si="433"/>
        <v>155597.47544052993</v>
      </c>
      <c r="N172" s="24">
        <f t="shared" si="433"/>
        <v>0</v>
      </c>
      <c r="O172" s="24"/>
      <c r="P172" s="24">
        <f t="shared" si="433"/>
        <v>50375.821199999984</v>
      </c>
      <c r="Q172" s="24">
        <f t="shared" si="433"/>
        <v>50563.609051175677</v>
      </c>
      <c r="R172" s="24">
        <f t="shared" si="433"/>
        <v>0</v>
      </c>
      <c r="S172" s="24"/>
      <c r="T172" s="24">
        <f t="shared" ref="T172:V172" si="434">SUM(T167:T171)</f>
        <v>5920.902098999999</v>
      </c>
      <c r="U172" s="24">
        <f t="shared" si="434"/>
        <v>6022.2105314348764</v>
      </c>
      <c r="V172" s="24">
        <f t="shared" si="434"/>
        <v>0</v>
      </c>
      <c r="W172" s="24"/>
      <c r="X172" s="24">
        <f t="shared" si="433"/>
        <v>69210.103139999977</v>
      </c>
      <c r="Y172" s="24">
        <f t="shared" si="433"/>
        <v>69775.135698121943</v>
      </c>
      <c r="Z172" s="24">
        <f t="shared" si="433"/>
        <v>0</v>
      </c>
      <c r="AA172" s="24"/>
      <c r="AB172" s="24">
        <f t="shared" si="433"/>
        <v>65997.555095999982</v>
      </c>
      <c r="AC172" s="24">
        <f t="shared" si="433"/>
        <v>67352.37631161137</v>
      </c>
      <c r="AD172" s="24">
        <f t="shared" si="433"/>
        <v>0</v>
      </c>
      <c r="AE172" s="24"/>
      <c r="AF172" s="24">
        <f t="shared" si="433"/>
        <v>39682.289396999986</v>
      </c>
      <c r="AG172" s="24">
        <f t="shared" si="433"/>
        <v>29622.491902421782</v>
      </c>
      <c r="AH172" s="24">
        <f t="shared" si="433"/>
        <v>0</v>
      </c>
      <c r="AI172" s="24"/>
      <c r="AJ172" s="24">
        <f t="shared" si="433"/>
        <v>39935.911610999996</v>
      </c>
      <c r="AK172" s="24">
        <f t="shared" si="433"/>
        <v>41012.439970370993</v>
      </c>
      <c r="AL172" s="24">
        <f t="shared" si="433"/>
        <v>0</v>
      </c>
      <c r="AM172" s="24"/>
      <c r="AN172" s="24">
        <f t="shared" si="433"/>
        <v>3928.0938779999992</v>
      </c>
      <c r="AO172" s="24">
        <f t="shared" si="433"/>
        <v>4003.0222398818432</v>
      </c>
      <c r="AP172" s="24">
        <f t="shared" si="433"/>
        <v>0</v>
      </c>
      <c r="AQ172" s="24"/>
      <c r="AR172" s="24">
        <f t="shared" si="433"/>
        <v>2130.5137529999997</v>
      </c>
      <c r="AS172" s="24">
        <f t="shared" si="433"/>
        <v>2114.7817104251526</v>
      </c>
      <c r="AT172" s="24">
        <f t="shared" si="433"/>
        <v>0</v>
      </c>
      <c r="AU172" s="24"/>
      <c r="AV172" s="24">
        <f t="shared" si="433"/>
        <v>3631.7655179999988</v>
      </c>
      <c r="AW172" s="24">
        <f t="shared" si="433"/>
        <v>3788.2557762466186</v>
      </c>
      <c r="AX172" s="24">
        <f t="shared" si="433"/>
        <v>0</v>
      </c>
      <c r="AY172" s="24"/>
      <c r="AZ172" s="24">
        <f t="shared" si="433"/>
        <v>118.53134399999996</v>
      </c>
      <c r="BA172" s="24">
        <f t="shared" si="433"/>
        <v>123.48423980383863</v>
      </c>
      <c r="BB172" s="24">
        <f t="shared" si="433"/>
        <v>0</v>
      </c>
      <c r="BC172" s="24"/>
      <c r="BD172" s="24">
        <f t="shared" si="433"/>
        <v>114.17357399999997</v>
      </c>
      <c r="BE172" s="24">
        <f t="shared" si="433"/>
        <v>115.71712797597921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310328.81483052991</v>
      </c>
      <c r="BO172" s="44">
        <f t="shared" si="348"/>
        <v>100939.43025117565</v>
      </c>
      <c r="BP172" s="44">
        <f t="shared" si="349"/>
        <v>11943.112630434876</v>
      </c>
      <c r="BQ172" s="44">
        <f t="shared" si="350"/>
        <v>138985.23883812194</v>
      </c>
      <c r="BR172" s="44">
        <f t="shared" si="351"/>
        <v>133349.93140761135</v>
      </c>
      <c r="BS172" s="44">
        <f t="shared" si="352"/>
        <v>69304.781299421767</v>
      </c>
      <c r="BT172" s="44">
        <f t="shared" si="353"/>
        <v>80948.351581370982</v>
      </c>
      <c r="BU172" s="44">
        <f t="shared" si="354"/>
        <v>7931.116117881842</v>
      </c>
      <c r="BV172" s="44">
        <f t="shared" si="355"/>
        <v>4245.2954634251528</v>
      </c>
      <c r="BW172" s="44">
        <f t="shared" si="356"/>
        <v>7420.0212942466169</v>
      </c>
      <c r="BX172" s="44">
        <f t="shared" si="357"/>
        <v>242.01558380383858</v>
      </c>
      <c r="BY172" s="44">
        <f t="shared" si="358"/>
        <v>229.8907019759792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1672150</v>
      </c>
      <c r="I174" s="24">
        <f t="shared" ref="I174:J174" si="435">I172+I164</f>
        <v>430091</v>
      </c>
      <c r="J174" s="24">
        <f t="shared" si="435"/>
        <v>0</v>
      </c>
      <c r="K174" s="24"/>
      <c r="L174" s="24">
        <f t="shared" ref="L174:BF174" si="436">L172+L164</f>
        <v>593730.3004999999</v>
      </c>
      <c r="M174" s="24">
        <f t="shared" si="436"/>
        <v>155597.47544052993</v>
      </c>
      <c r="N174" s="24">
        <f t="shared" si="436"/>
        <v>0</v>
      </c>
      <c r="O174" s="24"/>
      <c r="P174" s="24">
        <f t="shared" si="436"/>
        <v>193300.53999999995</v>
      </c>
      <c r="Q174" s="24">
        <f t="shared" si="436"/>
        <v>50563.609051175677</v>
      </c>
      <c r="R174" s="24">
        <f t="shared" si="436"/>
        <v>0</v>
      </c>
      <c r="S174" s="24"/>
      <c r="T174" s="24">
        <f t="shared" ref="T174:V174" si="437">T172+T164</f>
        <v>22719.502049999999</v>
      </c>
      <c r="U174" s="24">
        <f t="shared" si="437"/>
        <v>6022.2105314348764</v>
      </c>
      <c r="V174" s="24">
        <f t="shared" si="437"/>
        <v>0</v>
      </c>
      <c r="W174" s="24"/>
      <c r="X174" s="24">
        <f t="shared" si="436"/>
        <v>265570.86299999995</v>
      </c>
      <c r="Y174" s="24">
        <f t="shared" si="436"/>
        <v>69775.135698121943</v>
      </c>
      <c r="Z174" s="24">
        <f t="shared" si="436"/>
        <v>0</v>
      </c>
      <c r="AA174" s="24"/>
      <c r="AB174" s="24">
        <f t="shared" si="436"/>
        <v>253243.77319999994</v>
      </c>
      <c r="AC174" s="24">
        <f t="shared" si="436"/>
        <v>67352.37631161137</v>
      </c>
      <c r="AD174" s="24">
        <f t="shared" si="436"/>
        <v>0</v>
      </c>
      <c r="AE174" s="24"/>
      <c r="AF174" s="24">
        <f t="shared" si="436"/>
        <v>152267.65114999996</v>
      </c>
      <c r="AG174" s="24">
        <f t="shared" si="436"/>
        <v>29622.491902421782</v>
      </c>
      <c r="AH174" s="24">
        <f t="shared" si="436"/>
        <v>0</v>
      </c>
      <c r="AI174" s="24"/>
      <c r="AJ174" s="24">
        <f t="shared" si="436"/>
        <v>153240.84244999997</v>
      </c>
      <c r="AK174" s="24">
        <f t="shared" si="436"/>
        <v>41012.439970370993</v>
      </c>
      <c r="AL174" s="24">
        <f t="shared" si="436"/>
        <v>0</v>
      </c>
      <c r="AM174" s="24"/>
      <c r="AN174" s="24">
        <f t="shared" si="436"/>
        <v>15072.760099999996</v>
      </c>
      <c r="AO174" s="24">
        <f t="shared" si="436"/>
        <v>4003.0222398818432</v>
      </c>
      <c r="AP174" s="24">
        <f t="shared" si="436"/>
        <v>0</v>
      </c>
      <c r="AQ174" s="24"/>
      <c r="AR174" s="24">
        <f t="shared" si="436"/>
        <v>8175.1413499999981</v>
      </c>
      <c r="AS174" s="24">
        <f t="shared" si="436"/>
        <v>2114.7817104251526</v>
      </c>
      <c r="AT174" s="24">
        <f t="shared" si="436"/>
        <v>0</v>
      </c>
      <c r="AU174" s="24"/>
      <c r="AV174" s="24">
        <f t="shared" si="436"/>
        <v>13935.698099999996</v>
      </c>
      <c r="AW174" s="24">
        <f t="shared" si="436"/>
        <v>3788.2557762466186</v>
      </c>
      <c r="AX174" s="24">
        <f t="shared" si="436"/>
        <v>0</v>
      </c>
      <c r="AY174" s="24"/>
      <c r="AZ174" s="24">
        <f t="shared" si="436"/>
        <v>454.82479999999987</v>
      </c>
      <c r="BA174" s="24">
        <f t="shared" si="436"/>
        <v>123.48423980383863</v>
      </c>
      <c r="BB174" s="24">
        <f t="shared" si="436"/>
        <v>0</v>
      </c>
      <c r="BC174" s="24"/>
      <c r="BD174" s="24">
        <f t="shared" si="436"/>
        <v>438.10329999999993</v>
      </c>
      <c r="BE174" s="24">
        <f t="shared" si="436"/>
        <v>115.71712797597921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749327.77594052977</v>
      </c>
      <c r="BO174" s="44">
        <f t="shared" si="348"/>
        <v>243864.14905117563</v>
      </c>
      <c r="BP174" s="44">
        <f t="shared" si="349"/>
        <v>28741.712581434876</v>
      </c>
      <c r="BQ174" s="44">
        <f t="shared" si="350"/>
        <v>335345.99869812187</v>
      </c>
      <c r="BR174" s="44">
        <f t="shared" si="351"/>
        <v>320596.14951161132</v>
      </c>
      <c r="BS174" s="44">
        <f t="shared" si="352"/>
        <v>181890.14305242174</v>
      </c>
      <c r="BT174" s="44">
        <f t="shared" si="353"/>
        <v>194253.28242037096</v>
      </c>
      <c r="BU174" s="44">
        <f t="shared" si="354"/>
        <v>19075.78233988184</v>
      </c>
      <c r="BV174" s="44">
        <f t="shared" si="355"/>
        <v>10289.92306042515</v>
      </c>
      <c r="BW174" s="44">
        <f t="shared" si="356"/>
        <v>17723.953876246615</v>
      </c>
      <c r="BX174" s="44">
        <f t="shared" si="357"/>
        <v>578.30903980383846</v>
      </c>
      <c r="BY174" s="44">
        <f t="shared" si="358"/>
        <v>553.8204279759791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604185</v>
      </c>
      <c r="I177" s="21">
        <f>+'Function-Classif'!T177</f>
        <v>0</v>
      </c>
      <c r="J177" s="21">
        <f>+'Function-Classif'!U177</f>
        <v>0</v>
      </c>
      <c r="K177" s="47"/>
      <c r="L177" s="47">
        <f t="shared" ref="L177:N181" si="438">INDEX(Alloc,$E177,L$1)*$G177</f>
        <v>214527.96794999999</v>
      </c>
      <c r="M177" s="47">
        <f t="shared" si="438"/>
        <v>0</v>
      </c>
      <c r="N177" s="47">
        <f t="shared" si="438"/>
        <v>0</v>
      </c>
      <c r="O177" s="47"/>
      <c r="P177" s="47">
        <f t="shared" ref="P177:V181" si="439">INDEX(Alloc,$E177,P$1)*$G177</f>
        <v>69843.785999999993</v>
      </c>
      <c r="Q177" s="47">
        <f t="shared" si="439"/>
        <v>0</v>
      </c>
      <c r="R177" s="47">
        <f t="shared" si="439"/>
        <v>0</v>
      </c>
      <c r="S177" s="47"/>
      <c r="T177" s="47">
        <f t="shared" si="439"/>
        <v>8209.061595000001</v>
      </c>
      <c r="U177" s="47">
        <f t="shared" si="439"/>
        <v>0</v>
      </c>
      <c r="V177" s="47">
        <f t="shared" si="439"/>
        <v>0</v>
      </c>
      <c r="W177" s="24"/>
      <c r="X177" s="47">
        <f t="shared" ref="X177:Z181" si="440">INDEX(Alloc,$E177,X$1)*$G177</f>
        <v>95956.661699999997</v>
      </c>
      <c r="Y177" s="47">
        <f t="shared" si="440"/>
        <v>0</v>
      </c>
      <c r="Z177" s="47">
        <f t="shared" si="440"/>
        <v>0</v>
      </c>
      <c r="AB177" s="47">
        <f t="shared" ref="AB177:AD181" si="441">INDEX(Alloc,$E177,AB$1)*$G177</f>
        <v>91502.609880000018</v>
      </c>
      <c r="AC177" s="47">
        <f t="shared" si="441"/>
        <v>0</v>
      </c>
      <c r="AD177" s="47">
        <f t="shared" si="441"/>
        <v>0</v>
      </c>
      <c r="AF177" s="47">
        <f t="shared" ref="AF177:AH181" si="442">INDEX(Alloc,$E177,AF$1)*$G177</f>
        <v>55017.690285000004</v>
      </c>
      <c r="AG177" s="47">
        <f t="shared" si="442"/>
        <v>0</v>
      </c>
      <c r="AH177" s="47">
        <f t="shared" si="442"/>
        <v>0</v>
      </c>
      <c r="AJ177" s="47">
        <f t="shared" ref="AJ177:AL181" si="443">INDEX(Alloc,$E177,AJ$1)*$G177</f>
        <v>55369.325955000008</v>
      </c>
      <c r="AK177" s="47">
        <f t="shared" si="443"/>
        <v>0</v>
      </c>
      <c r="AL177" s="47">
        <f t="shared" si="443"/>
        <v>0</v>
      </c>
      <c r="AN177" s="47">
        <f t="shared" ref="AN177:AP181" si="444">INDEX(Alloc,$E177,AN$1)*$G177</f>
        <v>5446.1235900000011</v>
      </c>
      <c r="AO177" s="47">
        <f t="shared" si="444"/>
        <v>0</v>
      </c>
      <c r="AP177" s="47">
        <f t="shared" si="444"/>
        <v>0</v>
      </c>
      <c r="AR177" s="47">
        <f t="shared" ref="AR177:AT181" si="445">INDEX(Alloc,$E177,AR$1)*$G177</f>
        <v>2953.8604649999997</v>
      </c>
      <c r="AS177" s="47">
        <f t="shared" si="445"/>
        <v>0</v>
      </c>
      <c r="AT177" s="47">
        <f t="shared" si="445"/>
        <v>0</v>
      </c>
      <c r="AV177" s="47">
        <f t="shared" ref="AV177:AX181" si="446">INDEX(Alloc,$E177,AV$1)*$G177</f>
        <v>5035.2777899999992</v>
      </c>
      <c r="AW177" s="47">
        <f t="shared" si="446"/>
        <v>0</v>
      </c>
      <c r="AX177" s="47">
        <f t="shared" si="446"/>
        <v>0</v>
      </c>
      <c r="AZ177" s="47">
        <f t="shared" ref="AZ177:BB181" si="447">INDEX(Alloc,$E177,AZ$1)*$G177</f>
        <v>164.33832000000001</v>
      </c>
      <c r="BA177" s="47">
        <f t="shared" si="447"/>
        <v>0</v>
      </c>
      <c r="BB177" s="47">
        <f t="shared" si="447"/>
        <v>0</v>
      </c>
      <c r="BD177" s="47">
        <f t="shared" ref="BD177:BF181" si="448">INDEX(Alloc,$E177,BD$1)*$G177</f>
        <v>158.29647000000003</v>
      </c>
      <c r="BE177" s="47">
        <f t="shared" si="448"/>
        <v>0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214527.96794999999</v>
      </c>
      <c r="BO177" s="44">
        <f t="shared" si="348"/>
        <v>69843.785999999993</v>
      </c>
      <c r="BP177" s="44">
        <f t="shared" si="349"/>
        <v>8209.061595000001</v>
      </c>
      <c r="BQ177" s="44">
        <f t="shared" si="350"/>
        <v>95956.661699999997</v>
      </c>
      <c r="BR177" s="44">
        <f t="shared" si="351"/>
        <v>91502.609880000018</v>
      </c>
      <c r="BS177" s="44">
        <f t="shared" si="352"/>
        <v>55017.690285000004</v>
      </c>
      <c r="BT177" s="44">
        <f t="shared" si="353"/>
        <v>55369.325955000008</v>
      </c>
      <c r="BU177" s="44">
        <f t="shared" si="354"/>
        <v>5446.1235900000011</v>
      </c>
      <c r="BV177" s="44">
        <f t="shared" si="355"/>
        <v>2953.8604649999997</v>
      </c>
      <c r="BW177" s="44">
        <f t="shared" si="356"/>
        <v>5035.2777899999992</v>
      </c>
      <c r="BX177" s="44">
        <f t="shared" si="357"/>
        <v>164.33832000000001</v>
      </c>
      <c r="BY177" s="44">
        <f t="shared" si="358"/>
        <v>158.29647000000003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TDFUEL</v>
      </c>
      <c r="E178" s="93">
        <v>51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20828668.470904261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6765636.3771073073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798325.63740420877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9303820.9324937034</v>
      </c>
      <c r="Z178" s="47">
        <f t="shared" si="440"/>
        <v>0</v>
      </c>
      <c r="AB178" s="47">
        <f t="shared" si="441"/>
        <v>0</v>
      </c>
      <c r="AC178" s="47">
        <f t="shared" si="441"/>
        <v>8920880.5791138858</v>
      </c>
      <c r="AD178" s="47">
        <f t="shared" si="441"/>
        <v>0</v>
      </c>
      <c r="AF178" s="47">
        <f t="shared" si="442"/>
        <v>0</v>
      </c>
      <c r="AG178" s="47">
        <f t="shared" si="442"/>
        <v>3955023.6390070939</v>
      </c>
      <c r="AH178" s="47">
        <f t="shared" si="442"/>
        <v>0</v>
      </c>
      <c r="AJ178" s="47">
        <f t="shared" si="443"/>
        <v>0</v>
      </c>
      <c r="AK178" s="47">
        <f t="shared" si="443"/>
        <v>5396717.3064331459</v>
      </c>
      <c r="AL178" s="47">
        <f t="shared" si="443"/>
        <v>0</v>
      </c>
      <c r="AN178" s="47">
        <f t="shared" si="444"/>
        <v>0</v>
      </c>
      <c r="AO178" s="47">
        <f t="shared" si="444"/>
        <v>528708.02385530295</v>
      </c>
      <c r="AP178" s="47">
        <f t="shared" si="444"/>
        <v>0</v>
      </c>
      <c r="AR178" s="47">
        <f t="shared" si="445"/>
        <v>0</v>
      </c>
      <c r="AS178" s="47">
        <f t="shared" si="445"/>
        <v>287630.3203017406</v>
      </c>
      <c r="AT178" s="47">
        <f t="shared" si="445"/>
        <v>0</v>
      </c>
      <c r="AV178" s="47">
        <f t="shared" si="446"/>
        <v>0</v>
      </c>
      <c r="AW178" s="47">
        <f t="shared" si="446"/>
        <v>500552.19540583028</v>
      </c>
      <c r="AX178" s="47">
        <f t="shared" si="446"/>
        <v>0</v>
      </c>
      <c r="AZ178" s="47">
        <f t="shared" si="447"/>
        <v>0</v>
      </c>
      <c r="BA178" s="47">
        <f t="shared" si="447"/>
        <v>16297.657640813806</v>
      </c>
      <c r="BB178" s="47">
        <f t="shared" si="447"/>
        <v>0</v>
      </c>
      <c r="BD178" s="47">
        <f t="shared" si="448"/>
        <v>0</v>
      </c>
      <c r="BE178" s="47">
        <f t="shared" si="448"/>
        <v>15402.86033270529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20828668.470904261</v>
      </c>
      <c r="BO178" s="44">
        <f t="shared" si="348"/>
        <v>6765636.3771073073</v>
      </c>
      <c r="BP178" s="44">
        <f t="shared" si="349"/>
        <v>798325.63740420877</v>
      </c>
      <c r="BQ178" s="44">
        <f t="shared" si="350"/>
        <v>9303820.9324937034</v>
      </c>
      <c r="BR178" s="44">
        <f t="shared" si="351"/>
        <v>8920880.5791138858</v>
      </c>
      <c r="BS178" s="44">
        <f t="shared" si="352"/>
        <v>3955023.6390070939</v>
      </c>
      <c r="BT178" s="44">
        <f t="shared" si="353"/>
        <v>5396717.3064331459</v>
      </c>
      <c r="BU178" s="44">
        <f t="shared" si="354"/>
        <v>528708.02385530295</v>
      </c>
      <c r="BV178" s="44">
        <f t="shared" si="355"/>
        <v>287630.3203017406</v>
      </c>
      <c r="BW178" s="44">
        <f t="shared" si="356"/>
        <v>500552.19540583028</v>
      </c>
      <c r="BX178" s="44">
        <f t="shared" si="357"/>
        <v>16297.657640813806</v>
      </c>
      <c r="BY178" s="44">
        <f t="shared" si="358"/>
        <v>15402.86033270529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280735</v>
      </c>
      <c r="I179" s="21">
        <f>+'Function-Classif'!T179</f>
        <v>0</v>
      </c>
      <c r="J179" s="21">
        <f>+'Function-Classif'!U179</f>
        <v>0</v>
      </c>
      <c r="K179" s="47"/>
      <c r="L179" s="47">
        <f t="shared" si="438"/>
        <v>99680.576449999979</v>
      </c>
      <c r="M179" s="47">
        <f t="shared" si="438"/>
        <v>0</v>
      </c>
      <c r="N179" s="47">
        <f t="shared" si="438"/>
        <v>0</v>
      </c>
      <c r="O179" s="47"/>
      <c r="P179" s="47">
        <f t="shared" si="439"/>
        <v>32452.965999999989</v>
      </c>
      <c r="Q179" s="47">
        <f t="shared" si="439"/>
        <v>0</v>
      </c>
      <c r="R179" s="47">
        <f t="shared" si="439"/>
        <v>0</v>
      </c>
      <c r="S179" s="47"/>
      <c r="T179" s="47">
        <f t="shared" si="439"/>
        <v>3814.3464449999997</v>
      </c>
      <c r="U179" s="47">
        <f t="shared" si="439"/>
        <v>0</v>
      </c>
      <c r="V179" s="47">
        <f t="shared" si="439"/>
        <v>0</v>
      </c>
      <c r="W179" s="24"/>
      <c r="X179" s="47">
        <f t="shared" si="440"/>
        <v>44586.332699999992</v>
      </c>
      <c r="Y179" s="47">
        <f t="shared" si="440"/>
        <v>0</v>
      </c>
      <c r="Z179" s="47">
        <f t="shared" si="440"/>
        <v>0</v>
      </c>
      <c r="AB179" s="47">
        <f t="shared" si="441"/>
        <v>42516.754279999994</v>
      </c>
      <c r="AC179" s="47">
        <f t="shared" si="441"/>
        <v>0</v>
      </c>
      <c r="AD179" s="47">
        <f t="shared" si="441"/>
        <v>0</v>
      </c>
      <c r="AF179" s="47">
        <f t="shared" si="442"/>
        <v>25564.009834999993</v>
      </c>
      <c r="AG179" s="47">
        <f t="shared" si="442"/>
        <v>0</v>
      </c>
      <c r="AH179" s="47">
        <f t="shared" si="442"/>
        <v>0</v>
      </c>
      <c r="AJ179" s="47">
        <f t="shared" si="443"/>
        <v>25727.397604999998</v>
      </c>
      <c r="AK179" s="47">
        <f t="shared" si="443"/>
        <v>0</v>
      </c>
      <c r="AL179" s="47">
        <f t="shared" si="443"/>
        <v>0</v>
      </c>
      <c r="AN179" s="47">
        <f t="shared" si="444"/>
        <v>2530.5452899999996</v>
      </c>
      <c r="AO179" s="47">
        <f t="shared" si="444"/>
        <v>0</v>
      </c>
      <c r="AP179" s="47">
        <f t="shared" si="444"/>
        <v>0</v>
      </c>
      <c r="AR179" s="47">
        <f t="shared" si="445"/>
        <v>1372.5134149999999</v>
      </c>
      <c r="AS179" s="47">
        <f t="shared" si="445"/>
        <v>0</v>
      </c>
      <c r="AT179" s="47">
        <f t="shared" si="445"/>
        <v>0</v>
      </c>
      <c r="AV179" s="47">
        <f t="shared" si="446"/>
        <v>2339.6454899999994</v>
      </c>
      <c r="AW179" s="47">
        <f t="shared" si="446"/>
        <v>0</v>
      </c>
      <c r="AX179" s="47">
        <f t="shared" si="446"/>
        <v>0</v>
      </c>
      <c r="AZ179" s="47">
        <f t="shared" si="447"/>
        <v>76.359919999999988</v>
      </c>
      <c r="BA179" s="47">
        <f t="shared" si="447"/>
        <v>0</v>
      </c>
      <c r="BB179" s="47">
        <f t="shared" si="447"/>
        <v>0</v>
      </c>
      <c r="BD179" s="47">
        <f t="shared" si="448"/>
        <v>73.552569999999989</v>
      </c>
      <c r="BE179" s="47">
        <f t="shared" si="448"/>
        <v>0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99680.576449999979</v>
      </c>
      <c r="BO179" s="44">
        <f t="shared" si="348"/>
        <v>32452.965999999989</v>
      </c>
      <c r="BP179" s="44">
        <f t="shared" si="349"/>
        <v>3814.3464449999997</v>
      </c>
      <c r="BQ179" s="44">
        <f t="shared" si="350"/>
        <v>44586.332699999992</v>
      </c>
      <c r="BR179" s="44">
        <f t="shared" si="351"/>
        <v>42516.754279999994</v>
      </c>
      <c r="BS179" s="44">
        <f t="shared" si="352"/>
        <v>25564.009834999993</v>
      </c>
      <c r="BT179" s="44">
        <f t="shared" si="353"/>
        <v>25727.397604999998</v>
      </c>
      <c r="BU179" s="44">
        <f t="shared" si="354"/>
        <v>2530.5452899999996</v>
      </c>
      <c r="BV179" s="44">
        <f t="shared" si="355"/>
        <v>1372.5134149999999</v>
      </c>
      <c r="BW179" s="44">
        <f t="shared" si="356"/>
        <v>2339.6454899999994</v>
      </c>
      <c r="BX179" s="44">
        <f t="shared" si="357"/>
        <v>76.359919999999988</v>
      </c>
      <c r="BY179" s="44">
        <f t="shared" si="358"/>
        <v>73.552569999999989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1105538</v>
      </c>
      <c r="I180" s="21">
        <f>+'Function-Classif'!T180</f>
        <v>0</v>
      </c>
      <c r="J180" s="21">
        <f>+'Function-Classif'!U180</f>
        <v>0</v>
      </c>
      <c r="K180" s="47"/>
      <c r="L180" s="47">
        <f t="shared" si="438"/>
        <v>392543.37765999994</v>
      </c>
      <c r="M180" s="47">
        <f t="shared" si="438"/>
        <v>0</v>
      </c>
      <c r="N180" s="47">
        <f t="shared" si="438"/>
        <v>0</v>
      </c>
      <c r="O180" s="47"/>
      <c r="P180" s="47">
        <f t="shared" si="439"/>
        <v>127800.19279999996</v>
      </c>
      <c r="Q180" s="47">
        <f t="shared" si="439"/>
        <v>0</v>
      </c>
      <c r="R180" s="47">
        <f t="shared" si="439"/>
        <v>0</v>
      </c>
      <c r="S180" s="47"/>
      <c r="T180" s="47">
        <f t="shared" si="439"/>
        <v>15020.944805999998</v>
      </c>
      <c r="U180" s="47">
        <f t="shared" si="439"/>
        <v>0</v>
      </c>
      <c r="V180" s="47">
        <f t="shared" si="439"/>
        <v>0</v>
      </c>
      <c r="W180" s="24"/>
      <c r="X180" s="47">
        <f t="shared" si="440"/>
        <v>175581.54515999995</v>
      </c>
      <c r="Y180" s="47">
        <f t="shared" si="440"/>
        <v>0</v>
      </c>
      <c r="Z180" s="47">
        <f t="shared" si="440"/>
        <v>0</v>
      </c>
      <c r="AB180" s="47">
        <f t="shared" si="441"/>
        <v>167431.51902399998</v>
      </c>
      <c r="AC180" s="47">
        <f t="shared" si="441"/>
        <v>0</v>
      </c>
      <c r="AD180" s="47">
        <f t="shared" si="441"/>
        <v>0</v>
      </c>
      <c r="AF180" s="47">
        <f t="shared" si="442"/>
        <v>100671.39581799998</v>
      </c>
      <c r="AG180" s="47">
        <f t="shared" si="442"/>
        <v>0</v>
      </c>
      <c r="AH180" s="47">
        <f t="shared" si="442"/>
        <v>0</v>
      </c>
      <c r="AJ180" s="47">
        <f t="shared" si="443"/>
        <v>101314.81893399998</v>
      </c>
      <c r="AK180" s="47">
        <f t="shared" si="443"/>
        <v>0</v>
      </c>
      <c r="AL180" s="47">
        <f t="shared" si="443"/>
        <v>0</v>
      </c>
      <c r="AN180" s="47">
        <f t="shared" si="444"/>
        <v>9965.3195319999977</v>
      </c>
      <c r="AO180" s="47">
        <f t="shared" si="444"/>
        <v>0</v>
      </c>
      <c r="AP180" s="47">
        <f t="shared" si="444"/>
        <v>0</v>
      </c>
      <c r="AR180" s="47">
        <f t="shared" si="445"/>
        <v>5404.9752819999994</v>
      </c>
      <c r="AS180" s="47">
        <f t="shared" si="445"/>
        <v>0</v>
      </c>
      <c r="AT180" s="47">
        <f t="shared" si="445"/>
        <v>0</v>
      </c>
      <c r="AV180" s="47">
        <f t="shared" si="446"/>
        <v>9213.5536919999977</v>
      </c>
      <c r="AW180" s="47">
        <f t="shared" si="446"/>
        <v>0</v>
      </c>
      <c r="AX180" s="47">
        <f t="shared" si="446"/>
        <v>0</v>
      </c>
      <c r="AZ180" s="47">
        <f t="shared" si="447"/>
        <v>300.70633599999996</v>
      </c>
      <c r="BA180" s="47">
        <f t="shared" si="447"/>
        <v>0</v>
      </c>
      <c r="BB180" s="47">
        <f t="shared" si="447"/>
        <v>0</v>
      </c>
      <c r="BD180" s="47">
        <f t="shared" si="448"/>
        <v>289.65095599999995</v>
      </c>
      <c r="BE180" s="47">
        <f t="shared" si="448"/>
        <v>0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392543.37765999994</v>
      </c>
      <c r="BO180" s="44">
        <f t="shared" si="348"/>
        <v>127800.19279999996</v>
      </c>
      <c r="BP180" s="44">
        <f t="shared" si="349"/>
        <v>15020.944805999998</v>
      </c>
      <c r="BQ180" s="44">
        <f t="shared" si="350"/>
        <v>175581.54515999995</v>
      </c>
      <c r="BR180" s="44">
        <f t="shared" si="351"/>
        <v>167431.51902399998</v>
      </c>
      <c r="BS180" s="44">
        <f t="shared" si="352"/>
        <v>100671.39581799998</v>
      </c>
      <c r="BT180" s="44">
        <f t="shared" si="353"/>
        <v>101314.81893399998</v>
      </c>
      <c r="BU180" s="44">
        <f t="shared" si="354"/>
        <v>9965.3195319999977</v>
      </c>
      <c r="BV180" s="44">
        <f t="shared" si="355"/>
        <v>5404.9752819999994</v>
      </c>
      <c r="BW180" s="44">
        <f t="shared" si="356"/>
        <v>9213.5536919999977</v>
      </c>
      <c r="BX180" s="44">
        <f t="shared" si="357"/>
        <v>300.70633599999996</v>
      </c>
      <c r="BY180" s="44">
        <f t="shared" si="358"/>
        <v>289.65095599999995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5706</v>
      </c>
      <c r="I181" s="31">
        <f>+'Function-Classif'!T181</f>
        <v>0</v>
      </c>
      <c r="J181" s="31">
        <f>+'Function-Classif'!U181</f>
        <v>0</v>
      </c>
      <c r="K181" s="65"/>
      <c r="L181" s="47">
        <f t="shared" si="438"/>
        <v>2026.0294199999996</v>
      </c>
      <c r="M181" s="47">
        <f t="shared" si="438"/>
        <v>0</v>
      </c>
      <c r="N181" s="47">
        <f t="shared" si="438"/>
        <v>0</v>
      </c>
      <c r="O181" s="47"/>
      <c r="P181" s="47">
        <f t="shared" si="439"/>
        <v>659.61359999999979</v>
      </c>
      <c r="Q181" s="47">
        <f t="shared" si="439"/>
        <v>0</v>
      </c>
      <c r="R181" s="47">
        <f t="shared" si="439"/>
        <v>0</v>
      </c>
      <c r="S181" s="47"/>
      <c r="T181" s="47">
        <f t="shared" si="439"/>
        <v>77.527421999999987</v>
      </c>
      <c r="U181" s="47">
        <f t="shared" si="439"/>
        <v>0</v>
      </c>
      <c r="V181" s="47">
        <f t="shared" si="439"/>
        <v>0</v>
      </c>
      <c r="W181" s="24"/>
      <c r="X181" s="47">
        <f t="shared" si="440"/>
        <v>906.22691999999972</v>
      </c>
      <c r="Y181" s="47">
        <f t="shared" si="440"/>
        <v>0</v>
      </c>
      <c r="Z181" s="47">
        <f t="shared" si="440"/>
        <v>0</v>
      </c>
      <c r="AB181" s="47">
        <f t="shared" si="441"/>
        <v>864.16228799999988</v>
      </c>
      <c r="AC181" s="47">
        <f t="shared" si="441"/>
        <v>0</v>
      </c>
      <c r="AD181" s="47">
        <f t="shared" si="441"/>
        <v>0</v>
      </c>
      <c r="AF181" s="47">
        <f t="shared" si="442"/>
        <v>519.59406599999988</v>
      </c>
      <c r="AG181" s="47">
        <f t="shared" si="442"/>
        <v>0</v>
      </c>
      <c r="AH181" s="47">
        <f t="shared" si="442"/>
        <v>0</v>
      </c>
      <c r="AJ181" s="47">
        <f t="shared" si="443"/>
        <v>522.91495799999996</v>
      </c>
      <c r="AK181" s="47">
        <f t="shared" si="443"/>
        <v>0</v>
      </c>
      <c r="AL181" s="47">
        <f t="shared" si="443"/>
        <v>0</v>
      </c>
      <c r="AN181" s="47">
        <f t="shared" si="444"/>
        <v>51.433883999999985</v>
      </c>
      <c r="AO181" s="47">
        <f t="shared" si="444"/>
        <v>0</v>
      </c>
      <c r="AP181" s="47">
        <f t="shared" si="444"/>
        <v>0</v>
      </c>
      <c r="AR181" s="47">
        <f t="shared" si="445"/>
        <v>27.896633999999995</v>
      </c>
      <c r="AS181" s="47">
        <f t="shared" si="445"/>
        <v>0</v>
      </c>
      <c r="AT181" s="47">
        <f t="shared" si="445"/>
        <v>0</v>
      </c>
      <c r="AV181" s="47">
        <f t="shared" si="446"/>
        <v>47.553803999999985</v>
      </c>
      <c r="AW181" s="47">
        <f t="shared" si="446"/>
        <v>0</v>
      </c>
      <c r="AX181" s="47">
        <f t="shared" si="446"/>
        <v>0</v>
      </c>
      <c r="AZ181" s="47">
        <f t="shared" si="447"/>
        <v>1.5520319999999996</v>
      </c>
      <c r="BA181" s="47">
        <f t="shared" si="447"/>
        <v>0</v>
      </c>
      <c r="BB181" s="47">
        <f t="shared" si="447"/>
        <v>0</v>
      </c>
      <c r="BD181" s="47">
        <f t="shared" si="448"/>
        <v>1.4949719999999997</v>
      </c>
      <c r="BE181" s="47">
        <f t="shared" si="448"/>
        <v>0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2026.0294199999996</v>
      </c>
      <c r="BO181" s="44">
        <f t="shared" si="348"/>
        <v>659.61359999999979</v>
      </c>
      <c r="BP181" s="44">
        <f t="shared" si="349"/>
        <v>77.527421999999987</v>
      </c>
      <c r="BQ181" s="44">
        <f t="shared" si="350"/>
        <v>906.22691999999972</v>
      </c>
      <c r="BR181" s="44">
        <f t="shared" si="351"/>
        <v>864.16228799999988</v>
      </c>
      <c r="BS181" s="44">
        <f t="shared" si="352"/>
        <v>519.59406599999988</v>
      </c>
      <c r="BT181" s="44">
        <f t="shared" si="353"/>
        <v>522.91495799999996</v>
      </c>
      <c r="BU181" s="44">
        <f t="shared" si="354"/>
        <v>51.433883999999985</v>
      </c>
      <c r="BV181" s="44">
        <f t="shared" si="355"/>
        <v>27.896633999999995</v>
      </c>
      <c r="BW181" s="44">
        <f t="shared" si="356"/>
        <v>47.553803999999985</v>
      </c>
      <c r="BX181" s="44">
        <f t="shared" si="357"/>
        <v>1.5520319999999996</v>
      </c>
      <c r="BY181" s="44">
        <f t="shared" si="358"/>
        <v>1.4949719999999997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1996164</v>
      </c>
      <c r="I182" s="24">
        <f t="shared" ref="I182:BF182" si="453">SUM(I177:I181)</f>
        <v>57317664</v>
      </c>
      <c r="J182" s="24">
        <f t="shared" si="453"/>
        <v>0</v>
      </c>
      <c r="K182" s="24"/>
      <c r="L182" s="24">
        <f t="shared" si="453"/>
        <v>708777.95147999993</v>
      </c>
      <c r="M182" s="24">
        <f t="shared" si="453"/>
        <v>20828668.470904261</v>
      </c>
      <c r="N182" s="24">
        <f t="shared" si="453"/>
        <v>0</v>
      </c>
      <c r="O182" s="24"/>
      <c r="P182" s="24">
        <f t="shared" si="453"/>
        <v>230756.55839999995</v>
      </c>
      <c r="Q182" s="24">
        <f t="shared" si="453"/>
        <v>6765636.3771073073</v>
      </c>
      <c r="R182" s="24">
        <f t="shared" si="453"/>
        <v>0</v>
      </c>
      <c r="S182" s="24"/>
      <c r="T182" s="24">
        <f t="shared" ref="T182:V182" si="454">SUM(T177:T181)</f>
        <v>27121.880267999997</v>
      </c>
      <c r="U182" s="24">
        <f t="shared" si="454"/>
        <v>798325.63740420877</v>
      </c>
      <c r="V182" s="24">
        <f t="shared" si="454"/>
        <v>0</v>
      </c>
      <c r="W182" s="24"/>
      <c r="X182" s="24">
        <f t="shared" si="453"/>
        <v>317030.76647999993</v>
      </c>
      <c r="Y182" s="24">
        <f t="shared" si="453"/>
        <v>9303820.9324937034</v>
      </c>
      <c r="Z182" s="24">
        <f t="shared" si="453"/>
        <v>0</v>
      </c>
      <c r="AA182" s="24"/>
      <c r="AB182" s="24">
        <f t="shared" si="453"/>
        <v>302315.04547199997</v>
      </c>
      <c r="AC182" s="24">
        <f t="shared" si="453"/>
        <v>8920880.5791138858</v>
      </c>
      <c r="AD182" s="24">
        <f t="shared" si="453"/>
        <v>0</v>
      </c>
      <c r="AE182" s="24"/>
      <c r="AF182" s="24">
        <f t="shared" si="453"/>
        <v>181772.69000399995</v>
      </c>
      <c r="AG182" s="24">
        <f t="shared" si="453"/>
        <v>3955023.6390070939</v>
      </c>
      <c r="AH182" s="24">
        <f t="shared" si="453"/>
        <v>0</v>
      </c>
      <c r="AI182" s="24"/>
      <c r="AJ182" s="24">
        <f t="shared" si="453"/>
        <v>182934.457452</v>
      </c>
      <c r="AK182" s="24">
        <f t="shared" si="453"/>
        <v>5396717.3064331459</v>
      </c>
      <c r="AL182" s="24">
        <f t="shared" si="453"/>
        <v>0</v>
      </c>
      <c r="AM182" s="24"/>
      <c r="AN182" s="24">
        <f t="shared" si="453"/>
        <v>17993.422295999997</v>
      </c>
      <c r="AO182" s="24">
        <f t="shared" si="453"/>
        <v>528708.02385530295</v>
      </c>
      <c r="AP182" s="24">
        <f t="shared" si="453"/>
        <v>0</v>
      </c>
      <c r="AQ182" s="24"/>
      <c r="AR182" s="24">
        <f t="shared" si="453"/>
        <v>9759.2457959999992</v>
      </c>
      <c r="AS182" s="24">
        <f t="shared" si="453"/>
        <v>287630.3203017406</v>
      </c>
      <c r="AT182" s="24">
        <f t="shared" si="453"/>
        <v>0</v>
      </c>
      <c r="AU182" s="24"/>
      <c r="AV182" s="24">
        <f t="shared" si="453"/>
        <v>16636.030775999996</v>
      </c>
      <c r="AW182" s="24">
        <f t="shared" si="453"/>
        <v>500552.19540583028</v>
      </c>
      <c r="AX182" s="24">
        <f t="shared" si="453"/>
        <v>0</v>
      </c>
      <c r="AY182" s="24"/>
      <c r="AZ182" s="24">
        <f t="shared" si="453"/>
        <v>542.95660799999996</v>
      </c>
      <c r="BA182" s="24">
        <f t="shared" si="453"/>
        <v>16297.657640813806</v>
      </c>
      <c r="BB182" s="24">
        <f t="shared" si="453"/>
        <v>0</v>
      </c>
      <c r="BC182" s="24"/>
      <c r="BD182" s="24">
        <f t="shared" si="453"/>
        <v>522.99496799999997</v>
      </c>
      <c r="BE182" s="24">
        <f t="shared" si="453"/>
        <v>15402.86033270529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21537446.422384262</v>
      </c>
      <c r="BO182" s="44">
        <f t="shared" si="348"/>
        <v>6996392.9355073068</v>
      </c>
      <c r="BP182" s="44">
        <f t="shared" si="349"/>
        <v>825447.51767220872</v>
      </c>
      <c r="BQ182" s="44">
        <f t="shared" si="350"/>
        <v>9620851.6989737041</v>
      </c>
      <c r="BR182" s="44">
        <f t="shared" si="351"/>
        <v>9223195.6245858856</v>
      </c>
      <c r="BS182" s="44">
        <f t="shared" si="352"/>
        <v>4136796.3290110938</v>
      </c>
      <c r="BT182" s="44">
        <f t="shared" si="353"/>
        <v>5579651.763885146</v>
      </c>
      <c r="BU182" s="44">
        <f t="shared" si="354"/>
        <v>546701.44615130289</v>
      </c>
      <c r="BV182" s="44">
        <f t="shared" si="355"/>
        <v>297389.56609774061</v>
      </c>
      <c r="BW182" s="44">
        <f t="shared" si="356"/>
        <v>517188.22618183028</v>
      </c>
      <c r="BX182" s="44">
        <f t="shared" si="357"/>
        <v>16840.614248813807</v>
      </c>
      <c r="BY182" s="44">
        <f t="shared" si="358"/>
        <v>15925.855300705291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256698</v>
      </c>
      <c r="I185" s="21">
        <f>+'Function-Classif'!T185</f>
        <v>0</v>
      </c>
      <c r="J185" s="21">
        <f>+'Function-Classif'!U185</f>
        <v>0</v>
      </c>
      <c r="K185" s="47"/>
      <c r="L185" s="47">
        <f t="shared" ref="L185:N188" si="455">INDEX(Alloc,$E185,L$1)*$G185</f>
        <v>91145.758859999987</v>
      </c>
      <c r="M185" s="47">
        <f t="shared" si="455"/>
        <v>0</v>
      </c>
      <c r="N185" s="47">
        <f t="shared" si="455"/>
        <v>0</v>
      </c>
      <c r="O185" s="47"/>
      <c r="P185" s="47">
        <f t="shared" ref="P185:V188" si="456">INDEX(Alloc,$E185,P$1)*$G185</f>
        <v>29674.288799999991</v>
      </c>
      <c r="Q185" s="47">
        <f t="shared" si="456"/>
        <v>0</v>
      </c>
      <c r="R185" s="47">
        <f t="shared" si="456"/>
        <v>0</v>
      </c>
      <c r="S185" s="47"/>
      <c r="T185" s="47">
        <f t="shared" si="456"/>
        <v>3487.7557259999994</v>
      </c>
      <c r="U185" s="47">
        <f t="shared" si="456"/>
        <v>0</v>
      </c>
      <c r="V185" s="47">
        <f t="shared" si="456"/>
        <v>0</v>
      </c>
      <c r="W185" s="24"/>
      <c r="X185" s="47">
        <f t="shared" ref="X185:Z188" si="457">INDEX(Alloc,$E185,X$1)*$G185</f>
        <v>40768.776359999989</v>
      </c>
      <c r="Y185" s="47">
        <f t="shared" si="457"/>
        <v>0</v>
      </c>
      <c r="Z185" s="47">
        <f t="shared" si="457"/>
        <v>0</v>
      </c>
      <c r="AB185" s="47">
        <f t="shared" ref="AB185:AD188" si="458">INDEX(Alloc,$E185,AB$1)*$G185</f>
        <v>38876.398703999992</v>
      </c>
      <c r="AC185" s="47">
        <f t="shared" si="458"/>
        <v>0</v>
      </c>
      <c r="AD185" s="47">
        <f t="shared" si="458"/>
        <v>0</v>
      </c>
      <c r="AF185" s="47">
        <f t="shared" ref="AF185:AH188" si="459">INDEX(Alloc,$E185,AF$1)*$G185</f>
        <v>23375.176577999995</v>
      </c>
      <c r="AG185" s="47">
        <f t="shared" si="459"/>
        <v>0</v>
      </c>
      <c r="AH185" s="47">
        <f t="shared" si="459"/>
        <v>0</v>
      </c>
      <c r="AJ185" s="47">
        <f t="shared" ref="AJ185:AL188" si="460">INDEX(Alloc,$E185,AJ$1)*$G185</f>
        <v>23524.574813999996</v>
      </c>
      <c r="AK185" s="47">
        <f t="shared" si="460"/>
        <v>0</v>
      </c>
      <c r="AL185" s="47">
        <f t="shared" si="460"/>
        <v>0</v>
      </c>
      <c r="AN185" s="47">
        <f t="shared" ref="AN185:AP188" si="461">INDEX(Alloc,$E185,AN$1)*$G185</f>
        <v>2313.8757719999994</v>
      </c>
      <c r="AO185" s="47">
        <f t="shared" si="461"/>
        <v>0</v>
      </c>
      <c r="AP185" s="47">
        <f t="shared" si="461"/>
        <v>0</v>
      </c>
      <c r="AR185" s="47">
        <f t="shared" ref="AR185:AT188" si="462">INDEX(Alloc,$E185,AR$1)*$G185</f>
        <v>1254.9965219999999</v>
      </c>
      <c r="AS185" s="47">
        <f t="shared" si="462"/>
        <v>0</v>
      </c>
      <c r="AT185" s="47">
        <f t="shared" si="462"/>
        <v>0</v>
      </c>
      <c r="AV185" s="47">
        <f t="shared" ref="AV185:AX188" si="463">INDEX(Alloc,$E185,AV$1)*$G185</f>
        <v>2139.3211319999996</v>
      </c>
      <c r="AW185" s="47">
        <f t="shared" si="463"/>
        <v>0</v>
      </c>
      <c r="AX185" s="47">
        <f t="shared" si="463"/>
        <v>0</v>
      </c>
      <c r="AZ185" s="47">
        <f t="shared" ref="AZ185:BB188" si="464">INDEX(Alloc,$E185,AZ$1)*$G185</f>
        <v>69.821855999999983</v>
      </c>
      <c r="BA185" s="47">
        <f t="shared" si="464"/>
        <v>0</v>
      </c>
      <c r="BB185" s="47">
        <f t="shared" si="464"/>
        <v>0</v>
      </c>
      <c r="BD185" s="47">
        <f t="shared" ref="BD185:BF188" si="465">INDEX(Alloc,$E185,BD$1)*$G185</f>
        <v>67.254875999999996</v>
      </c>
      <c r="BE185" s="47">
        <f t="shared" si="465"/>
        <v>0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91145.758859999987</v>
      </c>
      <c r="BO185" s="44">
        <f t="shared" si="348"/>
        <v>29674.288799999991</v>
      </c>
      <c r="BP185" s="44">
        <f t="shared" si="349"/>
        <v>3487.7557259999994</v>
      </c>
      <c r="BQ185" s="44">
        <f t="shared" si="350"/>
        <v>40768.776359999989</v>
      </c>
      <c r="BR185" s="44">
        <f t="shared" si="351"/>
        <v>38876.398703999992</v>
      </c>
      <c r="BS185" s="44">
        <f t="shared" si="352"/>
        <v>23375.176577999995</v>
      </c>
      <c r="BT185" s="44">
        <f t="shared" si="353"/>
        <v>23524.574813999996</v>
      </c>
      <c r="BU185" s="44">
        <f t="shared" si="354"/>
        <v>2313.8757719999994</v>
      </c>
      <c r="BV185" s="44">
        <f t="shared" si="355"/>
        <v>1254.9965219999999</v>
      </c>
      <c r="BW185" s="44">
        <f t="shared" si="356"/>
        <v>2139.3211319999996</v>
      </c>
      <c r="BX185" s="44">
        <f t="shared" si="357"/>
        <v>69.821855999999983</v>
      </c>
      <c r="BY185" s="44">
        <f t="shared" si="358"/>
        <v>67.254875999999996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560673</v>
      </c>
      <c r="I186" s="21">
        <f>+'Function-Classif'!T186</f>
        <v>0</v>
      </c>
      <c r="J186" s="21">
        <f>+'Function-Classif'!U186</f>
        <v>0</v>
      </c>
      <c r="K186" s="47"/>
      <c r="L186" s="47">
        <f t="shared" si="455"/>
        <v>199078.16210999998</v>
      </c>
      <c r="M186" s="47">
        <f t="shared" si="455"/>
        <v>0</v>
      </c>
      <c r="N186" s="47">
        <f t="shared" si="455"/>
        <v>0</v>
      </c>
      <c r="O186" s="47"/>
      <c r="P186" s="47">
        <f t="shared" si="456"/>
        <v>64813.798799999982</v>
      </c>
      <c r="Q186" s="47">
        <f t="shared" si="456"/>
        <v>0</v>
      </c>
      <c r="R186" s="47">
        <f t="shared" si="456"/>
        <v>0</v>
      </c>
      <c r="S186" s="47"/>
      <c r="T186" s="47">
        <f t="shared" si="456"/>
        <v>7617.8640509999987</v>
      </c>
      <c r="U186" s="47">
        <f t="shared" si="456"/>
        <v>0</v>
      </c>
      <c r="V186" s="47">
        <f t="shared" si="456"/>
        <v>0</v>
      </c>
      <c r="W186" s="24"/>
      <c r="X186" s="47">
        <f t="shared" si="457"/>
        <v>89046.085859999977</v>
      </c>
      <c r="Y186" s="47">
        <f t="shared" si="457"/>
        <v>0</v>
      </c>
      <c r="Z186" s="47">
        <f t="shared" si="457"/>
        <v>0</v>
      </c>
      <c r="AB186" s="47">
        <f t="shared" si="458"/>
        <v>84912.804503999985</v>
      </c>
      <c r="AC186" s="47">
        <f t="shared" si="458"/>
        <v>0</v>
      </c>
      <c r="AD186" s="47">
        <f t="shared" si="458"/>
        <v>0</v>
      </c>
      <c r="AF186" s="47">
        <f t="shared" si="459"/>
        <v>51055.444052999985</v>
      </c>
      <c r="AG186" s="47">
        <f t="shared" si="459"/>
        <v>0</v>
      </c>
      <c r="AH186" s="47">
        <f t="shared" si="459"/>
        <v>0</v>
      </c>
      <c r="AJ186" s="47">
        <f t="shared" si="460"/>
        <v>51381.755738999993</v>
      </c>
      <c r="AK186" s="47">
        <f t="shared" si="460"/>
        <v>0</v>
      </c>
      <c r="AL186" s="47">
        <f t="shared" si="460"/>
        <v>0</v>
      </c>
      <c r="AN186" s="47">
        <f t="shared" si="461"/>
        <v>5053.9064219999991</v>
      </c>
      <c r="AO186" s="47">
        <f t="shared" si="461"/>
        <v>0</v>
      </c>
      <c r="AP186" s="47">
        <f t="shared" si="461"/>
        <v>0</v>
      </c>
      <c r="AR186" s="47">
        <f t="shared" si="462"/>
        <v>2741.1302969999997</v>
      </c>
      <c r="AS186" s="47">
        <f t="shared" si="462"/>
        <v>0</v>
      </c>
      <c r="AT186" s="47">
        <f t="shared" si="462"/>
        <v>0</v>
      </c>
      <c r="AV186" s="47">
        <f t="shared" si="463"/>
        <v>4672.6487819999984</v>
      </c>
      <c r="AW186" s="47">
        <f t="shared" si="463"/>
        <v>0</v>
      </c>
      <c r="AX186" s="47">
        <f t="shared" si="463"/>
        <v>0</v>
      </c>
      <c r="AZ186" s="47">
        <f t="shared" si="464"/>
        <v>152.50305599999996</v>
      </c>
      <c r="BA186" s="47">
        <f t="shared" si="464"/>
        <v>0</v>
      </c>
      <c r="BB186" s="47">
        <f t="shared" si="464"/>
        <v>0</v>
      </c>
      <c r="BD186" s="47">
        <f t="shared" si="465"/>
        <v>146.89632599999999</v>
      </c>
      <c r="BE186" s="47">
        <f t="shared" si="465"/>
        <v>0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199078.16210999998</v>
      </c>
      <c r="BO186" s="44">
        <f t="shared" si="348"/>
        <v>64813.798799999982</v>
      </c>
      <c r="BP186" s="44">
        <f t="shared" si="349"/>
        <v>7617.8640509999987</v>
      </c>
      <c r="BQ186" s="44">
        <f t="shared" si="350"/>
        <v>89046.085859999977</v>
      </c>
      <c r="BR186" s="44">
        <f t="shared" si="351"/>
        <v>84912.804503999985</v>
      </c>
      <c r="BS186" s="44">
        <f t="shared" si="352"/>
        <v>51055.444052999985</v>
      </c>
      <c r="BT186" s="44">
        <f t="shared" si="353"/>
        <v>51381.755738999993</v>
      </c>
      <c r="BU186" s="44">
        <f t="shared" si="354"/>
        <v>5053.9064219999991</v>
      </c>
      <c r="BV186" s="44">
        <f t="shared" si="355"/>
        <v>2741.1302969999997</v>
      </c>
      <c r="BW186" s="44">
        <f t="shared" si="356"/>
        <v>4672.6487819999984</v>
      </c>
      <c r="BX186" s="44">
        <f t="shared" si="357"/>
        <v>152.50305599999996</v>
      </c>
      <c r="BY186" s="44">
        <f t="shared" si="358"/>
        <v>146.89632599999999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2652503</v>
      </c>
      <c r="I187" s="21">
        <f>+'Function-Classif'!T187</f>
        <v>0</v>
      </c>
      <c r="J187" s="21">
        <f>+'Function-Classif'!U187</f>
        <v>0</v>
      </c>
      <c r="K187" s="47"/>
      <c r="L187" s="47">
        <f t="shared" si="455"/>
        <v>941824.24020999984</v>
      </c>
      <c r="M187" s="47">
        <f t="shared" si="455"/>
        <v>0</v>
      </c>
      <c r="N187" s="47">
        <f t="shared" si="455"/>
        <v>0</v>
      </c>
      <c r="O187" s="47"/>
      <c r="P187" s="47">
        <f t="shared" si="456"/>
        <v>306629.34679999988</v>
      </c>
      <c r="Q187" s="47">
        <f t="shared" si="456"/>
        <v>0</v>
      </c>
      <c r="R187" s="47">
        <f t="shared" si="456"/>
        <v>0</v>
      </c>
      <c r="S187" s="47"/>
      <c r="T187" s="47">
        <f t="shared" si="456"/>
        <v>36039.558260999998</v>
      </c>
      <c r="U187" s="47">
        <f t="shared" si="456"/>
        <v>0</v>
      </c>
      <c r="V187" s="47">
        <f t="shared" si="456"/>
        <v>0</v>
      </c>
      <c r="W187" s="24"/>
      <c r="X187" s="47">
        <f t="shared" si="457"/>
        <v>421270.52645999991</v>
      </c>
      <c r="Y187" s="47">
        <f t="shared" si="457"/>
        <v>0</v>
      </c>
      <c r="Z187" s="47">
        <f t="shared" si="457"/>
        <v>0</v>
      </c>
      <c r="AB187" s="47">
        <f t="shared" si="458"/>
        <v>401716.27434399992</v>
      </c>
      <c r="AC187" s="47">
        <f t="shared" si="458"/>
        <v>0</v>
      </c>
      <c r="AD187" s="47">
        <f t="shared" si="458"/>
        <v>0</v>
      </c>
      <c r="AF187" s="47">
        <f t="shared" si="459"/>
        <v>241539.57568299994</v>
      </c>
      <c r="AG187" s="47">
        <f t="shared" si="459"/>
        <v>0</v>
      </c>
      <c r="AH187" s="47">
        <f t="shared" si="459"/>
        <v>0</v>
      </c>
      <c r="AJ187" s="47">
        <f t="shared" si="460"/>
        <v>243083.33242899997</v>
      </c>
      <c r="AK187" s="47">
        <f t="shared" si="460"/>
        <v>0</v>
      </c>
      <c r="AL187" s="47">
        <f t="shared" si="460"/>
        <v>0</v>
      </c>
      <c r="AN187" s="47">
        <f t="shared" si="461"/>
        <v>23909.662041999993</v>
      </c>
      <c r="AO187" s="47">
        <f t="shared" si="461"/>
        <v>0</v>
      </c>
      <c r="AP187" s="47">
        <f t="shared" si="461"/>
        <v>0</v>
      </c>
      <c r="AR187" s="47">
        <f t="shared" si="462"/>
        <v>12968.087166999998</v>
      </c>
      <c r="AS187" s="47">
        <f t="shared" si="462"/>
        <v>0</v>
      </c>
      <c r="AT187" s="47">
        <f t="shared" si="462"/>
        <v>0</v>
      </c>
      <c r="AV187" s="47">
        <f t="shared" si="463"/>
        <v>22105.960001999993</v>
      </c>
      <c r="AW187" s="47">
        <f t="shared" si="463"/>
        <v>0</v>
      </c>
      <c r="AX187" s="47">
        <f t="shared" si="463"/>
        <v>0</v>
      </c>
      <c r="AZ187" s="47">
        <f t="shared" si="464"/>
        <v>721.48081599999989</v>
      </c>
      <c r="BA187" s="47">
        <f t="shared" si="464"/>
        <v>0</v>
      </c>
      <c r="BB187" s="47">
        <f t="shared" si="464"/>
        <v>0</v>
      </c>
      <c r="BD187" s="47">
        <f t="shared" si="465"/>
        <v>694.95578599999988</v>
      </c>
      <c r="BE187" s="47">
        <f t="shared" si="465"/>
        <v>0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941824.24020999984</v>
      </c>
      <c r="BO187" s="44">
        <f t="shared" si="348"/>
        <v>306629.34679999988</v>
      </c>
      <c r="BP187" s="44">
        <f t="shared" si="349"/>
        <v>36039.558260999998</v>
      </c>
      <c r="BQ187" s="44">
        <f t="shared" si="350"/>
        <v>421270.52645999991</v>
      </c>
      <c r="BR187" s="44">
        <f t="shared" si="351"/>
        <v>401716.27434399992</v>
      </c>
      <c r="BS187" s="44">
        <f t="shared" si="352"/>
        <v>241539.57568299994</v>
      </c>
      <c r="BT187" s="44">
        <f t="shared" si="353"/>
        <v>243083.33242899997</v>
      </c>
      <c r="BU187" s="44">
        <f t="shared" si="354"/>
        <v>23909.662041999993</v>
      </c>
      <c r="BV187" s="44">
        <f t="shared" si="355"/>
        <v>12968.087166999998</v>
      </c>
      <c r="BW187" s="44">
        <f t="shared" si="356"/>
        <v>22105.960001999993</v>
      </c>
      <c r="BX187" s="44">
        <f t="shared" si="357"/>
        <v>721.48081599999989</v>
      </c>
      <c r="BY187" s="44">
        <f t="shared" si="358"/>
        <v>694.95578599999988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1112788</v>
      </c>
      <c r="I188" s="31">
        <f>+'Function-Classif'!T188</f>
        <v>0</v>
      </c>
      <c r="J188" s="31">
        <f>+'Function-Classif'!U188</f>
        <v>0</v>
      </c>
      <c r="K188" s="65"/>
      <c r="L188" s="47">
        <f t="shared" si="455"/>
        <v>395117.63515999995</v>
      </c>
      <c r="M188" s="47">
        <f t="shared" si="455"/>
        <v>0</v>
      </c>
      <c r="N188" s="47">
        <f t="shared" si="455"/>
        <v>0</v>
      </c>
      <c r="O188" s="47"/>
      <c r="P188" s="47">
        <f t="shared" si="456"/>
        <v>128638.29279999997</v>
      </c>
      <c r="Q188" s="47">
        <f t="shared" si="456"/>
        <v>0</v>
      </c>
      <c r="R188" s="47">
        <f t="shared" si="456"/>
        <v>0</v>
      </c>
      <c r="S188" s="47"/>
      <c r="T188" s="47">
        <f t="shared" si="456"/>
        <v>15119.450555999998</v>
      </c>
      <c r="U188" s="47">
        <f t="shared" si="456"/>
        <v>0</v>
      </c>
      <c r="V188" s="47">
        <f t="shared" si="456"/>
        <v>0</v>
      </c>
      <c r="W188" s="24"/>
      <c r="X188" s="47">
        <f t="shared" si="457"/>
        <v>176732.99015999996</v>
      </c>
      <c r="Y188" s="47">
        <f t="shared" si="457"/>
        <v>0</v>
      </c>
      <c r="Z188" s="47">
        <f t="shared" si="457"/>
        <v>0</v>
      </c>
      <c r="AB188" s="47">
        <f t="shared" si="458"/>
        <v>168529.51702399997</v>
      </c>
      <c r="AC188" s="47">
        <f t="shared" si="458"/>
        <v>0</v>
      </c>
      <c r="AD188" s="47">
        <f t="shared" si="458"/>
        <v>0</v>
      </c>
      <c r="AF188" s="47">
        <f t="shared" si="459"/>
        <v>101331.58806799997</v>
      </c>
      <c r="AG188" s="47">
        <f t="shared" si="459"/>
        <v>0</v>
      </c>
      <c r="AH188" s="47">
        <f t="shared" si="459"/>
        <v>0</v>
      </c>
      <c r="AJ188" s="47">
        <f t="shared" si="460"/>
        <v>101979.23068399998</v>
      </c>
      <c r="AK188" s="47">
        <f t="shared" si="460"/>
        <v>0</v>
      </c>
      <c r="AL188" s="47">
        <f t="shared" si="460"/>
        <v>0</v>
      </c>
      <c r="AN188" s="47">
        <f t="shared" si="461"/>
        <v>10030.671031999997</v>
      </c>
      <c r="AO188" s="47">
        <f t="shared" si="461"/>
        <v>0</v>
      </c>
      <c r="AP188" s="47">
        <f t="shared" si="461"/>
        <v>0</v>
      </c>
      <c r="AR188" s="47">
        <f t="shared" si="462"/>
        <v>5440.4205319999992</v>
      </c>
      <c r="AS188" s="47">
        <f t="shared" si="462"/>
        <v>0</v>
      </c>
      <c r="AT188" s="47">
        <f t="shared" si="462"/>
        <v>0</v>
      </c>
      <c r="AV188" s="47">
        <f t="shared" si="463"/>
        <v>9273.9751919999981</v>
      </c>
      <c r="AW188" s="47">
        <f t="shared" si="463"/>
        <v>0</v>
      </c>
      <c r="AX188" s="47">
        <f t="shared" si="463"/>
        <v>0</v>
      </c>
      <c r="AZ188" s="47">
        <f t="shared" si="464"/>
        <v>302.67833599999994</v>
      </c>
      <c r="BA188" s="47">
        <f t="shared" si="464"/>
        <v>0</v>
      </c>
      <c r="BB188" s="47">
        <f t="shared" si="464"/>
        <v>0</v>
      </c>
      <c r="BD188" s="47">
        <f t="shared" si="465"/>
        <v>291.55045599999994</v>
      </c>
      <c r="BE188" s="47">
        <f t="shared" si="465"/>
        <v>0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395117.63515999995</v>
      </c>
      <c r="BO188" s="44">
        <f t="shared" si="348"/>
        <v>128638.29279999997</v>
      </c>
      <c r="BP188" s="44">
        <f t="shared" si="349"/>
        <v>15119.450555999998</v>
      </c>
      <c r="BQ188" s="44">
        <f t="shared" si="350"/>
        <v>176732.99015999996</v>
      </c>
      <c r="BR188" s="44">
        <f t="shared" si="351"/>
        <v>168529.51702399997</v>
      </c>
      <c r="BS188" s="44">
        <f t="shared" si="352"/>
        <v>101331.58806799997</v>
      </c>
      <c r="BT188" s="44">
        <f t="shared" si="353"/>
        <v>101979.23068399998</v>
      </c>
      <c r="BU188" s="44">
        <f t="shared" si="354"/>
        <v>10030.671031999997</v>
      </c>
      <c r="BV188" s="44">
        <f t="shared" si="355"/>
        <v>5440.4205319999992</v>
      </c>
      <c r="BW188" s="44">
        <f t="shared" si="356"/>
        <v>9273.9751919999981</v>
      </c>
      <c r="BX188" s="44">
        <f t="shared" si="357"/>
        <v>302.67833599999994</v>
      </c>
      <c r="BY188" s="44">
        <f t="shared" si="358"/>
        <v>291.55045599999994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4582662</v>
      </c>
      <c r="I189" s="24">
        <f t="shared" ref="I189:BF189" si="466">SUM(I185:I188)</f>
        <v>0</v>
      </c>
      <c r="J189" s="24">
        <f t="shared" si="466"/>
        <v>0</v>
      </c>
      <c r="K189" s="24"/>
      <c r="L189" s="24">
        <f t="shared" si="466"/>
        <v>1627165.7963399999</v>
      </c>
      <c r="M189" s="24">
        <f t="shared" si="466"/>
        <v>0</v>
      </c>
      <c r="N189" s="24">
        <f t="shared" si="466"/>
        <v>0</v>
      </c>
      <c r="O189" s="24"/>
      <c r="P189" s="24">
        <f t="shared" si="466"/>
        <v>529755.72719999985</v>
      </c>
      <c r="Q189" s="24">
        <f t="shared" si="466"/>
        <v>0</v>
      </c>
      <c r="R189" s="24">
        <f t="shared" si="466"/>
        <v>0</v>
      </c>
      <c r="S189" s="24"/>
      <c r="T189" s="24">
        <f t="shared" ref="T189:V189" si="467">SUM(T185:T188)</f>
        <v>62264.628593999994</v>
      </c>
      <c r="U189" s="24">
        <f t="shared" si="467"/>
        <v>0</v>
      </c>
      <c r="V189" s="24">
        <f t="shared" si="467"/>
        <v>0</v>
      </c>
      <c r="W189" s="24"/>
      <c r="X189" s="24">
        <f t="shared" si="466"/>
        <v>727818.37883999979</v>
      </c>
      <c r="Y189" s="24">
        <f t="shared" si="466"/>
        <v>0</v>
      </c>
      <c r="Z189" s="24">
        <f t="shared" si="466"/>
        <v>0</v>
      </c>
      <c r="AA189" s="24"/>
      <c r="AB189" s="24">
        <f t="shared" si="466"/>
        <v>694034.99457599979</v>
      </c>
      <c r="AC189" s="24">
        <f t="shared" si="466"/>
        <v>0</v>
      </c>
      <c r="AD189" s="24">
        <f t="shared" si="466"/>
        <v>0</v>
      </c>
      <c r="AE189" s="24"/>
      <c r="AF189" s="24">
        <f t="shared" si="466"/>
        <v>417301.78438199993</v>
      </c>
      <c r="AG189" s="24">
        <f t="shared" si="466"/>
        <v>0</v>
      </c>
      <c r="AH189" s="24">
        <f t="shared" si="466"/>
        <v>0</v>
      </c>
      <c r="AI189" s="24"/>
      <c r="AJ189" s="24">
        <f t="shared" si="466"/>
        <v>419968.89366599999</v>
      </c>
      <c r="AK189" s="24">
        <f t="shared" si="466"/>
        <v>0</v>
      </c>
      <c r="AL189" s="24">
        <f t="shared" si="466"/>
        <v>0</v>
      </c>
      <c r="AM189" s="24"/>
      <c r="AN189" s="24">
        <f t="shared" si="466"/>
        <v>41308.115267999987</v>
      </c>
      <c r="AO189" s="24">
        <f t="shared" si="466"/>
        <v>0</v>
      </c>
      <c r="AP189" s="24">
        <f t="shared" si="466"/>
        <v>0</v>
      </c>
      <c r="AQ189" s="24"/>
      <c r="AR189" s="24">
        <f t="shared" si="466"/>
        <v>22404.634517999999</v>
      </c>
      <c r="AS189" s="24">
        <f t="shared" si="466"/>
        <v>0</v>
      </c>
      <c r="AT189" s="24">
        <f t="shared" si="466"/>
        <v>0</v>
      </c>
      <c r="AU189" s="24"/>
      <c r="AV189" s="24">
        <f t="shared" si="466"/>
        <v>38191.905107999992</v>
      </c>
      <c r="AW189" s="24">
        <f t="shared" si="466"/>
        <v>0</v>
      </c>
      <c r="AX189" s="24">
        <f t="shared" si="466"/>
        <v>0</v>
      </c>
      <c r="AY189" s="24"/>
      <c r="AZ189" s="24">
        <f t="shared" si="466"/>
        <v>1246.4840639999998</v>
      </c>
      <c r="BA189" s="24">
        <f t="shared" si="466"/>
        <v>0</v>
      </c>
      <c r="BB189" s="24">
        <f t="shared" si="466"/>
        <v>0</v>
      </c>
      <c r="BC189" s="24"/>
      <c r="BD189" s="24">
        <f t="shared" si="466"/>
        <v>1200.6574439999999</v>
      </c>
      <c r="BE189" s="24">
        <f t="shared" si="466"/>
        <v>0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1627165.7963399999</v>
      </c>
      <c r="BO189" s="44">
        <f t="shared" si="348"/>
        <v>529755.72719999985</v>
      </c>
      <c r="BP189" s="44">
        <f t="shared" si="349"/>
        <v>62264.628593999994</v>
      </c>
      <c r="BQ189" s="44">
        <f t="shared" si="350"/>
        <v>727818.37883999979</v>
      </c>
      <c r="BR189" s="44">
        <f t="shared" si="351"/>
        <v>694034.99457599979</v>
      </c>
      <c r="BS189" s="44">
        <f t="shared" si="352"/>
        <v>417301.78438199993</v>
      </c>
      <c r="BT189" s="44">
        <f t="shared" si="353"/>
        <v>419968.89366599999</v>
      </c>
      <c r="BU189" s="44">
        <f t="shared" si="354"/>
        <v>41308.115267999987</v>
      </c>
      <c r="BV189" s="44">
        <f t="shared" si="355"/>
        <v>22404.634517999999</v>
      </c>
      <c r="BW189" s="44">
        <f t="shared" si="356"/>
        <v>38191.905107999992</v>
      </c>
      <c r="BX189" s="44">
        <f t="shared" si="357"/>
        <v>1246.4840639999998</v>
      </c>
      <c r="BY189" s="44">
        <f t="shared" si="358"/>
        <v>1200.6574439999999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6578826</v>
      </c>
      <c r="I191" s="24">
        <f t="shared" ref="I191:J191" si="468">I189+I182</f>
        <v>57317664</v>
      </c>
      <c r="J191" s="24">
        <f t="shared" si="468"/>
        <v>0</v>
      </c>
      <c r="K191" s="24"/>
      <c r="L191" s="24">
        <f t="shared" ref="L191:BF191" si="469">L189+L182</f>
        <v>2335943.7478199997</v>
      </c>
      <c r="M191" s="24">
        <f t="shared" si="469"/>
        <v>20828668.470904261</v>
      </c>
      <c r="N191" s="24">
        <f t="shared" si="469"/>
        <v>0</v>
      </c>
      <c r="O191" s="24"/>
      <c r="P191" s="24">
        <f t="shared" si="469"/>
        <v>760512.28559999983</v>
      </c>
      <c r="Q191" s="24">
        <f t="shared" si="469"/>
        <v>6765636.3771073073</v>
      </c>
      <c r="R191" s="24">
        <f t="shared" si="469"/>
        <v>0</v>
      </c>
      <c r="S191" s="24"/>
      <c r="T191" s="24">
        <f t="shared" ref="T191:V191" si="470">T189+T182</f>
        <v>89386.508861999988</v>
      </c>
      <c r="U191" s="24">
        <f t="shared" si="470"/>
        <v>798325.63740420877</v>
      </c>
      <c r="V191" s="24">
        <f t="shared" si="470"/>
        <v>0</v>
      </c>
      <c r="W191" s="24"/>
      <c r="X191" s="24">
        <f t="shared" si="469"/>
        <v>1044849.1453199997</v>
      </c>
      <c r="Y191" s="24">
        <f t="shared" si="469"/>
        <v>9303820.9324937034</v>
      </c>
      <c r="Z191" s="24">
        <f t="shared" si="469"/>
        <v>0</v>
      </c>
      <c r="AA191" s="24"/>
      <c r="AB191" s="24">
        <f t="shared" si="469"/>
        <v>996350.0400479997</v>
      </c>
      <c r="AC191" s="24">
        <f t="shared" si="469"/>
        <v>8920880.5791138858</v>
      </c>
      <c r="AD191" s="24">
        <f t="shared" si="469"/>
        <v>0</v>
      </c>
      <c r="AE191" s="24"/>
      <c r="AF191" s="24">
        <f t="shared" si="469"/>
        <v>599074.47438599984</v>
      </c>
      <c r="AG191" s="24">
        <f t="shared" si="469"/>
        <v>3955023.6390070939</v>
      </c>
      <c r="AH191" s="24">
        <f t="shared" si="469"/>
        <v>0</v>
      </c>
      <c r="AI191" s="24"/>
      <c r="AJ191" s="24">
        <f t="shared" si="469"/>
        <v>602903.35111799999</v>
      </c>
      <c r="AK191" s="24">
        <f t="shared" si="469"/>
        <v>5396717.3064331459</v>
      </c>
      <c r="AL191" s="24">
        <f t="shared" si="469"/>
        <v>0</v>
      </c>
      <c r="AM191" s="24"/>
      <c r="AN191" s="24">
        <f t="shared" si="469"/>
        <v>59301.537563999984</v>
      </c>
      <c r="AO191" s="24">
        <f t="shared" si="469"/>
        <v>528708.02385530295</v>
      </c>
      <c r="AP191" s="24">
        <f t="shared" si="469"/>
        <v>0</v>
      </c>
      <c r="AQ191" s="24"/>
      <c r="AR191" s="24">
        <f t="shared" si="469"/>
        <v>32163.880313999998</v>
      </c>
      <c r="AS191" s="24">
        <f t="shared" si="469"/>
        <v>287630.3203017406</v>
      </c>
      <c r="AT191" s="24">
        <f t="shared" si="469"/>
        <v>0</v>
      </c>
      <c r="AU191" s="24"/>
      <c r="AV191" s="24">
        <f t="shared" si="469"/>
        <v>54827.935883999991</v>
      </c>
      <c r="AW191" s="24">
        <f t="shared" si="469"/>
        <v>500552.19540583028</v>
      </c>
      <c r="AX191" s="24">
        <f t="shared" si="469"/>
        <v>0</v>
      </c>
      <c r="AY191" s="24"/>
      <c r="AZ191" s="24">
        <f t="shared" si="469"/>
        <v>1789.4406719999997</v>
      </c>
      <c r="BA191" s="24">
        <f t="shared" si="469"/>
        <v>16297.657640813806</v>
      </c>
      <c r="BB191" s="24">
        <f t="shared" si="469"/>
        <v>0</v>
      </c>
      <c r="BC191" s="24"/>
      <c r="BD191" s="24">
        <f t="shared" si="469"/>
        <v>1723.6524119999999</v>
      </c>
      <c r="BE191" s="24">
        <f t="shared" si="469"/>
        <v>15402.86033270529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23164612.218724262</v>
      </c>
      <c r="BO191" s="44">
        <f t="shared" si="348"/>
        <v>7526148.6627073074</v>
      </c>
      <c r="BP191" s="44">
        <f t="shared" si="349"/>
        <v>887712.14626620873</v>
      </c>
      <c r="BQ191" s="44">
        <f t="shared" si="350"/>
        <v>10348670.077813704</v>
      </c>
      <c r="BR191" s="44">
        <f t="shared" si="351"/>
        <v>9917230.6191618852</v>
      </c>
      <c r="BS191" s="44">
        <f t="shared" si="352"/>
        <v>4554098.1133930935</v>
      </c>
      <c r="BT191" s="44">
        <f t="shared" si="353"/>
        <v>5999620.6575511461</v>
      </c>
      <c r="BU191" s="44">
        <f t="shared" si="354"/>
        <v>588009.56141930295</v>
      </c>
      <c r="BV191" s="44">
        <f t="shared" si="355"/>
        <v>319794.20061574061</v>
      </c>
      <c r="BW191" s="44">
        <f t="shared" si="356"/>
        <v>555380.13128983031</v>
      </c>
      <c r="BX191" s="44">
        <f t="shared" si="357"/>
        <v>18087.098312813807</v>
      </c>
      <c r="BY191" s="44">
        <f t="shared" si="358"/>
        <v>17126.512744705291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47632454.389160834</v>
      </c>
      <c r="I193" s="24">
        <f t="shared" ref="I193:J193" si="471">I191+I174+I155</f>
        <v>407522934.61083919</v>
      </c>
      <c r="J193" s="24">
        <f t="shared" si="471"/>
        <v>0</v>
      </c>
      <c r="K193" s="24"/>
      <c r="L193" s="24">
        <f t="shared" ref="L193:BF193" si="472">L191+L174+L155</f>
        <v>17673598.554468676</v>
      </c>
      <c r="M193" s="24">
        <f t="shared" si="472"/>
        <v>148000257.0284338</v>
      </c>
      <c r="N193" s="24">
        <f t="shared" si="472"/>
        <v>0</v>
      </c>
      <c r="O193" s="24"/>
      <c r="P193" s="24">
        <f t="shared" si="472"/>
        <v>6050030.5687144138</v>
      </c>
      <c r="Q193" s="24">
        <f t="shared" si="472"/>
        <v>48076759.895104073</v>
      </c>
      <c r="R193" s="24">
        <f t="shared" si="472"/>
        <v>0</v>
      </c>
      <c r="S193" s="24"/>
      <c r="T193" s="24">
        <f t="shared" ref="T193:V193" si="473">T191+T174+T155</f>
        <v>606321.60143632162</v>
      </c>
      <c r="U193" s="24">
        <f t="shared" si="473"/>
        <v>5680130.7665650416</v>
      </c>
      <c r="V193" s="24">
        <f t="shared" si="473"/>
        <v>0</v>
      </c>
      <c r="W193" s="24"/>
      <c r="X193" s="24">
        <f t="shared" si="472"/>
        <v>7685227.9072477315</v>
      </c>
      <c r="Y193" s="24">
        <f t="shared" si="472"/>
        <v>66144423.686988637</v>
      </c>
      <c r="Z193" s="24">
        <f t="shared" si="472"/>
        <v>0</v>
      </c>
      <c r="AA193" s="24"/>
      <c r="AB193" s="24">
        <f t="shared" si="472"/>
        <v>6642397.9453952275</v>
      </c>
      <c r="AC193" s="24">
        <f t="shared" si="472"/>
        <v>63479948.088150635</v>
      </c>
      <c r="AD193" s="24">
        <f t="shared" si="472"/>
        <v>0</v>
      </c>
      <c r="AE193" s="24"/>
      <c r="AF193" s="24">
        <f t="shared" si="472"/>
        <v>4188935.6257262854</v>
      </c>
      <c r="AG193" s="24">
        <f t="shared" si="472"/>
        <v>28112781.232057251</v>
      </c>
      <c r="AH193" s="24">
        <f t="shared" si="472"/>
        <v>0</v>
      </c>
      <c r="AI193" s="24"/>
      <c r="AJ193" s="24">
        <f t="shared" si="472"/>
        <v>3948997.6840007086</v>
      </c>
      <c r="AK193" s="24">
        <f t="shared" si="472"/>
        <v>38436937.534752764</v>
      </c>
      <c r="AL193" s="24">
        <f t="shared" si="472"/>
        <v>0</v>
      </c>
      <c r="AM193" s="24"/>
      <c r="AN193" s="24">
        <f t="shared" si="472"/>
        <v>403056.6135331135</v>
      </c>
      <c r="AO193" s="24">
        <f t="shared" si="472"/>
        <v>3763682.8942465317</v>
      </c>
      <c r="AP193" s="24">
        <f t="shared" si="472"/>
        <v>0</v>
      </c>
      <c r="AQ193" s="24"/>
      <c r="AR193" s="24">
        <f t="shared" si="472"/>
        <v>196004.59577007851</v>
      </c>
      <c r="AS193" s="24">
        <f t="shared" si="472"/>
        <v>2039407.5046662809</v>
      </c>
      <c r="AT193" s="24">
        <f t="shared" si="472"/>
        <v>0</v>
      </c>
      <c r="AU193" s="24"/>
      <c r="AV193" s="24">
        <f t="shared" si="472"/>
        <v>220760.40432926634</v>
      </c>
      <c r="AW193" s="24">
        <f t="shared" si="472"/>
        <v>3563046.4176088693</v>
      </c>
      <c r="AX193" s="24">
        <f t="shared" si="472"/>
        <v>0</v>
      </c>
      <c r="AY193" s="24"/>
      <c r="AZ193" s="24">
        <f t="shared" si="472"/>
        <v>7205.0431938517449</v>
      </c>
      <c r="BA193" s="24">
        <f t="shared" si="472"/>
        <v>116028.71501435555</v>
      </c>
      <c r="BB193" s="24">
        <f t="shared" si="472"/>
        <v>0</v>
      </c>
      <c r="BC193" s="24"/>
      <c r="BD193" s="24">
        <f t="shared" si="472"/>
        <v>9917.8453451556961</v>
      </c>
      <c r="BE193" s="24">
        <f t="shared" si="472"/>
        <v>109530.84725089846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165673855.58290249</v>
      </c>
      <c r="BO193" s="44">
        <f t="shared" si="348"/>
        <v>54126790.463818491</v>
      </c>
      <c r="BP193" s="44">
        <f t="shared" si="349"/>
        <v>6286452.3680013632</v>
      </c>
      <c r="BQ193" s="44">
        <f t="shared" si="350"/>
        <v>73829651.594236374</v>
      </c>
      <c r="BR193" s="44">
        <f t="shared" si="351"/>
        <v>70122346.033545867</v>
      </c>
      <c r="BS193" s="44">
        <f t="shared" si="352"/>
        <v>32301716.857783537</v>
      </c>
      <c r="BT193" s="44">
        <f t="shared" si="353"/>
        <v>42385935.218753472</v>
      </c>
      <c r="BU193" s="44">
        <f t="shared" si="354"/>
        <v>4166739.5077796453</v>
      </c>
      <c r="BV193" s="44">
        <f t="shared" si="355"/>
        <v>2235412.1004363596</v>
      </c>
      <c r="BW193" s="44">
        <f t="shared" si="356"/>
        <v>3783806.8219381357</v>
      </c>
      <c r="BX193" s="44">
        <f t="shared" si="357"/>
        <v>123233.75820820729</v>
      </c>
      <c r="BY193" s="44">
        <f t="shared" si="358"/>
        <v>119448.69259605416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6341579.6280841902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2291689.3747389931</v>
      </c>
      <c r="Q196" s="47">
        <f t="shared" si="475"/>
        <v>4434652.9893152546</v>
      </c>
      <c r="R196" s="47">
        <f t="shared" si="475"/>
        <v>0</v>
      </c>
      <c r="S196" s="47"/>
      <c r="T196" s="47">
        <f t="shared" si="475"/>
        <v>188997.72591280844</v>
      </c>
      <c r="U196" s="47">
        <f t="shared" si="475"/>
        <v>528174.59901811578</v>
      </c>
      <c r="V196" s="47">
        <f t="shared" si="475"/>
        <v>0</v>
      </c>
      <c r="W196" s="24"/>
      <c r="X196" s="47">
        <f t="shared" ref="X196:Z196" si="476">INDEX(Alloc,$E196,X$1)*$G196</f>
        <v>2667774.6800566404</v>
      </c>
      <c r="Y196" s="47">
        <f t="shared" si="476"/>
        <v>6119589.1652112864</v>
      </c>
      <c r="Z196" s="47">
        <f t="shared" si="476"/>
        <v>0</v>
      </c>
      <c r="AB196" s="47">
        <f t="shared" ref="AB196:AD196" si="477">INDEX(Alloc,$E196,AB$1)*$G196</f>
        <v>2017707.9256175566</v>
      </c>
      <c r="AC196" s="47">
        <f t="shared" si="477"/>
        <v>5907102.4112514062</v>
      </c>
      <c r="AD196" s="47">
        <f t="shared" si="477"/>
        <v>0</v>
      </c>
      <c r="AF196" s="47">
        <f t="shared" ref="AF196:AH196" si="478">INDEX(Alloc,$E196,AF$1)*$G196</f>
        <v>1362800.5514564125</v>
      </c>
      <c r="AG196" s="47">
        <f t="shared" si="478"/>
        <v>2598024.0479489123</v>
      </c>
      <c r="AH196" s="47">
        <f t="shared" si="478"/>
        <v>0</v>
      </c>
      <c r="AJ196" s="47">
        <f t="shared" ref="AJ196:AL196" si="479">INDEX(Alloc,$E196,AJ$1)*$G196</f>
        <v>1166945.2809373518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126004.41607388463</v>
      </c>
      <c r="AO196" s="47">
        <f t="shared" si="480"/>
        <v>351082.82172699663</v>
      </c>
      <c r="AP196" s="47">
        <f t="shared" si="480"/>
        <v>0</v>
      </c>
      <c r="AR196" s="47">
        <f t="shared" ref="AR196:AT196" si="481">INDEX(Alloc,$E196,AR$1)*$G196</f>
        <v>51004.471042006495</v>
      </c>
      <c r="AS196" s="47">
        <f t="shared" si="481"/>
        <v>185475.74451013346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332246.84941733273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2283.8708247467439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19988168.994240381</v>
      </c>
      <c r="BO196" s="44">
        <f t="shared" si="348"/>
        <v>6726342.3640542477</v>
      </c>
      <c r="BP196" s="44">
        <f t="shared" si="349"/>
        <v>717172.32493092422</v>
      </c>
      <c r="BQ196" s="44">
        <f t="shared" si="350"/>
        <v>8787363.8452679273</v>
      </c>
      <c r="BR196" s="44">
        <f t="shared" si="351"/>
        <v>7924810.3368689623</v>
      </c>
      <c r="BS196" s="44">
        <f t="shared" si="352"/>
        <v>3960824.599405325</v>
      </c>
      <c r="BT196" s="44">
        <f t="shared" si="353"/>
        <v>4763918.3397560101</v>
      </c>
      <c r="BU196" s="44">
        <f t="shared" si="354"/>
        <v>477087.23780088127</v>
      </c>
      <c r="BV196" s="44">
        <f t="shared" si="355"/>
        <v>236480.21555213997</v>
      </c>
      <c r="BW196" s="44">
        <f t="shared" si="356"/>
        <v>332246.84941733273</v>
      </c>
      <c r="BX196" s="44">
        <f t="shared" si="357"/>
        <v>10830.116035134601</v>
      </c>
      <c r="BY196" s="44">
        <f t="shared" si="358"/>
        <v>12432.776670733232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1248388</v>
      </c>
      <c r="I200" s="21">
        <f>+'Function-Classif'!T200</f>
        <v>0</v>
      </c>
      <c r="J200" s="21">
        <f>+'Function-Classif'!U200</f>
        <v>0</v>
      </c>
      <c r="K200" s="47"/>
      <c r="L200" s="47">
        <f t="shared" ref="L200:N201" si="485">INDEX(Alloc,$E200,L$1)*$G200</f>
        <v>443265.12715999992</v>
      </c>
      <c r="M200" s="47">
        <f t="shared" si="485"/>
        <v>0</v>
      </c>
      <c r="N200" s="47">
        <f t="shared" si="485"/>
        <v>0</v>
      </c>
      <c r="O200" s="47"/>
      <c r="P200" s="47">
        <f t="shared" ref="P200:V201" si="486">INDEX(Alloc,$E200,P$1)*$G200</f>
        <v>144313.65279999995</v>
      </c>
      <c r="Q200" s="47">
        <f t="shared" si="486"/>
        <v>0</v>
      </c>
      <c r="R200" s="47">
        <f t="shared" si="486"/>
        <v>0</v>
      </c>
      <c r="S200" s="47"/>
      <c r="T200" s="47">
        <f t="shared" si="486"/>
        <v>16961.847755999999</v>
      </c>
      <c r="U200" s="47">
        <f t="shared" si="486"/>
        <v>0</v>
      </c>
      <c r="V200" s="47">
        <f t="shared" si="486"/>
        <v>0</v>
      </c>
      <c r="W200" s="24"/>
      <c r="X200" s="47">
        <f t="shared" ref="X200:Z201" si="487">INDEX(Alloc,$E200,X$1)*$G200</f>
        <v>198268.98215999996</v>
      </c>
      <c r="Y200" s="47">
        <f t="shared" si="487"/>
        <v>0</v>
      </c>
      <c r="Z200" s="47">
        <f t="shared" si="487"/>
        <v>0</v>
      </c>
      <c r="AB200" s="47">
        <f t="shared" ref="AB200:AD201" si="488">INDEX(Alloc,$E200,AB$1)*$G200</f>
        <v>189065.86582399998</v>
      </c>
      <c r="AC200" s="47">
        <f t="shared" si="488"/>
        <v>0</v>
      </c>
      <c r="AD200" s="47">
        <f t="shared" si="488"/>
        <v>0</v>
      </c>
      <c r="AF200" s="47">
        <f t="shared" ref="AF200:AH201" si="489">INDEX(Alloc,$E200,AF$1)*$G200</f>
        <v>113679.45966799997</v>
      </c>
      <c r="AG200" s="47">
        <f t="shared" si="489"/>
        <v>0</v>
      </c>
      <c r="AH200" s="47">
        <f t="shared" si="489"/>
        <v>0</v>
      </c>
      <c r="AJ200" s="47">
        <f t="shared" ref="AJ200:AL201" si="490">INDEX(Alloc,$E200,AJ$1)*$G200</f>
        <v>114406.02148399998</v>
      </c>
      <c r="AK200" s="47">
        <f t="shared" si="490"/>
        <v>0</v>
      </c>
      <c r="AL200" s="47">
        <f t="shared" si="490"/>
        <v>0</v>
      </c>
      <c r="AN200" s="47">
        <f t="shared" ref="AN200:AP201" si="491">INDEX(Alloc,$E200,AN$1)*$G200</f>
        <v>11252.969431999996</v>
      </c>
      <c r="AO200" s="47">
        <f t="shared" si="491"/>
        <v>0</v>
      </c>
      <c r="AP200" s="47">
        <f t="shared" si="491"/>
        <v>0</v>
      </c>
      <c r="AR200" s="47">
        <f t="shared" ref="AR200:AT201" si="492">INDEX(Alloc,$E200,AR$1)*$G200</f>
        <v>6103.3689319999994</v>
      </c>
      <c r="AS200" s="47">
        <f t="shared" si="492"/>
        <v>0</v>
      </c>
      <c r="AT200" s="47">
        <f t="shared" si="492"/>
        <v>0</v>
      </c>
      <c r="AV200" s="47">
        <f t="shared" ref="AV200:AX201" si="493">INDEX(Alloc,$E200,AV$1)*$G200</f>
        <v>10404.065591999997</v>
      </c>
      <c r="AW200" s="47">
        <f t="shared" si="493"/>
        <v>0</v>
      </c>
      <c r="AX200" s="47">
        <f t="shared" si="493"/>
        <v>0</v>
      </c>
      <c r="AZ200" s="47">
        <f t="shared" ref="AZ200:BB201" si="494">INDEX(Alloc,$E200,AZ$1)*$G200</f>
        <v>339.56153599999993</v>
      </c>
      <c r="BA200" s="47">
        <f t="shared" si="494"/>
        <v>0</v>
      </c>
      <c r="BB200" s="47">
        <f t="shared" si="494"/>
        <v>0</v>
      </c>
      <c r="BD200" s="47">
        <f t="shared" ref="BD200:BF201" si="495">INDEX(Alloc,$E200,BD$1)*$G200</f>
        <v>327.07765599999999</v>
      </c>
      <c r="BE200" s="47">
        <f t="shared" si="495"/>
        <v>0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443265.12715999992</v>
      </c>
      <c r="BO200" s="44">
        <f t="shared" si="348"/>
        <v>144313.65279999995</v>
      </c>
      <c r="BP200" s="44">
        <f t="shared" si="349"/>
        <v>16961.847755999999</v>
      </c>
      <c r="BQ200" s="44">
        <f t="shared" si="350"/>
        <v>198268.98215999996</v>
      </c>
      <c r="BR200" s="44">
        <f t="shared" si="351"/>
        <v>189065.86582399998</v>
      </c>
      <c r="BS200" s="44">
        <f t="shared" si="352"/>
        <v>113679.45966799997</v>
      </c>
      <c r="BT200" s="44">
        <f t="shared" si="353"/>
        <v>114406.02148399998</v>
      </c>
      <c r="BU200" s="44">
        <f t="shared" si="354"/>
        <v>11252.969431999996</v>
      </c>
      <c r="BV200" s="44">
        <f t="shared" si="355"/>
        <v>6103.3689319999994</v>
      </c>
      <c r="BW200" s="44">
        <f t="shared" si="356"/>
        <v>10404.065591999997</v>
      </c>
      <c r="BX200" s="44">
        <f t="shared" si="357"/>
        <v>339.56153599999993</v>
      </c>
      <c r="BY200" s="44">
        <f t="shared" si="358"/>
        <v>327.07765599999999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3807</v>
      </c>
      <c r="I201" s="31">
        <f>+'Function-Classif'!T201</f>
        <v>0</v>
      </c>
      <c r="J201" s="31">
        <f>+'Function-Classif'!U201</f>
        <v>0</v>
      </c>
      <c r="K201" s="65"/>
      <c r="L201" s="47">
        <f t="shared" si="485"/>
        <v>1351.7514899999999</v>
      </c>
      <c r="M201" s="47">
        <f t="shared" si="485"/>
        <v>0</v>
      </c>
      <c r="N201" s="47">
        <f t="shared" si="485"/>
        <v>0</v>
      </c>
      <c r="O201" s="47"/>
      <c r="P201" s="47">
        <f t="shared" si="486"/>
        <v>440.08919999999989</v>
      </c>
      <c r="Q201" s="47">
        <f t="shared" si="486"/>
        <v>0</v>
      </c>
      <c r="R201" s="47">
        <f t="shared" si="486"/>
        <v>0</v>
      </c>
      <c r="S201" s="47"/>
      <c r="T201" s="47">
        <f t="shared" si="486"/>
        <v>51.725708999999995</v>
      </c>
      <c r="U201" s="47">
        <f t="shared" si="486"/>
        <v>0</v>
      </c>
      <c r="V201" s="47">
        <f t="shared" si="486"/>
        <v>0</v>
      </c>
      <c r="W201" s="24"/>
      <c r="X201" s="47">
        <f t="shared" si="487"/>
        <v>604.6277399999999</v>
      </c>
      <c r="Y201" s="47">
        <f t="shared" si="487"/>
        <v>0</v>
      </c>
      <c r="Z201" s="47">
        <f t="shared" si="487"/>
        <v>0</v>
      </c>
      <c r="AB201" s="47">
        <f t="shared" si="488"/>
        <v>576.56253599999991</v>
      </c>
      <c r="AC201" s="47">
        <f t="shared" si="488"/>
        <v>0</v>
      </c>
      <c r="AD201" s="47">
        <f t="shared" si="488"/>
        <v>0</v>
      </c>
      <c r="AF201" s="47">
        <f t="shared" si="489"/>
        <v>346.66922699999992</v>
      </c>
      <c r="AG201" s="47">
        <f t="shared" si="489"/>
        <v>0</v>
      </c>
      <c r="AH201" s="47">
        <f t="shared" si="489"/>
        <v>0</v>
      </c>
      <c r="AJ201" s="47">
        <f t="shared" si="490"/>
        <v>348.88490099999996</v>
      </c>
      <c r="AK201" s="47">
        <f t="shared" si="490"/>
        <v>0</v>
      </c>
      <c r="AL201" s="47">
        <f t="shared" si="490"/>
        <v>0</v>
      </c>
      <c r="AN201" s="47">
        <f t="shared" si="491"/>
        <v>34.316297999999989</v>
      </c>
      <c r="AO201" s="47">
        <f t="shared" si="491"/>
        <v>0</v>
      </c>
      <c r="AP201" s="47">
        <f t="shared" si="491"/>
        <v>0</v>
      </c>
      <c r="AR201" s="47">
        <f t="shared" si="492"/>
        <v>18.612422999999996</v>
      </c>
      <c r="AS201" s="47">
        <f t="shared" si="492"/>
        <v>0</v>
      </c>
      <c r="AT201" s="47">
        <f t="shared" si="492"/>
        <v>0</v>
      </c>
      <c r="AV201" s="47">
        <f t="shared" si="493"/>
        <v>31.727537999999992</v>
      </c>
      <c r="AW201" s="47">
        <f t="shared" si="493"/>
        <v>0</v>
      </c>
      <c r="AX201" s="47">
        <f t="shared" si="493"/>
        <v>0</v>
      </c>
      <c r="AZ201" s="47">
        <f t="shared" si="494"/>
        <v>1.0355039999999998</v>
      </c>
      <c r="BA201" s="47">
        <f t="shared" si="494"/>
        <v>0</v>
      </c>
      <c r="BB201" s="47">
        <f t="shared" si="494"/>
        <v>0</v>
      </c>
      <c r="BD201" s="47">
        <f t="shared" si="495"/>
        <v>0.99743399999999993</v>
      </c>
      <c r="BE201" s="47">
        <f t="shared" si="495"/>
        <v>0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1351.7514899999999</v>
      </c>
      <c r="BO201" s="44">
        <f t="shared" si="348"/>
        <v>440.08919999999989</v>
      </c>
      <c r="BP201" s="44">
        <f t="shared" si="349"/>
        <v>51.725708999999995</v>
      </c>
      <c r="BQ201" s="44">
        <f t="shared" si="350"/>
        <v>604.6277399999999</v>
      </c>
      <c r="BR201" s="44">
        <f t="shared" si="351"/>
        <v>576.56253599999991</v>
      </c>
      <c r="BS201" s="44">
        <f t="shared" si="352"/>
        <v>346.66922699999992</v>
      </c>
      <c r="BT201" s="44">
        <f t="shared" si="353"/>
        <v>348.88490099999996</v>
      </c>
      <c r="BU201" s="44">
        <f t="shared" si="354"/>
        <v>34.316297999999989</v>
      </c>
      <c r="BV201" s="44">
        <f t="shared" si="355"/>
        <v>18.612422999999996</v>
      </c>
      <c r="BW201" s="44">
        <f t="shared" si="356"/>
        <v>31.727537999999992</v>
      </c>
      <c r="BX201" s="44">
        <f t="shared" si="357"/>
        <v>1.0355039999999998</v>
      </c>
      <c r="BY201" s="44">
        <f t="shared" si="358"/>
        <v>0.99743399999999993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17468982.924744591</v>
      </c>
      <c r="I202" s="24">
        <f t="shared" ref="I202:BF202" si="500">SUM(I196:I201)</f>
        <v>37720890.075255409</v>
      </c>
      <c r="J202" s="24">
        <f t="shared" si="500"/>
        <v>0</v>
      </c>
      <c r="K202" s="24"/>
      <c r="L202" s="24">
        <f t="shared" si="500"/>
        <v>6786196.5067341896</v>
      </c>
      <c r="M202" s="24">
        <f t="shared" si="500"/>
        <v>13646589.366156189</v>
      </c>
      <c r="N202" s="24">
        <f t="shared" si="500"/>
        <v>0</v>
      </c>
      <c r="O202" s="24"/>
      <c r="P202" s="24">
        <f t="shared" si="500"/>
        <v>2436443.1167389927</v>
      </c>
      <c r="Q202" s="24">
        <f t="shared" si="500"/>
        <v>4434652.9893152546</v>
      </c>
      <c r="R202" s="24">
        <f t="shared" si="500"/>
        <v>0</v>
      </c>
      <c r="S202" s="24"/>
      <c r="T202" s="24">
        <f t="shared" ref="T202:V202" si="501">SUM(T196:T201)</f>
        <v>206011.29937780843</v>
      </c>
      <c r="U202" s="24">
        <f t="shared" si="501"/>
        <v>528174.59901811578</v>
      </c>
      <c r="V202" s="24">
        <f t="shared" si="501"/>
        <v>0</v>
      </c>
      <c r="W202" s="24"/>
      <c r="X202" s="24">
        <f t="shared" si="500"/>
        <v>2866648.2899566405</v>
      </c>
      <c r="Y202" s="24">
        <f t="shared" si="500"/>
        <v>6119589.1652112864</v>
      </c>
      <c r="Z202" s="24">
        <f t="shared" si="500"/>
        <v>0</v>
      </c>
      <c r="AA202" s="24"/>
      <c r="AB202" s="24">
        <f t="shared" si="500"/>
        <v>2207350.3539775563</v>
      </c>
      <c r="AC202" s="24">
        <f t="shared" si="500"/>
        <v>5907102.4112514062</v>
      </c>
      <c r="AD202" s="24">
        <f t="shared" si="500"/>
        <v>0</v>
      </c>
      <c r="AE202" s="24"/>
      <c r="AF202" s="24">
        <f t="shared" si="500"/>
        <v>1476826.6803514126</v>
      </c>
      <c r="AG202" s="24">
        <f t="shared" si="500"/>
        <v>2598024.0479489123</v>
      </c>
      <c r="AH202" s="24">
        <f t="shared" si="500"/>
        <v>0</v>
      </c>
      <c r="AI202" s="24"/>
      <c r="AJ202" s="24">
        <f t="shared" si="500"/>
        <v>1281700.1873223516</v>
      </c>
      <c r="AK202" s="24">
        <f t="shared" si="500"/>
        <v>3596973.0588186579</v>
      </c>
      <c r="AL202" s="24">
        <f t="shared" si="500"/>
        <v>0</v>
      </c>
      <c r="AM202" s="24"/>
      <c r="AN202" s="24">
        <f t="shared" si="500"/>
        <v>137291.70180388461</v>
      </c>
      <c r="AO202" s="24">
        <f t="shared" si="500"/>
        <v>351082.82172699663</v>
      </c>
      <c r="AP202" s="24">
        <f t="shared" si="500"/>
        <v>0</v>
      </c>
      <c r="AQ202" s="24"/>
      <c r="AR202" s="24">
        <f t="shared" si="500"/>
        <v>57126.452397006491</v>
      </c>
      <c r="AS202" s="24">
        <f t="shared" si="500"/>
        <v>185475.74451013346</v>
      </c>
      <c r="AT202" s="24">
        <f t="shared" si="500"/>
        <v>0</v>
      </c>
      <c r="AU202" s="24"/>
      <c r="AV202" s="24">
        <f t="shared" si="500"/>
        <v>10435.793129999996</v>
      </c>
      <c r="AW202" s="24">
        <f t="shared" si="500"/>
        <v>332246.84941733273</v>
      </c>
      <c r="AX202" s="24">
        <f t="shared" si="500"/>
        <v>0</v>
      </c>
      <c r="AY202" s="24"/>
      <c r="AZ202" s="24">
        <f t="shared" si="500"/>
        <v>340.59703999999994</v>
      </c>
      <c r="BA202" s="24">
        <f t="shared" si="500"/>
        <v>10830.116035134601</v>
      </c>
      <c r="BB202" s="24">
        <f t="shared" si="500"/>
        <v>0</v>
      </c>
      <c r="BC202" s="24"/>
      <c r="BD202" s="24">
        <f t="shared" si="500"/>
        <v>2611.9459147467437</v>
      </c>
      <c r="BE202" s="24">
        <f t="shared" si="500"/>
        <v>10148.905845986488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20432785.872890379</v>
      </c>
      <c r="BO202" s="44">
        <f t="shared" si="348"/>
        <v>6871096.1060542474</v>
      </c>
      <c r="BP202" s="44">
        <f t="shared" si="349"/>
        <v>734185.89839592425</v>
      </c>
      <c r="BQ202" s="44">
        <f t="shared" si="350"/>
        <v>8986237.4551679268</v>
      </c>
      <c r="BR202" s="44">
        <f t="shared" si="351"/>
        <v>8114452.7652289625</v>
      </c>
      <c r="BS202" s="44">
        <f t="shared" si="352"/>
        <v>4074850.7283003246</v>
      </c>
      <c r="BT202" s="44">
        <f t="shared" si="353"/>
        <v>4878673.246141009</v>
      </c>
      <c r="BU202" s="44">
        <f t="shared" si="354"/>
        <v>488374.52353088127</v>
      </c>
      <c r="BV202" s="44">
        <f t="shared" si="355"/>
        <v>242602.19690713997</v>
      </c>
      <c r="BW202" s="44">
        <f t="shared" si="356"/>
        <v>342682.64254733274</v>
      </c>
      <c r="BX202" s="44">
        <f t="shared" si="357"/>
        <v>11170.713075134601</v>
      </c>
      <c r="BY202" s="44">
        <f t="shared" si="358"/>
        <v>12760.851760733232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65101437.313905425</v>
      </c>
      <c r="I204" s="24">
        <f t="shared" ref="I204:BF204" si="502">I193+I202</f>
        <v>445243824.68609458</v>
      </c>
      <c r="J204" s="24">
        <f t="shared" si="502"/>
        <v>0</v>
      </c>
      <c r="K204" s="24"/>
      <c r="L204" s="24">
        <f t="shared" si="502"/>
        <v>24459795.061202865</v>
      </c>
      <c r="M204" s="24">
        <f t="shared" si="502"/>
        <v>161646846.39458999</v>
      </c>
      <c r="N204" s="24">
        <f t="shared" si="502"/>
        <v>0</v>
      </c>
      <c r="O204" s="24"/>
      <c r="P204" s="24">
        <f t="shared" si="502"/>
        <v>8486473.6854534075</v>
      </c>
      <c r="Q204" s="24">
        <f t="shared" si="502"/>
        <v>52511412.884419329</v>
      </c>
      <c r="R204" s="24">
        <f t="shared" si="502"/>
        <v>0</v>
      </c>
      <c r="S204" s="24"/>
      <c r="T204" s="24">
        <f t="shared" ref="T204:V204" si="503">T193+T202</f>
        <v>812332.90081413009</v>
      </c>
      <c r="U204" s="24">
        <f t="shared" si="503"/>
        <v>6208305.3655831572</v>
      </c>
      <c r="V204" s="24">
        <f t="shared" si="503"/>
        <v>0</v>
      </c>
      <c r="W204" s="24"/>
      <c r="X204" s="24">
        <f t="shared" si="502"/>
        <v>10551876.197204372</v>
      </c>
      <c r="Y204" s="24">
        <f t="shared" si="502"/>
        <v>72264012.852199927</v>
      </c>
      <c r="Z204" s="24">
        <f t="shared" si="502"/>
        <v>0</v>
      </c>
      <c r="AA204" s="24"/>
      <c r="AB204" s="24">
        <f t="shared" si="502"/>
        <v>8849748.2993727848</v>
      </c>
      <c r="AC204" s="24">
        <f t="shared" si="502"/>
        <v>69387050.499402046</v>
      </c>
      <c r="AD204" s="24">
        <f t="shared" si="502"/>
        <v>0</v>
      </c>
      <c r="AE204" s="24"/>
      <c r="AF204" s="24">
        <f t="shared" si="502"/>
        <v>5665762.3060776982</v>
      </c>
      <c r="AG204" s="24">
        <f t="shared" si="502"/>
        <v>30710805.280006163</v>
      </c>
      <c r="AH204" s="24">
        <f t="shared" si="502"/>
        <v>0</v>
      </c>
      <c r="AI204" s="24"/>
      <c r="AJ204" s="24">
        <f t="shared" si="502"/>
        <v>5230697.8713230602</v>
      </c>
      <c r="AK204" s="24">
        <f t="shared" si="502"/>
        <v>42033910.593571424</v>
      </c>
      <c r="AL204" s="24">
        <f t="shared" si="502"/>
        <v>0</v>
      </c>
      <c r="AM204" s="24"/>
      <c r="AN204" s="24">
        <f t="shared" si="502"/>
        <v>540348.31533699809</v>
      </c>
      <c r="AO204" s="24">
        <f t="shared" si="502"/>
        <v>4114765.7159735281</v>
      </c>
      <c r="AP204" s="24">
        <f t="shared" si="502"/>
        <v>0</v>
      </c>
      <c r="AQ204" s="24"/>
      <c r="AR204" s="24">
        <f t="shared" si="502"/>
        <v>253131.04816708498</v>
      </c>
      <c r="AS204" s="24">
        <f t="shared" si="502"/>
        <v>2224883.2491764142</v>
      </c>
      <c r="AT204" s="24">
        <f t="shared" si="502"/>
        <v>0</v>
      </c>
      <c r="AU204" s="24"/>
      <c r="AV204" s="24">
        <f t="shared" si="502"/>
        <v>231196.19745926635</v>
      </c>
      <c r="AW204" s="24">
        <f t="shared" si="502"/>
        <v>3895293.2670262018</v>
      </c>
      <c r="AX204" s="24">
        <f t="shared" si="502"/>
        <v>0</v>
      </c>
      <c r="AY204" s="24"/>
      <c r="AZ204" s="24">
        <f t="shared" si="502"/>
        <v>7545.6402338517446</v>
      </c>
      <c r="BA204" s="24">
        <f t="shared" si="502"/>
        <v>126858.83104949015</v>
      </c>
      <c r="BB204" s="24">
        <f t="shared" si="502"/>
        <v>0</v>
      </c>
      <c r="BC204" s="24"/>
      <c r="BD204" s="24">
        <f t="shared" si="502"/>
        <v>12529.79125990244</v>
      </c>
      <c r="BE204" s="24">
        <f t="shared" si="502"/>
        <v>119679.75309688495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186106641.45579284</v>
      </c>
      <c r="BO204" s="44">
        <f t="shared" si="348"/>
        <v>60997886.569872737</v>
      </c>
      <c r="BP204" s="44">
        <f t="shared" si="349"/>
        <v>7020638.2663972871</v>
      </c>
      <c r="BQ204" s="44">
        <f t="shared" si="350"/>
        <v>82815889.049404293</v>
      </c>
      <c r="BR204" s="44">
        <f t="shared" si="351"/>
        <v>78236798.798774838</v>
      </c>
      <c r="BS204" s="44">
        <f t="shared" si="352"/>
        <v>36376567.586083859</v>
      </c>
      <c r="BT204" s="44">
        <f t="shared" si="353"/>
        <v>47264608.464894488</v>
      </c>
      <c r="BU204" s="44">
        <f t="shared" si="354"/>
        <v>4655114.0313105267</v>
      </c>
      <c r="BV204" s="44">
        <f t="shared" si="355"/>
        <v>2478014.297343499</v>
      </c>
      <c r="BW204" s="44">
        <f t="shared" si="356"/>
        <v>4126489.4644854683</v>
      </c>
      <c r="BX204" s="44">
        <f t="shared" si="357"/>
        <v>134404.4712833419</v>
      </c>
      <c r="BY204" s="44">
        <f t="shared" si="358"/>
        <v>132209.54435678737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601998.66345147823</v>
      </c>
      <c r="I224" s="21">
        <f>+'Function-Classif'!T224</f>
        <v>0</v>
      </c>
      <c r="J224" s="21">
        <f>+'Function-Classif'!U224</f>
        <v>1212625.3365485216</v>
      </c>
      <c r="K224" s="47"/>
      <c r="L224" s="47">
        <f t="shared" ref="L224:N228" si="558">INDEX(Alloc,$E224,L$1)*$G224</f>
        <v>315013.64189197274</v>
      </c>
      <c r="M224" s="47">
        <f t="shared" si="558"/>
        <v>0</v>
      </c>
      <c r="N224" s="47">
        <f t="shared" si="558"/>
        <v>893525.27938213001</v>
      </c>
      <c r="O224" s="47"/>
      <c r="P224" s="47">
        <f t="shared" ref="P224:V228" si="559">INDEX(Alloc,$E224,P$1)*$G224</f>
        <v>83786.602079135511</v>
      </c>
      <c r="Q224" s="47">
        <f t="shared" si="559"/>
        <v>0</v>
      </c>
      <c r="R224" s="47">
        <f t="shared" si="559"/>
        <v>206497.46546971807</v>
      </c>
      <c r="S224" s="47"/>
      <c r="T224" s="47">
        <f t="shared" si="559"/>
        <v>6376.2773871220152</v>
      </c>
      <c r="U224" s="47">
        <f t="shared" si="559"/>
        <v>0</v>
      </c>
      <c r="V224" s="47">
        <f t="shared" si="559"/>
        <v>6430.901573705346</v>
      </c>
      <c r="W224" s="24"/>
      <c r="X224" s="47">
        <f t="shared" ref="X224:Z228" si="560">INDEX(Alloc,$E224,X$1)*$G224</f>
        <v>76647.280443403506</v>
      </c>
      <c r="Y224" s="47">
        <f t="shared" si="560"/>
        <v>0</v>
      </c>
      <c r="Z224" s="47">
        <f t="shared" si="560"/>
        <v>46357.193487071112</v>
      </c>
      <c r="AB224" s="47">
        <f t="shared" ref="AB224:AD228" si="561">INDEX(Alloc,$E224,AB$1)*$G224</f>
        <v>67322.968670092916</v>
      </c>
      <c r="AC224" s="47">
        <f t="shared" si="561"/>
        <v>0</v>
      </c>
      <c r="AD224" s="47">
        <f t="shared" si="561"/>
        <v>10065.370014245816</v>
      </c>
      <c r="AF224" s="47">
        <f t="shared" ref="AF224:AH228" si="562">INDEX(Alloc,$E224,AF$1)*$G224</f>
        <v>41424.35639576504</v>
      </c>
      <c r="AG224" s="47">
        <f t="shared" si="562"/>
        <v>0</v>
      </c>
      <c r="AH224" s="47">
        <f t="shared" si="562"/>
        <v>4874.1393045314671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4173.8395484157527</v>
      </c>
      <c r="AO224" s="47">
        <f t="shared" si="564"/>
        <v>0</v>
      </c>
      <c r="AP224" s="47">
        <f t="shared" si="564"/>
        <v>95.482537457419099</v>
      </c>
      <c r="AR224" s="47">
        <f t="shared" ref="AR224:AT228" si="565">INDEX(Alloc,$E224,AR$1)*$G224</f>
        <v>2184.5305401265814</v>
      </c>
      <c r="AS224" s="47">
        <f t="shared" si="565"/>
        <v>0</v>
      </c>
      <c r="AT224" s="47">
        <f t="shared" si="565"/>
        <v>95.482537457419099</v>
      </c>
      <c r="AV224" s="47">
        <f t="shared" ref="AV224:AX228" si="566">INDEX(Alloc,$E224,AV$1)*$G224</f>
        <v>4843.6822532349906</v>
      </c>
      <c r="AW224" s="47">
        <f t="shared" si="566"/>
        <v>0</v>
      </c>
      <c r="AX224" s="47">
        <f t="shared" si="566"/>
        <v>34760.832597655775</v>
      </c>
      <c r="AZ224" s="47">
        <f t="shared" ref="AZ224:BB228" si="567">INDEX(Alloc,$E224,AZ$1)*$G224</f>
        <v>154.94168598734311</v>
      </c>
      <c r="BA224" s="47">
        <f t="shared" si="567"/>
        <v>0</v>
      </c>
      <c r="BB224" s="47">
        <f t="shared" si="567"/>
        <v>268.88778210136195</v>
      </c>
      <c r="BD224" s="47">
        <f t="shared" ref="BD224:BF228" si="568">INDEX(Alloc,$E224,BD$1)*$G224</f>
        <v>70.542556221879792</v>
      </c>
      <c r="BE224" s="47">
        <f t="shared" si="568"/>
        <v>0</v>
      </c>
      <c r="BF224" s="47">
        <f t="shared" si="568"/>
        <v>1477.9037198070846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1208538.9212741028</v>
      </c>
      <c r="BO224" s="44">
        <f t="shared" si="518"/>
        <v>290284.06754885358</v>
      </c>
      <c r="BP224" s="44">
        <f t="shared" si="519"/>
        <v>12807.178960827361</v>
      </c>
      <c r="BQ224" s="44">
        <f t="shared" si="520"/>
        <v>123004.47393047462</v>
      </c>
      <c r="BR224" s="44">
        <f t="shared" si="521"/>
        <v>77388.338684338727</v>
      </c>
      <c r="BS224" s="44">
        <f t="shared" si="522"/>
        <v>46298.495700296509</v>
      </c>
      <c r="BT224" s="44">
        <f t="shared" si="523"/>
        <v>8176.3981426409428</v>
      </c>
      <c r="BU224" s="44">
        <f t="shared" si="524"/>
        <v>4269.322085873172</v>
      </c>
      <c r="BV224" s="44">
        <f t="shared" si="525"/>
        <v>2280.0130775840007</v>
      </c>
      <c r="BW224" s="44">
        <f t="shared" si="526"/>
        <v>39604.514850890766</v>
      </c>
      <c r="BX224" s="44">
        <f t="shared" si="527"/>
        <v>423.82946808870508</v>
      </c>
      <c r="BY224" s="44">
        <f t="shared" si="528"/>
        <v>1548.4462760289643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2399902.2431999999</v>
      </c>
      <c r="I227" s="21">
        <f>+'Function-Classif'!T227</f>
        <v>0</v>
      </c>
      <c r="J227" s="21">
        <f>+'Function-Classif'!U227</f>
        <v>3480769.7568000001</v>
      </c>
      <c r="K227" s="24"/>
      <c r="L227" s="47">
        <f t="shared" si="558"/>
        <v>1382804.3207312671</v>
      </c>
      <c r="M227" s="47">
        <f t="shared" si="558"/>
        <v>0</v>
      </c>
      <c r="N227" s="47">
        <f t="shared" si="558"/>
        <v>3007115.1848577224</v>
      </c>
      <c r="O227" s="47"/>
      <c r="P227" s="47">
        <f t="shared" si="559"/>
        <v>341399.75867449003</v>
      </c>
      <c r="Q227" s="47">
        <f t="shared" si="559"/>
        <v>0</v>
      </c>
      <c r="R227" s="47">
        <f t="shared" si="559"/>
        <v>373604.79861087957</v>
      </c>
      <c r="S227" s="47"/>
      <c r="T227" s="47">
        <f t="shared" si="559"/>
        <v>21551.282182636809</v>
      </c>
      <c r="U227" s="47">
        <f t="shared" si="559"/>
        <v>0</v>
      </c>
      <c r="V227" s="47">
        <f t="shared" si="559"/>
        <v>434.24301531931923</v>
      </c>
      <c r="W227" s="24"/>
      <c r="X227" s="47">
        <f t="shared" si="560"/>
        <v>250134.83776405596</v>
      </c>
      <c r="Y227" s="47">
        <f t="shared" si="560"/>
        <v>0</v>
      </c>
      <c r="Z227" s="47">
        <f t="shared" si="560"/>
        <v>17031.976045302188</v>
      </c>
      <c r="AB227" s="47">
        <f t="shared" si="561"/>
        <v>227545.98131384992</v>
      </c>
      <c r="AC227" s="47">
        <f t="shared" si="561"/>
        <v>0</v>
      </c>
      <c r="AD227" s="47">
        <f t="shared" si="561"/>
        <v>639.3022169978866</v>
      </c>
      <c r="AF227" s="47">
        <f t="shared" si="562"/>
        <v>135105.13931586416</v>
      </c>
      <c r="AG227" s="47">
        <f t="shared" si="562"/>
        <v>0</v>
      </c>
      <c r="AH227" s="47">
        <f t="shared" si="562"/>
        <v>1664.5982253907237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14107.227216091625</v>
      </c>
      <c r="AO227" s="47">
        <f t="shared" si="564"/>
        <v>0</v>
      </c>
      <c r="AP227" s="47">
        <f t="shared" si="564"/>
        <v>6.0311529905460999</v>
      </c>
      <c r="AR227" s="47">
        <f t="shared" si="565"/>
        <v>7383.529800936979</v>
      </c>
      <c r="AS227" s="47">
        <f t="shared" si="565"/>
        <v>0</v>
      </c>
      <c r="AT227" s="47">
        <f t="shared" si="565"/>
        <v>6.0311529905460999</v>
      </c>
      <c r="AV227" s="47">
        <f t="shared" si="566"/>
        <v>18986.310961018902</v>
      </c>
      <c r="AW227" s="47">
        <f t="shared" si="566"/>
        <v>0</v>
      </c>
      <c r="AX227" s="47">
        <f t="shared" si="566"/>
        <v>79284.790473825502</v>
      </c>
      <c r="AZ227" s="47">
        <f t="shared" si="567"/>
        <v>607.34186868172367</v>
      </c>
      <c r="BA227" s="47">
        <f t="shared" si="567"/>
        <v>0</v>
      </c>
      <c r="BB227" s="47">
        <f t="shared" si="567"/>
        <v>148.65898213842283</v>
      </c>
      <c r="BD227" s="47">
        <f t="shared" si="568"/>
        <v>276.51337110712626</v>
      </c>
      <c r="BE227" s="47">
        <f t="shared" si="568"/>
        <v>0</v>
      </c>
      <c r="BF227" s="47">
        <f t="shared" si="568"/>
        <v>834.14206644337253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4389919.5055889897</v>
      </c>
      <c r="BO227" s="44">
        <f t="shared" si="518"/>
        <v>715004.55728536961</v>
      </c>
      <c r="BP227" s="44">
        <f t="shared" si="519"/>
        <v>21985.525197956129</v>
      </c>
      <c r="BQ227" s="44">
        <f t="shared" si="520"/>
        <v>267166.81380935817</v>
      </c>
      <c r="BR227" s="44">
        <f t="shared" si="521"/>
        <v>228185.28353084781</v>
      </c>
      <c r="BS227" s="44">
        <f t="shared" si="522"/>
        <v>136769.73754125487</v>
      </c>
      <c r="BT227" s="44">
        <f t="shared" si="523"/>
        <v>0</v>
      </c>
      <c r="BU227" s="44">
        <f t="shared" si="524"/>
        <v>14113.258369082172</v>
      </c>
      <c r="BV227" s="44">
        <f t="shared" si="525"/>
        <v>7389.5609539275247</v>
      </c>
      <c r="BW227" s="44">
        <f t="shared" si="526"/>
        <v>98271.101434844401</v>
      </c>
      <c r="BX227" s="44">
        <f t="shared" si="527"/>
        <v>756.00085082014652</v>
      </c>
      <c r="BY227" s="44">
        <f t="shared" si="528"/>
        <v>1110.6554375504988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190878.8175</v>
      </c>
      <c r="I228" s="21">
        <f>+'Function-Classif'!T228</f>
        <v>0</v>
      </c>
      <c r="J228" s="21">
        <f>+'Function-Classif'!U228</f>
        <v>344846.18249999988</v>
      </c>
      <c r="K228" s="24"/>
      <c r="L228" s="47">
        <f t="shared" si="558"/>
        <v>99747.158634277235</v>
      </c>
      <c r="M228" s="47">
        <f t="shared" si="558"/>
        <v>0</v>
      </c>
      <c r="N228" s="47">
        <f t="shared" si="558"/>
        <v>297573.1868313718</v>
      </c>
      <c r="O228" s="47"/>
      <c r="P228" s="47">
        <f t="shared" si="559"/>
        <v>26713.232573205747</v>
      </c>
      <c r="Q228" s="47">
        <f t="shared" si="559"/>
        <v>0</v>
      </c>
      <c r="R228" s="47">
        <f t="shared" si="559"/>
        <v>36970.572693041831</v>
      </c>
      <c r="S228" s="47"/>
      <c r="T228" s="47">
        <f t="shared" si="559"/>
        <v>2063.5775818299635</v>
      </c>
      <c r="U228" s="47">
        <f t="shared" si="559"/>
        <v>0</v>
      </c>
      <c r="V228" s="47">
        <f t="shared" si="559"/>
        <v>51.792451855799854</v>
      </c>
      <c r="W228" s="24"/>
      <c r="X228" s="47">
        <f t="shared" si="560"/>
        <v>23950.901819681287</v>
      </c>
      <c r="Y228" s="47">
        <f t="shared" si="560"/>
        <v>0</v>
      </c>
      <c r="Z228" s="47">
        <f t="shared" si="560"/>
        <v>2031.4150561219274</v>
      </c>
      <c r="AB228" s="47">
        <f t="shared" si="561"/>
        <v>21787.974464603743</v>
      </c>
      <c r="AC228" s="47">
        <f t="shared" si="561"/>
        <v>0</v>
      </c>
      <c r="AD228" s="47">
        <f t="shared" si="561"/>
        <v>76.249998565483111</v>
      </c>
      <c r="AF228" s="47">
        <f t="shared" si="562"/>
        <v>12936.582349000641</v>
      </c>
      <c r="AG228" s="47">
        <f t="shared" si="562"/>
        <v>0</v>
      </c>
      <c r="AH228" s="47">
        <f t="shared" si="562"/>
        <v>198.53773211389944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1350.7947034521364</v>
      </c>
      <c r="AO228" s="47">
        <f t="shared" si="564"/>
        <v>0</v>
      </c>
      <c r="AP228" s="47">
        <f t="shared" si="564"/>
        <v>0.71933960910833128</v>
      </c>
      <c r="AR228" s="47">
        <f t="shared" si="565"/>
        <v>706.98747493838482</v>
      </c>
      <c r="AS228" s="47">
        <f t="shared" si="565"/>
        <v>0</v>
      </c>
      <c r="AT228" s="47">
        <f t="shared" si="565"/>
        <v>0.71933960910833128</v>
      </c>
      <c r="AV228" s="47">
        <f t="shared" si="566"/>
        <v>1549.4763111852606</v>
      </c>
      <c r="AW228" s="47">
        <f t="shared" si="566"/>
        <v>0</v>
      </c>
      <c r="AX228" s="47">
        <f t="shared" si="566"/>
        <v>7845.7346387514981</v>
      </c>
      <c r="AZ228" s="47">
        <f t="shared" si="567"/>
        <v>49.565281019858418</v>
      </c>
      <c r="BA228" s="47">
        <f t="shared" si="567"/>
        <v>0</v>
      </c>
      <c r="BB228" s="47">
        <f t="shared" si="567"/>
        <v>14.710752447659059</v>
      </c>
      <c r="BD228" s="47">
        <f t="shared" si="568"/>
        <v>22.566306805789203</v>
      </c>
      <c r="BE228" s="47">
        <f t="shared" si="568"/>
        <v>0</v>
      </c>
      <c r="BF228" s="47">
        <f t="shared" si="568"/>
        <v>82.543666511864728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397320.34546564904</v>
      </c>
      <c r="BO228" s="44">
        <f t="shared" si="518"/>
        <v>63683.805266247582</v>
      </c>
      <c r="BP228" s="44">
        <f t="shared" si="519"/>
        <v>2115.3700336857632</v>
      </c>
      <c r="BQ228" s="44">
        <f t="shared" si="520"/>
        <v>25982.316875803215</v>
      </c>
      <c r="BR228" s="44">
        <f t="shared" si="521"/>
        <v>21864.224463169227</v>
      </c>
      <c r="BS228" s="44">
        <f t="shared" si="522"/>
        <v>13135.120081114539</v>
      </c>
      <c r="BT228" s="44">
        <f t="shared" si="523"/>
        <v>0</v>
      </c>
      <c r="BU228" s="44">
        <f t="shared" si="524"/>
        <v>1351.5140430612448</v>
      </c>
      <c r="BV228" s="44">
        <f t="shared" si="525"/>
        <v>707.7068145474932</v>
      </c>
      <c r="BW228" s="44">
        <f t="shared" si="526"/>
        <v>9395.210949936758</v>
      </c>
      <c r="BX228" s="44">
        <f t="shared" si="527"/>
        <v>64.276033467517479</v>
      </c>
      <c r="BY228" s="44">
        <f t="shared" si="528"/>
        <v>105.10997331765392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-33986.972049514334</v>
      </c>
      <c r="I232" s="21">
        <f>+'Function-Classif'!T232</f>
        <v>0</v>
      </c>
      <c r="J232" s="21">
        <f>+'Function-Classif'!U232</f>
        <v>-45213.027950485666</v>
      </c>
      <c r="K232" s="24"/>
      <c r="L232" s="47">
        <f t="shared" si="577"/>
        <v>-19040.277130928396</v>
      </c>
      <c r="M232" s="47">
        <f t="shared" si="577"/>
        <v>0</v>
      </c>
      <c r="N232" s="47">
        <f t="shared" si="577"/>
        <v>-32971.036079414283</v>
      </c>
      <c r="O232" s="47"/>
      <c r="P232" s="47">
        <f t="shared" si="578"/>
        <v>-4694.1237857558563</v>
      </c>
      <c r="Q232" s="47">
        <f t="shared" si="578"/>
        <v>0</v>
      </c>
      <c r="R232" s="47">
        <f t="shared" si="578"/>
        <v>-4568.5302188668174</v>
      </c>
      <c r="S232" s="47"/>
      <c r="T232" s="47">
        <f t="shared" si="578"/>
        <v>-295.10755734318104</v>
      </c>
      <c r="U232" s="47">
        <f t="shared" si="578"/>
        <v>0</v>
      </c>
      <c r="V232" s="47">
        <f t="shared" si="578"/>
        <v>-22.727726388279144</v>
      </c>
      <c r="W232" s="24"/>
      <c r="X232" s="47">
        <f t="shared" si="579"/>
        <v>-4069.956938556169</v>
      </c>
      <c r="Y232" s="47">
        <f t="shared" si="579"/>
        <v>0</v>
      </c>
      <c r="Z232" s="47">
        <f t="shared" si="579"/>
        <v>-384.63841065395883</v>
      </c>
      <c r="AB232" s="47">
        <f t="shared" si="580"/>
        <v>-3115.8488928741517</v>
      </c>
      <c r="AC232" s="47">
        <f t="shared" si="580"/>
        <v>0</v>
      </c>
      <c r="AD232" s="47">
        <f t="shared" si="580"/>
        <v>-35.202701079464426</v>
      </c>
      <c r="AF232" s="47">
        <f t="shared" si="581"/>
        <v>-2204.3865761013362</v>
      </c>
      <c r="AG232" s="47">
        <f t="shared" si="581"/>
        <v>0</v>
      </c>
      <c r="AH232" s="47">
        <f t="shared" si="581"/>
        <v>-40.380207314244039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-193.17409188675376</v>
      </c>
      <c r="AO232" s="47">
        <f t="shared" si="583"/>
        <v>0</v>
      </c>
      <c r="AP232" s="47">
        <f t="shared" si="583"/>
        <v>-0.33363511821936487</v>
      </c>
      <c r="AR232" s="47">
        <f t="shared" si="584"/>
        <v>-101.10467793329694</v>
      </c>
      <c r="AS232" s="47">
        <f t="shared" si="584"/>
        <v>0</v>
      </c>
      <c r="AT232" s="47">
        <f t="shared" si="584"/>
        <v>-0.33363511821936487</v>
      </c>
      <c r="AV232" s="47">
        <f t="shared" si="585"/>
        <v>-260.84928070597516</v>
      </c>
      <c r="AW232" s="47">
        <f t="shared" si="585"/>
        <v>0</v>
      </c>
      <c r="AX232" s="47">
        <f t="shared" si="585"/>
        <v>-7151.4873727724907</v>
      </c>
      <c r="AZ232" s="47">
        <f t="shared" si="586"/>
        <v>-8.3441533172776268</v>
      </c>
      <c r="BA232" s="47">
        <f t="shared" si="586"/>
        <v>0</v>
      </c>
      <c r="BB232" s="47">
        <f t="shared" si="586"/>
        <v>-2.2099069131709133</v>
      </c>
      <c r="BD232" s="47">
        <f t="shared" si="587"/>
        <v>-3.7989641119312778</v>
      </c>
      <c r="BE232" s="47">
        <f t="shared" si="587"/>
        <v>0</v>
      </c>
      <c r="BF232" s="47">
        <f t="shared" si="587"/>
        <v>-12.310075177953921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-52011.313210342676</v>
      </c>
      <c r="BO232" s="44">
        <f t="shared" si="518"/>
        <v>-9262.6540046226728</v>
      </c>
      <c r="BP232" s="44">
        <f t="shared" si="519"/>
        <v>-317.83528373146021</v>
      </c>
      <c r="BQ232" s="44">
        <f t="shared" si="520"/>
        <v>-4454.595349210128</v>
      </c>
      <c r="BR232" s="44">
        <f t="shared" si="521"/>
        <v>-3151.0515939536162</v>
      </c>
      <c r="BS232" s="44">
        <f t="shared" si="522"/>
        <v>-2244.7667834155804</v>
      </c>
      <c r="BT232" s="44">
        <f t="shared" si="523"/>
        <v>-23.837981668561458</v>
      </c>
      <c r="BU232" s="44">
        <f t="shared" si="524"/>
        <v>-193.50772700497313</v>
      </c>
      <c r="BV232" s="44">
        <f t="shared" si="525"/>
        <v>-101.4383130515163</v>
      </c>
      <c r="BW232" s="44">
        <f t="shared" si="526"/>
        <v>-7412.3366534784655</v>
      </c>
      <c r="BX232" s="44">
        <f t="shared" si="527"/>
        <v>-10.55406023044854</v>
      </c>
      <c r="BY232" s="44">
        <f t="shared" si="528"/>
        <v>-16.1090392898852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2400428.6005369923</v>
      </c>
      <c r="I233" s="21">
        <f>+'Function-Classif'!T233</f>
        <v>0</v>
      </c>
      <c r="J233" s="21">
        <f>+'Function-Classif'!U233</f>
        <v>3193301.3994630077</v>
      </c>
      <c r="K233" s="47"/>
      <c r="L233" s="47">
        <f t="shared" si="577"/>
        <v>1344774.8661059102</v>
      </c>
      <c r="M233" s="47">
        <f t="shared" si="577"/>
        <v>0</v>
      </c>
      <c r="N233" s="47">
        <f t="shared" si="577"/>
        <v>2328675.1723295711</v>
      </c>
      <c r="O233" s="47"/>
      <c r="P233" s="47">
        <f t="shared" si="578"/>
        <v>331536.12429414276</v>
      </c>
      <c r="Q233" s="47">
        <f t="shared" si="578"/>
        <v>0</v>
      </c>
      <c r="R233" s="47">
        <f t="shared" si="578"/>
        <v>322665.7139038117</v>
      </c>
      <c r="S233" s="47"/>
      <c r="T233" s="47">
        <f t="shared" si="578"/>
        <v>20842.828241632225</v>
      </c>
      <c r="U233" s="47">
        <f t="shared" si="578"/>
        <v>0</v>
      </c>
      <c r="V233" s="47">
        <f t="shared" si="578"/>
        <v>1605.2116784079383</v>
      </c>
      <c r="W233" s="24"/>
      <c r="X233" s="47">
        <f t="shared" si="579"/>
        <v>287452.52810492169</v>
      </c>
      <c r="Y233" s="47">
        <f t="shared" si="579"/>
        <v>0</v>
      </c>
      <c r="Z233" s="47">
        <f t="shared" si="579"/>
        <v>27166.204757921325</v>
      </c>
      <c r="AB233" s="47">
        <f t="shared" si="580"/>
        <v>220065.87661031476</v>
      </c>
      <c r="AC233" s="47">
        <f t="shared" si="580"/>
        <v>0</v>
      </c>
      <c r="AD233" s="47">
        <f t="shared" si="580"/>
        <v>2486.2929938034413</v>
      </c>
      <c r="AF233" s="47">
        <f t="shared" si="581"/>
        <v>155691.20356483999</v>
      </c>
      <c r="AG233" s="47">
        <f t="shared" si="581"/>
        <v>0</v>
      </c>
      <c r="AH233" s="47">
        <f t="shared" si="581"/>
        <v>2851.9694073220494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13643.481224869836</v>
      </c>
      <c r="AO233" s="47">
        <f t="shared" si="583"/>
        <v>0</v>
      </c>
      <c r="AP233" s="47">
        <f t="shared" si="583"/>
        <v>23.563949114106162</v>
      </c>
      <c r="AR233" s="47">
        <f t="shared" si="584"/>
        <v>7140.8114911088514</v>
      </c>
      <c r="AS233" s="47">
        <f t="shared" si="584"/>
        <v>0</v>
      </c>
      <c r="AT233" s="47">
        <f t="shared" si="584"/>
        <v>23.563949114106162</v>
      </c>
      <c r="AV233" s="47">
        <f t="shared" si="585"/>
        <v>18423.237966710029</v>
      </c>
      <c r="AW233" s="47">
        <f t="shared" si="585"/>
        <v>0</v>
      </c>
      <c r="AX233" s="47">
        <f t="shared" si="585"/>
        <v>505094.5639103367</v>
      </c>
      <c r="AZ233" s="47">
        <f t="shared" si="586"/>
        <v>589.33005979110328</v>
      </c>
      <c r="BA233" s="47">
        <f t="shared" si="586"/>
        <v>0</v>
      </c>
      <c r="BB233" s="47">
        <f t="shared" si="586"/>
        <v>156.08109340166078</v>
      </c>
      <c r="BD233" s="47">
        <f t="shared" si="587"/>
        <v>268.31287275042104</v>
      </c>
      <c r="BE233" s="47">
        <f t="shared" si="587"/>
        <v>0</v>
      </c>
      <c r="BF233" s="47">
        <f t="shared" si="587"/>
        <v>869.43480839868926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3673450.0384354815</v>
      </c>
      <c r="BO233" s="44">
        <f t="shared" si="518"/>
        <v>654201.83819795446</v>
      </c>
      <c r="BP233" s="44">
        <f t="shared" si="519"/>
        <v>22448.039920040163</v>
      </c>
      <c r="BQ233" s="44">
        <f t="shared" si="520"/>
        <v>314618.73286284303</v>
      </c>
      <c r="BR233" s="44">
        <f t="shared" si="521"/>
        <v>222552.16960411821</v>
      </c>
      <c r="BS233" s="44">
        <f t="shared" si="522"/>
        <v>158543.17297216205</v>
      </c>
      <c r="BT233" s="44">
        <f t="shared" si="523"/>
        <v>1683.6266818040692</v>
      </c>
      <c r="BU233" s="44">
        <f t="shared" si="524"/>
        <v>13667.045173983943</v>
      </c>
      <c r="BV233" s="44">
        <f t="shared" si="525"/>
        <v>7164.3754402229579</v>
      </c>
      <c r="BW233" s="44">
        <f t="shared" si="526"/>
        <v>523517.8018770467</v>
      </c>
      <c r="BX233" s="44">
        <f t="shared" si="527"/>
        <v>745.411153192764</v>
      </c>
      <c r="BY233" s="44">
        <f t="shared" si="528"/>
        <v>1137.7476811491103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3503.8336715187438</v>
      </c>
      <c r="I235" s="31">
        <f>+'Function-Classif'!T235</f>
        <v>0</v>
      </c>
      <c r="J235" s="31">
        <f>+'Function-Classif'!U235</f>
        <v>4661.1663284812557</v>
      </c>
      <c r="K235" s="41"/>
      <c r="L235" s="47">
        <f t="shared" si="577"/>
        <v>1962.9275602781609</v>
      </c>
      <c r="M235" s="47">
        <f t="shared" si="577"/>
        <v>0</v>
      </c>
      <c r="N235" s="47">
        <f t="shared" si="577"/>
        <v>3399.097343288101</v>
      </c>
      <c r="O235" s="47"/>
      <c r="P235" s="47">
        <f t="shared" si="578"/>
        <v>483.93334230677482</v>
      </c>
      <c r="Q235" s="47">
        <f t="shared" si="578"/>
        <v>0</v>
      </c>
      <c r="R235" s="47">
        <f t="shared" si="578"/>
        <v>470.98547016474203</v>
      </c>
      <c r="S235" s="47"/>
      <c r="T235" s="47">
        <f t="shared" si="578"/>
        <v>30.423651587210522</v>
      </c>
      <c r="U235" s="47">
        <f t="shared" si="578"/>
        <v>0</v>
      </c>
      <c r="V235" s="47">
        <f t="shared" si="578"/>
        <v>2.3430793681855961</v>
      </c>
      <c r="W235" s="24"/>
      <c r="X235" s="47">
        <f t="shared" si="579"/>
        <v>419.58583842564548</v>
      </c>
      <c r="Y235" s="47">
        <f t="shared" si="579"/>
        <v>0</v>
      </c>
      <c r="Z235" s="47">
        <f t="shared" si="579"/>
        <v>39.653694734716836</v>
      </c>
      <c r="AB235" s="47">
        <f t="shared" si="580"/>
        <v>321.22356326158399</v>
      </c>
      <c r="AC235" s="47">
        <f t="shared" si="580"/>
        <v>0</v>
      </c>
      <c r="AD235" s="47">
        <f t="shared" si="580"/>
        <v>3.6291673524473107</v>
      </c>
      <c r="AF235" s="47">
        <f t="shared" si="581"/>
        <v>227.25778275085113</v>
      </c>
      <c r="AG235" s="47">
        <f t="shared" si="581"/>
        <v>0</v>
      </c>
      <c r="AH235" s="47">
        <f t="shared" si="581"/>
        <v>4.162934251525285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19.9149805587796</v>
      </c>
      <c r="AO235" s="47">
        <f t="shared" si="583"/>
        <v>0</v>
      </c>
      <c r="AP235" s="47">
        <f t="shared" si="583"/>
        <v>3.4395590154812049E-2</v>
      </c>
      <c r="AR235" s="47">
        <f t="shared" si="584"/>
        <v>10.423228476330422</v>
      </c>
      <c r="AS235" s="47">
        <f t="shared" si="584"/>
        <v>0</v>
      </c>
      <c r="AT235" s="47">
        <f t="shared" si="584"/>
        <v>3.4395590154812049E-2</v>
      </c>
      <c r="AV235" s="47">
        <f t="shared" si="585"/>
        <v>26.891848193993525</v>
      </c>
      <c r="AW235" s="47">
        <f t="shared" si="585"/>
        <v>0</v>
      </c>
      <c r="AX235" s="47">
        <f t="shared" si="585"/>
        <v>737.27139392282049</v>
      </c>
      <c r="AZ235" s="47">
        <f t="shared" si="586"/>
        <v>0.86022742216631087</v>
      </c>
      <c r="BA235" s="47">
        <f t="shared" si="586"/>
        <v>0</v>
      </c>
      <c r="BB235" s="47">
        <f t="shared" si="586"/>
        <v>0.22782689325808722</v>
      </c>
      <c r="BD235" s="47">
        <f t="shared" si="587"/>
        <v>0.39164825724645058</v>
      </c>
      <c r="BE235" s="47">
        <f t="shared" si="587"/>
        <v>0</v>
      </c>
      <c r="BF235" s="47">
        <f t="shared" si="587"/>
        <v>1.2690879271211335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5362.0249035662619</v>
      </c>
      <c r="BO235" s="44">
        <f t="shared" si="518"/>
        <v>954.91881247151684</v>
      </c>
      <c r="BP235" s="44">
        <f t="shared" si="519"/>
        <v>32.76673095539612</v>
      </c>
      <c r="BQ235" s="44">
        <f t="shared" si="520"/>
        <v>459.23953316036233</v>
      </c>
      <c r="BR235" s="44">
        <f t="shared" si="521"/>
        <v>324.85273061403132</v>
      </c>
      <c r="BS235" s="44">
        <f t="shared" si="522"/>
        <v>231.42071700237642</v>
      </c>
      <c r="BT235" s="44">
        <f t="shared" si="523"/>
        <v>2.4575393980278322</v>
      </c>
      <c r="BU235" s="44">
        <f t="shared" si="524"/>
        <v>19.949376148934412</v>
      </c>
      <c r="BV235" s="44">
        <f t="shared" si="525"/>
        <v>10.457624066485234</v>
      </c>
      <c r="BW235" s="44">
        <f t="shared" si="526"/>
        <v>764.16324211681399</v>
      </c>
      <c r="BX235" s="44">
        <f t="shared" si="527"/>
        <v>1.088054315424398</v>
      </c>
      <c r="BY235" s="44">
        <f t="shared" si="528"/>
        <v>1.6607361843675841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8246056.1863104748</v>
      </c>
      <c r="I236" s="24">
        <f t="shared" ref="I236:BF236" si="592">SUM(I224:I235)</f>
        <v>0</v>
      </c>
      <c r="J236" s="24">
        <f t="shared" si="592"/>
        <v>16468531.813689524</v>
      </c>
      <c r="K236" s="24"/>
      <c r="L236" s="24">
        <f t="shared" si="592"/>
        <v>4412720.0437191408</v>
      </c>
      <c r="M236" s="24">
        <f t="shared" si="592"/>
        <v>0</v>
      </c>
      <c r="N236" s="24">
        <f t="shared" si="592"/>
        <v>12290933.381384671</v>
      </c>
      <c r="O236" s="24"/>
      <c r="P236" s="24">
        <f t="shared" si="592"/>
        <v>1149816.5591823501</v>
      </c>
      <c r="Q236" s="24">
        <f t="shared" si="592"/>
        <v>0</v>
      </c>
      <c r="R236" s="24">
        <f t="shared" si="592"/>
        <v>2638993.3929087496</v>
      </c>
      <c r="S236" s="24"/>
      <c r="T236" s="24">
        <f t="shared" ref="T236:V236" si="593">SUM(T224:T235)</f>
        <v>83496.982092255683</v>
      </c>
      <c r="U236" s="24">
        <f t="shared" si="593"/>
        <v>0</v>
      </c>
      <c r="V236" s="24">
        <f t="shared" si="593"/>
        <v>74813.145023268327</v>
      </c>
      <c r="W236" s="24"/>
      <c r="X236" s="24">
        <f t="shared" si="592"/>
        <v>1016710.3524541393</v>
      </c>
      <c r="Y236" s="24">
        <f t="shared" si="592"/>
        <v>0</v>
      </c>
      <c r="Z236" s="24">
        <f t="shared" si="592"/>
        <v>550461.64176749741</v>
      </c>
      <c r="AA236" s="24"/>
      <c r="AB236" s="24">
        <f t="shared" si="592"/>
        <v>881590.36506117904</v>
      </c>
      <c r="AC236" s="24">
        <f t="shared" si="592"/>
        <v>0</v>
      </c>
      <c r="AD236" s="24">
        <f t="shared" si="592"/>
        <v>117069.11599388564</v>
      </c>
      <c r="AE236" s="24"/>
      <c r="AF236" s="24">
        <f t="shared" si="592"/>
        <v>549604.13911101839</v>
      </c>
      <c r="AG236" s="24">
        <f t="shared" si="592"/>
        <v>0</v>
      </c>
      <c r="AH236" s="24">
        <f t="shared" si="592"/>
        <v>57827.646508295431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54656.186497450719</v>
      </c>
      <c r="AO236" s="24">
        <f t="shared" si="592"/>
        <v>0</v>
      </c>
      <c r="AP236" s="24">
        <f t="shared" si="592"/>
        <v>1110.5251186431155</v>
      </c>
      <c r="AQ236" s="24"/>
      <c r="AR236" s="24">
        <f t="shared" si="592"/>
        <v>28606.300559841759</v>
      </c>
      <c r="AS236" s="24">
        <f t="shared" si="592"/>
        <v>0</v>
      </c>
      <c r="AT236" s="24">
        <f t="shared" si="592"/>
        <v>1110.5251186431155</v>
      </c>
      <c r="AU236" s="24"/>
      <c r="AV236" s="24">
        <f t="shared" si="592"/>
        <v>65792.470959299812</v>
      </c>
      <c r="AW236" s="24">
        <f t="shared" si="592"/>
        <v>0</v>
      </c>
      <c r="AX236" s="24">
        <f t="shared" si="592"/>
        <v>620571.70564171986</v>
      </c>
      <c r="AY236" s="24"/>
      <c r="AZ236" s="24">
        <f t="shared" si="592"/>
        <v>2104.596429482729</v>
      </c>
      <c r="BA236" s="24">
        <f t="shared" si="592"/>
        <v>0</v>
      </c>
      <c r="BB236" s="24">
        <f t="shared" si="592"/>
        <v>3210.3370270691926</v>
      </c>
      <c r="BC236" s="24"/>
      <c r="BD236" s="24">
        <f t="shared" si="592"/>
        <v>958.19024431734022</v>
      </c>
      <c r="BE236" s="24">
        <f t="shared" si="592"/>
        <v>0</v>
      </c>
      <c r="BF236" s="24">
        <f t="shared" si="592"/>
        <v>17655.904613910181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16703653.425103812</v>
      </c>
      <c r="BO236" s="44">
        <f t="shared" si="518"/>
        <v>3788809.9520910997</v>
      </c>
      <c r="BP236" s="44">
        <f t="shared" si="519"/>
        <v>158310.12711552402</v>
      </c>
      <c r="BQ236" s="44">
        <f t="shared" si="520"/>
        <v>1567171.9942216366</v>
      </c>
      <c r="BR236" s="44">
        <f t="shared" si="521"/>
        <v>998659.48105506471</v>
      </c>
      <c r="BS236" s="44">
        <f t="shared" si="522"/>
        <v>607431.78561931383</v>
      </c>
      <c r="BT236" s="44">
        <f t="shared" si="523"/>
        <v>94774.492583174506</v>
      </c>
      <c r="BU236" s="44">
        <f t="shared" si="524"/>
        <v>55766.711616093831</v>
      </c>
      <c r="BV236" s="44">
        <f t="shared" si="525"/>
        <v>29716.825678484875</v>
      </c>
      <c r="BW236" s="44">
        <f t="shared" si="526"/>
        <v>686364.17660101969</v>
      </c>
      <c r="BX236" s="44">
        <f t="shared" si="527"/>
        <v>5314.9334565519221</v>
      </c>
      <c r="BY236" s="44">
        <f t="shared" si="528"/>
        <v>18614.09485822752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34343.821709987271</v>
      </c>
      <c r="I239" s="21">
        <f>+'Function-Classif'!T239</f>
        <v>0</v>
      </c>
      <c r="J239" s="21">
        <f>+'Function-Classif'!U239</f>
        <v>43506.178290012722</v>
      </c>
      <c r="K239" s="47"/>
      <c r="L239" s="47">
        <f t="shared" ref="L239:N245" si="594">INDEX(Alloc,$E239,L$1)*$G239</f>
        <v>19276.597217208378</v>
      </c>
      <c r="M239" s="47">
        <f t="shared" si="594"/>
        <v>0</v>
      </c>
      <c r="N239" s="47">
        <f t="shared" si="594"/>
        <v>37438.830704128137</v>
      </c>
      <c r="O239" s="47"/>
      <c r="P239" s="47">
        <f t="shared" ref="P239:V245" si="595">INDEX(Alloc,$E239,P$1)*$G239</f>
        <v>4841.4225601806111</v>
      </c>
      <c r="Q239" s="47">
        <f t="shared" si="595"/>
        <v>0</v>
      </c>
      <c r="R239" s="47">
        <f t="shared" si="595"/>
        <v>4651.4103868969041</v>
      </c>
      <c r="S239" s="47"/>
      <c r="T239" s="47">
        <f t="shared" si="595"/>
        <v>320.48856474660687</v>
      </c>
      <c r="U239" s="47">
        <f t="shared" si="595"/>
        <v>0</v>
      </c>
      <c r="V239" s="47">
        <f t="shared" si="595"/>
        <v>5.4697210456878231</v>
      </c>
      <c r="W239" s="24"/>
      <c r="X239" s="47">
        <f t="shared" ref="X239:Z245" si="596">INDEX(Alloc,$E239,X$1)*$G239</f>
        <v>3841.4511284275382</v>
      </c>
      <c r="Y239" s="47">
        <f t="shared" si="596"/>
        <v>0</v>
      </c>
      <c r="Z239" s="47">
        <f t="shared" si="596"/>
        <v>219.6264052574883</v>
      </c>
      <c r="AB239" s="47">
        <f t="shared" ref="AB239:AD245" si="597">INDEX(Alloc,$E239,AB$1)*$G239</f>
        <v>3383.8304536649835</v>
      </c>
      <c r="AC239" s="47">
        <f t="shared" si="597"/>
        <v>0</v>
      </c>
      <c r="AD239" s="47">
        <f t="shared" si="597"/>
        <v>8.052644872818183</v>
      </c>
      <c r="AF239" s="47">
        <f t="shared" ref="AF239:AH245" si="598">INDEX(Alloc,$E239,AF$1)*$G239</f>
        <v>2076.0283735999747</v>
      </c>
      <c r="AG239" s="47">
        <f t="shared" si="598"/>
        <v>0</v>
      </c>
      <c r="AH239" s="47">
        <f t="shared" si="598"/>
        <v>21.464903629981158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209.78821421038552</v>
      </c>
      <c r="AO239" s="47">
        <f t="shared" si="600"/>
        <v>0</v>
      </c>
      <c r="AP239" s="47">
        <f t="shared" si="600"/>
        <v>7.5968347856775309E-2</v>
      </c>
      <c r="AR239" s="47">
        <f t="shared" ref="AR239:AT245" si="601">INDEX(Alloc,$E239,AR$1)*$G239</f>
        <v>109.80028235037337</v>
      </c>
      <c r="AS239" s="47">
        <f t="shared" si="601"/>
        <v>0</v>
      </c>
      <c r="AT239" s="47">
        <f t="shared" si="601"/>
        <v>7.5968347856775309E-2</v>
      </c>
      <c r="AV239" s="47">
        <f t="shared" ref="AV239:AX245" si="602">INDEX(Alloc,$E239,AV$1)*$G239</f>
        <v>271.76370720463842</v>
      </c>
      <c r="AW239" s="47">
        <f t="shared" si="602"/>
        <v>0</v>
      </c>
      <c r="AX239" s="47">
        <f t="shared" si="602"/>
        <v>1148.935633818852</v>
      </c>
      <c r="AZ239" s="47">
        <f t="shared" ref="AZ239:BB245" si="603">INDEX(Alloc,$E239,AZ$1)*$G239</f>
        <v>8.6932884493681719</v>
      </c>
      <c r="BA239" s="47">
        <f t="shared" si="603"/>
        <v>0</v>
      </c>
      <c r="BB239" s="47">
        <f t="shared" si="603"/>
        <v>1.8508165210810681</v>
      </c>
      <c r="BD239" s="47">
        <f t="shared" ref="BD239:BF245" si="604">INDEX(Alloc,$E239,BD$1)*$G239</f>
        <v>3.9579199444277862</v>
      </c>
      <c r="BE239" s="47">
        <f t="shared" si="604"/>
        <v>0</v>
      </c>
      <c r="BF239" s="47">
        <f t="shared" si="604"/>
        <v>10.38513714606599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56715.427921336515</v>
      </c>
      <c r="BO239" s="44">
        <f t="shared" si="518"/>
        <v>9492.8329470775152</v>
      </c>
      <c r="BP239" s="44">
        <f t="shared" si="519"/>
        <v>325.9582857922947</v>
      </c>
      <c r="BQ239" s="44">
        <f t="shared" si="520"/>
        <v>4061.0775336850265</v>
      </c>
      <c r="BR239" s="44">
        <f t="shared" si="521"/>
        <v>3391.8830985378017</v>
      </c>
      <c r="BS239" s="44">
        <f t="shared" si="522"/>
        <v>2097.4932772299558</v>
      </c>
      <c r="BT239" s="44">
        <f t="shared" si="523"/>
        <v>0</v>
      </c>
      <c r="BU239" s="44">
        <f t="shared" si="524"/>
        <v>209.86418255824231</v>
      </c>
      <c r="BV239" s="44">
        <f t="shared" si="525"/>
        <v>109.87625069823014</v>
      </c>
      <c r="BW239" s="44">
        <f t="shared" si="526"/>
        <v>1420.6993410234904</v>
      </c>
      <c r="BX239" s="44">
        <f t="shared" si="527"/>
        <v>10.54410497044924</v>
      </c>
      <c r="BY239" s="44">
        <f t="shared" si="528"/>
        <v>14.343057090493776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9657828.9268999994</v>
      </c>
      <c r="I242" s="21">
        <f>+'Function-Classif'!T242</f>
        <v>0</v>
      </c>
      <c r="J242" s="21">
        <f>+'Function-Classif'!U242</f>
        <v>14007520.073099999</v>
      </c>
      <c r="K242" s="24"/>
      <c r="L242" s="47">
        <f t="shared" si="594"/>
        <v>5564763.1510163071</v>
      </c>
      <c r="M242" s="47">
        <f t="shared" si="594"/>
        <v>0</v>
      </c>
      <c r="N242" s="47">
        <f t="shared" si="594"/>
        <v>12101411.255866254</v>
      </c>
      <c r="O242" s="47"/>
      <c r="P242" s="47">
        <f t="shared" si="595"/>
        <v>1373881.1546618454</v>
      </c>
      <c r="Q242" s="47">
        <f t="shared" si="595"/>
        <v>0</v>
      </c>
      <c r="R242" s="47">
        <f t="shared" si="595"/>
        <v>1503482.5862080355</v>
      </c>
      <c r="S242" s="47"/>
      <c r="T242" s="47">
        <f t="shared" si="595"/>
        <v>86727.947800792463</v>
      </c>
      <c r="U242" s="47">
        <f t="shared" si="595"/>
        <v>0</v>
      </c>
      <c r="V242" s="47">
        <f t="shared" si="595"/>
        <v>1747.5064938741757</v>
      </c>
      <c r="W242" s="24"/>
      <c r="X242" s="47">
        <f t="shared" si="596"/>
        <v>1006607.4477108677</v>
      </c>
      <c r="Y242" s="47">
        <f t="shared" si="596"/>
        <v>0</v>
      </c>
      <c r="Z242" s="47">
        <f t="shared" si="596"/>
        <v>68541.088037509326</v>
      </c>
      <c r="AB242" s="47">
        <f t="shared" si="597"/>
        <v>915704.03201194294</v>
      </c>
      <c r="AC242" s="47">
        <f t="shared" si="597"/>
        <v>0</v>
      </c>
      <c r="AD242" s="47">
        <f t="shared" si="597"/>
        <v>2572.717893759203</v>
      </c>
      <c r="AF242" s="47">
        <f t="shared" si="598"/>
        <v>543698.11368556973</v>
      </c>
      <c r="AG242" s="47">
        <f t="shared" si="598"/>
        <v>0</v>
      </c>
      <c r="AH242" s="47">
        <f t="shared" si="598"/>
        <v>6698.7748931843389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56771.140354555857</v>
      </c>
      <c r="AO242" s="47">
        <f t="shared" si="600"/>
        <v>0</v>
      </c>
      <c r="AP242" s="47">
        <f t="shared" si="600"/>
        <v>24.270923526030213</v>
      </c>
      <c r="AR242" s="47">
        <f t="shared" si="601"/>
        <v>29713.238485512222</v>
      </c>
      <c r="AS242" s="47">
        <f t="shared" si="601"/>
        <v>0</v>
      </c>
      <c r="AT242" s="47">
        <f t="shared" si="601"/>
        <v>24.270923526030213</v>
      </c>
      <c r="AV242" s="47">
        <f t="shared" si="602"/>
        <v>76405.838501966733</v>
      </c>
      <c r="AW242" s="47">
        <f t="shared" si="602"/>
        <v>0</v>
      </c>
      <c r="AX242" s="47">
        <f t="shared" si="602"/>
        <v>319062.55559823028</v>
      </c>
      <c r="AZ242" s="47">
        <f t="shared" si="603"/>
        <v>2444.1011647419141</v>
      </c>
      <c r="BA242" s="47">
        <f t="shared" si="603"/>
        <v>0</v>
      </c>
      <c r="BB242" s="47">
        <f t="shared" si="603"/>
        <v>598.24229174668176</v>
      </c>
      <c r="BD242" s="47">
        <f t="shared" si="604"/>
        <v>1112.7615058987576</v>
      </c>
      <c r="BE242" s="47">
        <f t="shared" si="604"/>
        <v>0</v>
      </c>
      <c r="BF242" s="47">
        <f t="shared" si="604"/>
        <v>3356.8039703563809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17666174.406882562</v>
      </c>
      <c r="BO242" s="44">
        <f t="shared" si="518"/>
        <v>2877363.7408698807</v>
      </c>
      <c r="BP242" s="44">
        <f t="shared" si="519"/>
        <v>88475.454294666633</v>
      </c>
      <c r="BQ242" s="44">
        <f t="shared" si="520"/>
        <v>1075148.535748377</v>
      </c>
      <c r="BR242" s="44">
        <f t="shared" si="521"/>
        <v>918276.74990570219</v>
      </c>
      <c r="BS242" s="44">
        <f t="shared" si="522"/>
        <v>550396.88857875403</v>
      </c>
      <c r="BT242" s="44">
        <f t="shared" si="523"/>
        <v>0</v>
      </c>
      <c r="BU242" s="44">
        <f t="shared" si="524"/>
        <v>56795.41127808189</v>
      </c>
      <c r="BV242" s="44">
        <f t="shared" si="525"/>
        <v>29737.509409038252</v>
      </c>
      <c r="BW242" s="44">
        <f t="shared" si="526"/>
        <v>395468.39410019701</v>
      </c>
      <c r="BX242" s="44">
        <f t="shared" si="527"/>
        <v>3042.3434564885956</v>
      </c>
      <c r="BY242" s="44">
        <f t="shared" si="528"/>
        <v>4469.5654762551385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571525.50910000002</v>
      </c>
      <c r="I243" s="21">
        <f>+'Function-Classif'!T243</f>
        <v>0</v>
      </c>
      <c r="J243" s="21">
        <f>+'Function-Classif'!U243</f>
        <v>1032531.4908999997</v>
      </c>
      <c r="K243" s="24"/>
      <c r="L243" s="47">
        <f t="shared" si="594"/>
        <v>298660.93245120696</v>
      </c>
      <c r="M243" s="47">
        <f t="shared" si="594"/>
        <v>0</v>
      </c>
      <c r="N243" s="47">
        <f t="shared" si="594"/>
        <v>890987.63983232027</v>
      </c>
      <c r="O243" s="47"/>
      <c r="P243" s="47">
        <f t="shared" si="595"/>
        <v>79984.222692013049</v>
      </c>
      <c r="Q243" s="47">
        <f t="shared" si="595"/>
        <v>0</v>
      </c>
      <c r="R243" s="47">
        <f t="shared" si="595"/>
        <v>110696.54379071837</v>
      </c>
      <c r="S243" s="47"/>
      <c r="T243" s="47">
        <f t="shared" si="595"/>
        <v>6178.722413882917</v>
      </c>
      <c r="U243" s="47">
        <f t="shared" si="595"/>
        <v>0</v>
      </c>
      <c r="V243" s="47">
        <f t="shared" si="595"/>
        <v>155.07591571507535</v>
      </c>
      <c r="W243" s="24"/>
      <c r="X243" s="47">
        <f t="shared" si="596"/>
        <v>71713.307611503114</v>
      </c>
      <c r="Y243" s="47">
        <f t="shared" si="596"/>
        <v>0</v>
      </c>
      <c r="Z243" s="47">
        <f t="shared" si="596"/>
        <v>6082.4220274912886</v>
      </c>
      <c r="AB243" s="47">
        <f t="shared" si="597"/>
        <v>65237.114108486414</v>
      </c>
      <c r="AC243" s="47">
        <f t="shared" si="597"/>
        <v>0</v>
      </c>
      <c r="AD243" s="47">
        <f t="shared" si="597"/>
        <v>228.30620924719423</v>
      </c>
      <c r="AF243" s="47">
        <f t="shared" si="598"/>
        <v>38734.454193832506</v>
      </c>
      <c r="AG243" s="47">
        <f t="shared" si="598"/>
        <v>0</v>
      </c>
      <c r="AH243" s="47">
        <f t="shared" si="598"/>
        <v>594.45767690778894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4044.5222822069595</v>
      </c>
      <c r="AO243" s="47">
        <f t="shared" si="600"/>
        <v>0</v>
      </c>
      <c r="AP243" s="47">
        <f t="shared" si="600"/>
        <v>2.1538321627093802</v>
      </c>
      <c r="AR243" s="47">
        <f t="shared" si="601"/>
        <v>2116.8476514764866</v>
      </c>
      <c r="AS243" s="47">
        <f t="shared" si="601"/>
        <v>0</v>
      </c>
      <c r="AT243" s="47">
        <f t="shared" si="601"/>
        <v>2.1538321627093802</v>
      </c>
      <c r="AV243" s="47">
        <f t="shared" si="602"/>
        <v>4639.4107485946997</v>
      </c>
      <c r="AW243" s="47">
        <f t="shared" si="602"/>
        <v>0</v>
      </c>
      <c r="AX243" s="47">
        <f t="shared" si="602"/>
        <v>23491.540561728147</v>
      </c>
      <c r="AZ243" s="47">
        <f t="shared" si="603"/>
        <v>148.40736567617907</v>
      </c>
      <c r="BA243" s="47">
        <f t="shared" si="603"/>
        <v>0</v>
      </c>
      <c r="BB243" s="47">
        <f t="shared" si="603"/>
        <v>44.046638553240278</v>
      </c>
      <c r="BD243" s="47">
        <f t="shared" si="604"/>
        <v>67.56758112086203</v>
      </c>
      <c r="BE243" s="47">
        <f t="shared" si="604"/>
        <v>0</v>
      </c>
      <c r="BF243" s="47">
        <f t="shared" si="604"/>
        <v>247.15058299318159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1189648.5722835273</v>
      </c>
      <c r="BO243" s="44">
        <f t="shared" si="518"/>
        <v>190680.76648273141</v>
      </c>
      <c r="BP243" s="44">
        <f t="shared" si="519"/>
        <v>6333.7983295979921</v>
      </c>
      <c r="BQ243" s="44">
        <f t="shared" si="520"/>
        <v>77795.729638994409</v>
      </c>
      <c r="BR243" s="44">
        <f t="shared" si="521"/>
        <v>65465.420317733609</v>
      </c>
      <c r="BS243" s="44">
        <f t="shared" si="522"/>
        <v>39328.911870740296</v>
      </c>
      <c r="BT243" s="44">
        <f t="shared" si="523"/>
        <v>0</v>
      </c>
      <c r="BU243" s="44">
        <f t="shared" si="524"/>
        <v>4046.676114369669</v>
      </c>
      <c r="BV243" s="44">
        <f t="shared" si="525"/>
        <v>2119.0014836391961</v>
      </c>
      <c r="BW243" s="44">
        <f t="shared" si="526"/>
        <v>28130.951310322846</v>
      </c>
      <c r="BX243" s="44">
        <f t="shared" si="527"/>
        <v>192.45400422941935</v>
      </c>
      <c r="BY243" s="44">
        <f t="shared" si="528"/>
        <v>314.71816411404359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288302.21472183475</v>
      </c>
      <c r="I247" s="31">
        <f>+'Function-Classif'!T247</f>
        <v>0</v>
      </c>
      <c r="J247" s="31">
        <f>+'Function-Classif'!U247</f>
        <v>383529.78527816525</v>
      </c>
      <c r="K247" s="65"/>
      <c r="L247" s="47">
        <f t="shared" si="614"/>
        <v>161513.47809881167</v>
      </c>
      <c r="M247" s="47">
        <f t="shared" si="614"/>
        <v>0</v>
      </c>
      <c r="N247" s="47">
        <f t="shared" si="614"/>
        <v>279684.30696092243</v>
      </c>
      <c r="O247" s="47"/>
      <c r="P247" s="47">
        <f t="shared" si="615"/>
        <v>39818.971858988996</v>
      </c>
      <c r="Q247" s="47">
        <f t="shared" si="615"/>
        <v>0</v>
      </c>
      <c r="R247" s="47">
        <f t="shared" si="615"/>
        <v>38753.595883860253</v>
      </c>
      <c r="S247" s="47"/>
      <c r="T247" s="47">
        <f t="shared" si="615"/>
        <v>2503.3169250629294</v>
      </c>
      <c r="U247" s="47">
        <f t="shared" si="615"/>
        <v>0</v>
      </c>
      <c r="V247" s="47">
        <f t="shared" si="615"/>
        <v>192.79310448093884</v>
      </c>
      <c r="W247" s="24"/>
      <c r="X247" s="47">
        <f t="shared" si="616"/>
        <v>34524.33472151601</v>
      </c>
      <c r="Y247" s="47">
        <f t="shared" si="616"/>
        <v>0</v>
      </c>
      <c r="Z247" s="47">
        <f t="shared" si="616"/>
        <v>3262.7827361928089</v>
      </c>
      <c r="AB247" s="47">
        <f t="shared" si="617"/>
        <v>26430.896381280647</v>
      </c>
      <c r="AC247" s="47">
        <f t="shared" si="617"/>
        <v>0</v>
      </c>
      <c r="AD247" s="47">
        <f t="shared" si="617"/>
        <v>298.61491252043868</v>
      </c>
      <c r="AF247" s="47">
        <f t="shared" si="618"/>
        <v>18699.210128728697</v>
      </c>
      <c r="AG247" s="47">
        <f t="shared" si="618"/>
        <v>0</v>
      </c>
      <c r="AH247" s="47">
        <f t="shared" si="618"/>
        <v>342.53428586291921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1638.6431376320902</v>
      </c>
      <c r="AO247" s="47">
        <f t="shared" si="620"/>
        <v>0</v>
      </c>
      <c r="AP247" s="47">
        <f t="shared" si="620"/>
        <v>2.8301357164589942</v>
      </c>
      <c r="AR247" s="47">
        <f t="shared" si="621"/>
        <v>857.64340890508515</v>
      </c>
      <c r="AS247" s="47">
        <f t="shared" si="621"/>
        <v>0</v>
      </c>
      <c r="AT247" s="47">
        <f t="shared" si="621"/>
        <v>2.8301357164589942</v>
      </c>
      <c r="AV247" s="47">
        <f t="shared" si="622"/>
        <v>2212.7133075158672</v>
      </c>
      <c r="AW247" s="47">
        <f t="shared" si="622"/>
        <v>0</v>
      </c>
      <c r="AX247" s="47">
        <f t="shared" si="622"/>
        <v>60664.116977581922</v>
      </c>
      <c r="AZ247" s="47">
        <f t="shared" si="623"/>
        <v>70.781176912288672</v>
      </c>
      <c r="BA247" s="47">
        <f t="shared" si="623"/>
        <v>0</v>
      </c>
      <c r="BB247" s="47">
        <f t="shared" si="623"/>
        <v>18.746037642543449</v>
      </c>
      <c r="BD247" s="47">
        <f t="shared" si="624"/>
        <v>32.225576480391595</v>
      </c>
      <c r="BE247" s="47">
        <f t="shared" si="624"/>
        <v>0</v>
      </c>
      <c r="BF247" s="47">
        <f t="shared" si="624"/>
        <v>104.42301044135276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441197.78505973413</v>
      </c>
      <c r="BO247" s="44">
        <f t="shared" si="518"/>
        <v>78572.567742849249</v>
      </c>
      <c r="BP247" s="44">
        <f t="shared" si="519"/>
        <v>2696.1100295438682</v>
      </c>
      <c r="BQ247" s="44">
        <f t="shared" si="520"/>
        <v>37787.117457708817</v>
      </c>
      <c r="BR247" s="44">
        <f t="shared" si="521"/>
        <v>26729.511293801086</v>
      </c>
      <c r="BS247" s="44">
        <f t="shared" si="522"/>
        <v>19041.744414591616</v>
      </c>
      <c r="BT247" s="44">
        <f t="shared" si="523"/>
        <v>202.21109722667907</v>
      </c>
      <c r="BU247" s="44">
        <f t="shared" si="524"/>
        <v>1641.4732733485491</v>
      </c>
      <c r="BV247" s="44">
        <f t="shared" si="525"/>
        <v>860.47354462154419</v>
      </c>
      <c r="BW247" s="44">
        <f t="shared" si="526"/>
        <v>62876.830285097793</v>
      </c>
      <c r="BX247" s="44">
        <f t="shared" si="527"/>
        <v>89.527214554832113</v>
      </c>
      <c r="BY247" s="44">
        <f t="shared" si="528"/>
        <v>136.64858692174437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11916844.46316432</v>
      </c>
      <c r="I248" s="24">
        <f t="shared" ref="I248:J248" si="625">SUM(I239:I247)</f>
        <v>0</v>
      </c>
      <c r="J248" s="24">
        <f t="shared" si="625"/>
        <v>17388083.536835678</v>
      </c>
      <c r="K248" s="24"/>
      <c r="L248" s="24">
        <f t="shared" ref="L248:BF248" si="626">SUM(L239:L247)</f>
        <v>6741217.6525963992</v>
      </c>
      <c r="M248" s="24">
        <f t="shared" si="626"/>
        <v>0</v>
      </c>
      <c r="N248" s="24">
        <f t="shared" si="626"/>
        <v>14427749.109558113</v>
      </c>
      <c r="O248" s="24"/>
      <c r="P248" s="24">
        <f t="shared" si="626"/>
        <v>1684826.8949066529</v>
      </c>
      <c r="Q248" s="24">
        <f t="shared" si="626"/>
        <v>0</v>
      </c>
      <c r="R248" s="24">
        <f t="shared" si="626"/>
        <v>1966178.3094819672</v>
      </c>
      <c r="S248" s="24"/>
      <c r="T248" s="24">
        <f t="shared" ref="T248:V248" si="627">SUM(T239:T247)</f>
        <v>110061.59698416098</v>
      </c>
      <c r="U248" s="24">
        <f t="shared" si="627"/>
        <v>0</v>
      </c>
      <c r="V248" s="24">
        <f t="shared" si="627"/>
        <v>13539.736113115881</v>
      </c>
      <c r="W248" s="24"/>
      <c r="X248" s="24">
        <f t="shared" si="626"/>
        <v>1305046.0639446999</v>
      </c>
      <c r="Y248" s="24">
        <f t="shared" si="626"/>
        <v>0</v>
      </c>
      <c r="Z248" s="24">
        <f t="shared" si="626"/>
        <v>158071.57056112296</v>
      </c>
      <c r="AA248" s="24"/>
      <c r="AB248" s="24">
        <f t="shared" si="626"/>
        <v>1162068.8680373547</v>
      </c>
      <c r="AC248" s="24">
        <f t="shared" si="626"/>
        <v>0</v>
      </c>
      <c r="AD248" s="24">
        <f t="shared" si="626"/>
        <v>21019.24417239966</v>
      </c>
      <c r="AE248" s="24"/>
      <c r="AF248" s="24">
        <f t="shared" si="626"/>
        <v>705154.10935199179</v>
      </c>
      <c r="AG248" s="24">
        <f t="shared" si="626"/>
        <v>0</v>
      </c>
      <c r="AH248" s="24">
        <f t="shared" si="626"/>
        <v>16074.79468317479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72045.084986748305</v>
      </c>
      <c r="AO248" s="24">
        <f t="shared" si="626"/>
        <v>0</v>
      </c>
      <c r="AP248" s="24">
        <f t="shared" si="626"/>
        <v>199.25072175305542</v>
      </c>
      <c r="AQ248" s="24"/>
      <c r="AR248" s="24">
        <f t="shared" si="626"/>
        <v>37707.412226544409</v>
      </c>
      <c r="AS248" s="24">
        <f t="shared" si="626"/>
        <v>0</v>
      </c>
      <c r="AT248" s="24">
        <f t="shared" si="626"/>
        <v>199.25072175305542</v>
      </c>
      <c r="AU248" s="24"/>
      <c r="AV248" s="24">
        <f t="shared" si="626"/>
        <v>94325.707478891767</v>
      </c>
      <c r="AW248" s="24">
        <f t="shared" si="626"/>
        <v>0</v>
      </c>
      <c r="AX248" s="24">
        <f t="shared" si="626"/>
        <v>762840.73268752464</v>
      </c>
      <c r="AY248" s="24"/>
      <c r="AZ248" s="24">
        <f t="shared" si="626"/>
        <v>3017.3292517211257</v>
      </c>
      <c r="BA248" s="24">
        <f t="shared" si="626"/>
        <v>0</v>
      </c>
      <c r="BB248" s="24">
        <f t="shared" si="626"/>
        <v>1121.4030453063567</v>
      </c>
      <c r="BC248" s="24"/>
      <c r="BD248" s="24">
        <f t="shared" si="626"/>
        <v>1373.7433991575856</v>
      </c>
      <c r="BE248" s="24">
        <f t="shared" si="626"/>
        <v>0</v>
      </c>
      <c r="BF248" s="24">
        <f t="shared" si="626"/>
        <v>6236.2626142216395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21168966.762154512</v>
      </c>
      <c r="BO248" s="44">
        <f t="shared" si="518"/>
        <v>3651005.2043886203</v>
      </c>
      <c r="BP248" s="44">
        <f t="shared" si="519"/>
        <v>123601.33309727686</v>
      </c>
      <c r="BQ248" s="44">
        <f t="shared" si="520"/>
        <v>1463117.6345058228</v>
      </c>
      <c r="BR248" s="44">
        <f t="shared" si="521"/>
        <v>1183088.1122097543</v>
      </c>
      <c r="BS248" s="44">
        <f t="shared" si="522"/>
        <v>721228.9040351666</v>
      </c>
      <c r="BT248" s="44">
        <f t="shared" si="523"/>
        <v>14853.872475226679</v>
      </c>
      <c r="BU248" s="44">
        <f t="shared" si="524"/>
        <v>72244.335708501356</v>
      </c>
      <c r="BV248" s="44">
        <f t="shared" si="525"/>
        <v>37906.662948297468</v>
      </c>
      <c r="BW248" s="44">
        <f t="shared" si="526"/>
        <v>857166.44016641635</v>
      </c>
      <c r="BX248" s="44">
        <f t="shared" si="527"/>
        <v>4138.7322970274827</v>
      </c>
      <c r="BY248" s="44">
        <f t="shared" si="528"/>
        <v>7610.0060133792249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20162900.649474796</v>
      </c>
      <c r="I250" s="24">
        <f t="shared" ref="I250:J250" si="628">I248+I236</f>
        <v>0</v>
      </c>
      <c r="J250" s="24">
        <f t="shared" si="628"/>
        <v>33856615.3505252</v>
      </c>
      <c r="K250" s="24"/>
      <c r="L250" s="24">
        <f t="shared" ref="L250:BF250" si="629">L248+L236</f>
        <v>11153937.69631554</v>
      </c>
      <c r="M250" s="24">
        <f t="shared" si="629"/>
        <v>0</v>
      </c>
      <c r="N250" s="24">
        <f t="shared" si="629"/>
        <v>26718682.490942784</v>
      </c>
      <c r="O250" s="24"/>
      <c r="P250" s="24">
        <f t="shared" si="629"/>
        <v>2834643.4540890027</v>
      </c>
      <c r="Q250" s="24">
        <f t="shared" si="629"/>
        <v>0</v>
      </c>
      <c r="R250" s="24">
        <f t="shared" si="629"/>
        <v>4605171.7023907173</v>
      </c>
      <c r="S250" s="24"/>
      <c r="T250" s="24">
        <f t="shared" ref="T250:V250" si="630">T248+T236</f>
        <v>193558.57907641667</v>
      </c>
      <c r="U250" s="24">
        <f t="shared" si="630"/>
        <v>0</v>
      </c>
      <c r="V250" s="24">
        <f t="shared" si="630"/>
        <v>88352.881136384211</v>
      </c>
      <c r="W250" s="24"/>
      <c r="X250" s="24">
        <f t="shared" si="629"/>
        <v>2321756.4163988391</v>
      </c>
      <c r="Y250" s="24">
        <f t="shared" si="629"/>
        <v>0</v>
      </c>
      <c r="Z250" s="24">
        <f t="shared" si="629"/>
        <v>708533.21232862037</v>
      </c>
      <c r="AA250" s="24"/>
      <c r="AB250" s="24">
        <f t="shared" si="629"/>
        <v>2043659.2330985337</v>
      </c>
      <c r="AC250" s="24">
        <f t="shared" si="629"/>
        <v>0</v>
      </c>
      <c r="AD250" s="24">
        <f t="shared" si="629"/>
        <v>138088.3601662853</v>
      </c>
      <c r="AE250" s="24"/>
      <c r="AF250" s="24">
        <f t="shared" si="629"/>
        <v>1254758.2484630102</v>
      </c>
      <c r="AG250" s="24">
        <f t="shared" si="629"/>
        <v>0</v>
      </c>
      <c r="AH250" s="24">
        <f t="shared" si="629"/>
        <v>73902.441191470221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126701.27148419902</v>
      </c>
      <c r="AO250" s="24">
        <f t="shared" si="629"/>
        <v>0</v>
      </c>
      <c r="AP250" s="24">
        <f t="shared" si="629"/>
        <v>1309.7758403961709</v>
      </c>
      <c r="AQ250" s="24"/>
      <c r="AR250" s="24">
        <f t="shared" si="629"/>
        <v>66313.712786386168</v>
      </c>
      <c r="AS250" s="24">
        <f t="shared" si="629"/>
        <v>0</v>
      </c>
      <c r="AT250" s="24">
        <f t="shared" si="629"/>
        <v>1309.7758403961709</v>
      </c>
      <c r="AU250" s="24"/>
      <c r="AV250" s="24">
        <f t="shared" si="629"/>
        <v>160118.17843819159</v>
      </c>
      <c r="AW250" s="24">
        <f t="shared" si="629"/>
        <v>0</v>
      </c>
      <c r="AX250" s="24">
        <f t="shared" si="629"/>
        <v>1383412.4383292445</v>
      </c>
      <c r="AY250" s="24"/>
      <c r="AZ250" s="24">
        <f t="shared" si="629"/>
        <v>5121.9256812038548</v>
      </c>
      <c r="BA250" s="24">
        <f t="shared" si="629"/>
        <v>0</v>
      </c>
      <c r="BB250" s="24">
        <f t="shared" si="629"/>
        <v>4331.7400723755491</v>
      </c>
      <c r="BC250" s="24"/>
      <c r="BD250" s="24">
        <f t="shared" si="629"/>
        <v>2331.9336434749257</v>
      </c>
      <c r="BE250" s="24">
        <f t="shared" si="629"/>
        <v>0</v>
      </c>
      <c r="BF250" s="24">
        <f t="shared" si="629"/>
        <v>23892.167228131821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37872620.187258326</v>
      </c>
      <c r="BO250" s="44">
        <f t="shared" si="518"/>
        <v>7439815.15647972</v>
      </c>
      <c r="BP250" s="44">
        <f t="shared" si="519"/>
        <v>281911.46021280088</v>
      </c>
      <c r="BQ250" s="44">
        <f t="shared" si="520"/>
        <v>3030289.6287274593</v>
      </c>
      <c r="BR250" s="44">
        <f t="shared" si="521"/>
        <v>2181747.5932648191</v>
      </c>
      <c r="BS250" s="44">
        <f t="shared" si="522"/>
        <v>1328660.6896544804</v>
      </c>
      <c r="BT250" s="44">
        <f t="shared" si="523"/>
        <v>109628.36505840119</v>
      </c>
      <c r="BU250" s="44">
        <f t="shared" si="524"/>
        <v>128011.0473245952</v>
      </c>
      <c r="BV250" s="44">
        <f t="shared" si="525"/>
        <v>67623.488626782346</v>
      </c>
      <c r="BW250" s="44">
        <f t="shared" si="526"/>
        <v>1543530.616767436</v>
      </c>
      <c r="BX250" s="44">
        <f t="shared" si="527"/>
        <v>9453.6657535794038</v>
      </c>
      <c r="BY250" s="44">
        <f t="shared" si="528"/>
        <v>26224.100871606744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13288345.035676578</v>
      </c>
      <c r="I274" s="21">
        <f>+'Function-Classif'!T274</f>
        <v>6907179.8176434152</v>
      </c>
      <c r="J274" s="21">
        <f>+'Function-Classif'!U274</f>
        <v>7135310.1466800058</v>
      </c>
      <c r="K274" s="47"/>
      <c r="L274" s="47">
        <f t="shared" ref="L274:N277" si="717">INDEX(Alloc,$E274,L$1)*$G274</f>
        <v>5297392.489609641</v>
      </c>
      <c r="M274" s="47">
        <f t="shared" si="717"/>
        <v>2501116.2826700727</v>
      </c>
      <c r="N274" s="47">
        <f t="shared" si="717"/>
        <v>5401843.4488978628</v>
      </c>
      <c r="O274" s="47"/>
      <c r="P274" s="47">
        <f t="shared" ref="P274:V277" si="718">INDEX(Alloc,$E274,P$1)*$G274</f>
        <v>1614309.7505540049</v>
      </c>
      <c r="Q274" s="47">
        <f t="shared" si="718"/>
        <v>812701.76263523451</v>
      </c>
      <c r="R274" s="47">
        <f t="shared" si="718"/>
        <v>1197616.2570839406</v>
      </c>
      <c r="S274" s="47"/>
      <c r="T274" s="47">
        <f t="shared" si="718"/>
        <v>168763.53750789462</v>
      </c>
      <c r="U274" s="47">
        <f t="shared" si="718"/>
        <v>96612.133407901187</v>
      </c>
      <c r="V274" s="47">
        <f t="shared" si="718"/>
        <v>19838.801382510035</v>
      </c>
      <c r="W274" s="24"/>
      <c r="X274" s="47">
        <f t="shared" ref="X274:Z277" si="719">INDEX(Alloc,$E274,X$1)*$G274</f>
        <v>1979037.9783004294</v>
      </c>
      <c r="Y274" s="47">
        <f t="shared" si="719"/>
        <v>1120696.724889908</v>
      </c>
      <c r="Z274" s="47">
        <f t="shared" si="719"/>
        <v>214489.56525721442</v>
      </c>
      <c r="AB274" s="47">
        <f t="shared" ref="AB274:AD277" si="720">INDEX(Alloc,$E274,AB$1)*$G274</f>
        <v>1855768.5672626726</v>
      </c>
      <c r="AC274" s="47">
        <f t="shared" si="720"/>
        <v>1080324.8241263442</v>
      </c>
      <c r="AD274" s="47">
        <f t="shared" si="720"/>
        <v>43193.47919375643</v>
      </c>
      <c r="AF274" s="47">
        <f t="shared" ref="AF274:AH277" si="721">INDEX(Alloc,$E274,AF$1)*$G274</f>
        <v>1117835.568690124</v>
      </c>
      <c r="AG274" s="47">
        <f t="shared" si="721"/>
        <v>475908.7328502374</v>
      </c>
      <c r="AH274" s="47">
        <f t="shared" si="721"/>
        <v>54241.988830325907</v>
      </c>
      <c r="AJ274" s="47">
        <f t="shared" ref="AJ274:AL277" si="722">INDEX(Alloc,$E274,AJ$1)*$G274</f>
        <v>968387.45868854737</v>
      </c>
      <c r="AK274" s="47">
        <f t="shared" si="722"/>
        <v>656972.52784266719</v>
      </c>
      <c r="AL274" s="47">
        <f t="shared" si="722"/>
        <v>24293.331009676836</v>
      </c>
      <c r="AN274" s="47">
        <f t="shared" ref="AN274:AP277" si="723">INDEX(Alloc,$E274,AN$1)*$G274</f>
        <v>111581.37562764317</v>
      </c>
      <c r="AO274" s="47">
        <f t="shared" si="723"/>
        <v>64171.613980739945</v>
      </c>
      <c r="AP274" s="47">
        <f t="shared" si="723"/>
        <v>292.41895364565488</v>
      </c>
      <c r="AR274" s="47">
        <f t="shared" ref="AR274:AT277" si="724">INDEX(Alloc,$E274,AR$1)*$G274</f>
        <v>59983.315957936618</v>
      </c>
      <c r="AS274" s="47">
        <f t="shared" si="724"/>
        <v>34104.160109920951</v>
      </c>
      <c r="AT274" s="47">
        <f t="shared" si="724"/>
        <v>292.41895364565488</v>
      </c>
      <c r="AV274" s="47">
        <f t="shared" ref="AV274:AX277" si="725">INDEX(Alloc,$E274,AV$1)*$G274</f>
        <v>108866.55050301262</v>
      </c>
      <c r="AW274" s="47">
        <f t="shared" si="725"/>
        <v>60733.850507753988</v>
      </c>
      <c r="AX274" s="47">
        <f t="shared" si="725"/>
        <v>173098.11456049213</v>
      </c>
      <c r="AZ274" s="47">
        <f t="shared" ref="AZ274:BB277" si="726">INDEX(Alloc,$E274,AZ$1)*$G274</f>
        <v>3532.4843132760443</v>
      </c>
      <c r="BA274" s="47">
        <f t="shared" si="726"/>
        <v>1979.2627601686647</v>
      </c>
      <c r="BB274" s="47">
        <f t="shared" si="726"/>
        <v>940.86940210758962</v>
      </c>
      <c r="BD274" s="47">
        <f t="shared" ref="BD274:BF277" si="727">INDEX(Alloc,$E274,BD$1)*$G274</f>
        <v>2885.9586613945867</v>
      </c>
      <c r="BE274" s="47">
        <f t="shared" si="727"/>
        <v>1857.9418624664049</v>
      </c>
      <c r="BF274" s="47">
        <f t="shared" si="727"/>
        <v>5169.4531548286823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13200352.221177576</v>
      </c>
      <c r="BO274" s="44">
        <f t="shared" si="704"/>
        <v>3624627.7702731797</v>
      </c>
      <c r="BP274" s="44">
        <f t="shared" si="705"/>
        <v>285214.47229830589</v>
      </c>
      <c r="BQ274" s="44">
        <f t="shared" si="706"/>
        <v>3314224.2684475519</v>
      </c>
      <c r="BR274" s="44">
        <f t="shared" si="707"/>
        <v>2979286.8705827734</v>
      </c>
      <c r="BS274" s="44">
        <f t="shared" si="708"/>
        <v>1647986.2903706871</v>
      </c>
      <c r="BT274" s="44">
        <f t="shared" si="709"/>
        <v>1649653.3175408915</v>
      </c>
      <c r="BU274" s="44">
        <f t="shared" si="710"/>
        <v>176045.40856202875</v>
      </c>
      <c r="BV274" s="44">
        <f t="shared" si="711"/>
        <v>94379.895021503224</v>
      </c>
      <c r="BW274" s="44">
        <f t="shared" si="712"/>
        <v>342698.51557125873</v>
      </c>
      <c r="BX274" s="44">
        <f t="shared" si="713"/>
        <v>6452.6164755522987</v>
      </c>
      <c r="BY274" s="44">
        <f t="shared" si="714"/>
        <v>9913.353678689673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2873633.7527428698</v>
      </c>
      <c r="I275" s="21">
        <f>+'Function-Classif'!T275</f>
        <v>1493692.7816785772</v>
      </c>
      <c r="J275" s="21">
        <f>+'Function-Classif'!U275</f>
        <v>1543026.465578553</v>
      </c>
      <c r="K275" s="47"/>
      <c r="L275" s="47">
        <f t="shared" si="717"/>
        <v>1145572.7420381343</v>
      </c>
      <c r="M275" s="47">
        <f t="shared" si="717"/>
        <v>540871.88059303397</v>
      </c>
      <c r="N275" s="47">
        <f t="shared" si="717"/>
        <v>1168160.4910250208</v>
      </c>
      <c r="O275" s="47"/>
      <c r="P275" s="47">
        <f t="shared" si="718"/>
        <v>349098.02342724305</v>
      </c>
      <c r="Q275" s="47">
        <f t="shared" si="718"/>
        <v>175748.5382680934</v>
      </c>
      <c r="R275" s="47">
        <f t="shared" si="718"/>
        <v>258987.14173587595</v>
      </c>
      <c r="S275" s="47"/>
      <c r="T275" s="47">
        <f t="shared" si="718"/>
        <v>36495.485051971431</v>
      </c>
      <c r="U275" s="47">
        <f t="shared" si="718"/>
        <v>20892.585701234118</v>
      </c>
      <c r="V275" s="47">
        <f t="shared" si="718"/>
        <v>4290.1843016330213</v>
      </c>
      <c r="W275" s="24"/>
      <c r="X275" s="47">
        <f t="shared" si="719"/>
        <v>427971.30245606758</v>
      </c>
      <c r="Y275" s="47">
        <f t="shared" si="719"/>
        <v>242353.12422921738</v>
      </c>
      <c r="Z275" s="47">
        <f t="shared" si="719"/>
        <v>46383.838821121746</v>
      </c>
      <c r="AB275" s="47">
        <f t="shared" si="720"/>
        <v>401314.0220131086</v>
      </c>
      <c r="AC275" s="47">
        <f t="shared" si="720"/>
        <v>233622.61216130463</v>
      </c>
      <c r="AD275" s="47">
        <f t="shared" si="720"/>
        <v>9340.6845906191993</v>
      </c>
      <c r="AF275" s="47">
        <f t="shared" si="721"/>
        <v>241734.39292705039</v>
      </c>
      <c r="AG275" s="47">
        <f t="shared" si="721"/>
        <v>102916.30705492896</v>
      </c>
      <c r="AH275" s="47">
        <f t="shared" si="721"/>
        <v>11729.949026778113</v>
      </c>
      <c r="AJ275" s="47">
        <f t="shared" si="722"/>
        <v>209415.91142832744</v>
      </c>
      <c r="AK275" s="47">
        <f t="shared" si="722"/>
        <v>142071.74976002349</v>
      </c>
      <c r="AL275" s="47">
        <f t="shared" si="722"/>
        <v>5253.4861014321923</v>
      </c>
      <c r="AN275" s="47">
        <f t="shared" si="723"/>
        <v>24129.717155914474</v>
      </c>
      <c r="AO275" s="47">
        <f t="shared" si="723"/>
        <v>13877.252239308031</v>
      </c>
      <c r="AP275" s="47">
        <f t="shared" si="723"/>
        <v>63.2362399442409</v>
      </c>
      <c r="AR275" s="47">
        <f t="shared" si="724"/>
        <v>12971.523607747022</v>
      </c>
      <c r="AS275" s="47">
        <f t="shared" si="724"/>
        <v>7375.099407616035</v>
      </c>
      <c r="AT275" s="47">
        <f t="shared" si="724"/>
        <v>63.2362399442409</v>
      </c>
      <c r="AV275" s="47">
        <f t="shared" si="725"/>
        <v>23542.63026962521</v>
      </c>
      <c r="AW275" s="47">
        <f t="shared" si="725"/>
        <v>13133.828349922544</v>
      </c>
      <c r="AX275" s="47">
        <f t="shared" si="725"/>
        <v>37432.846844487125</v>
      </c>
      <c r="AZ275" s="47">
        <f t="shared" si="726"/>
        <v>763.90747880275183</v>
      </c>
      <c r="BA275" s="47">
        <f t="shared" si="726"/>
        <v>428.01991202797677</v>
      </c>
      <c r="BB275" s="47">
        <f t="shared" si="726"/>
        <v>203.46507135090451</v>
      </c>
      <c r="BD275" s="47">
        <f t="shared" si="727"/>
        <v>624.09488887732402</v>
      </c>
      <c r="BE275" s="47">
        <f t="shared" si="727"/>
        <v>401.78400186653295</v>
      </c>
      <c r="BF275" s="47">
        <f t="shared" si="727"/>
        <v>1117.9055803454658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2854605.1136561893</v>
      </c>
      <c r="BO275" s="44">
        <f t="shared" si="704"/>
        <v>783833.70343121246</v>
      </c>
      <c r="BP275" s="44">
        <f t="shared" si="705"/>
        <v>61678.255054838577</v>
      </c>
      <c r="BQ275" s="44">
        <f t="shared" si="706"/>
        <v>716708.26550640666</v>
      </c>
      <c r="BR275" s="44">
        <f t="shared" si="707"/>
        <v>644277.31876503245</v>
      </c>
      <c r="BS275" s="44">
        <f t="shared" si="708"/>
        <v>356380.64900875743</v>
      </c>
      <c r="BT275" s="44">
        <f t="shared" si="709"/>
        <v>356741.14728978311</v>
      </c>
      <c r="BU275" s="44">
        <f t="shared" si="710"/>
        <v>38070.205635166749</v>
      </c>
      <c r="BV275" s="44">
        <f t="shared" si="711"/>
        <v>20409.859255307299</v>
      </c>
      <c r="BW275" s="44">
        <f t="shared" si="712"/>
        <v>74109.305464034871</v>
      </c>
      <c r="BX275" s="44">
        <f t="shared" si="713"/>
        <v>1395.3924621816332</v>
      </c>
      <c r="BY275" s="44">
        <f t="shared" si="714"/>
        <v>2143.7844710893228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-2100800.7993706497</v>
      </c>
      <c r="I276" s="21">
        <f>+'Function-Classif'!T276</f>
        <v>-1091980.1407431841</v>
      </c>
      <c r="J276" s="21">
        <f>+'Function-Classif'!U276</f>
        <v>-1128046.0598861664</v>
      </c>
      <c r="K276" s="47"/>
      <c r="L276" s="47">
        <f t="shared" si="717"/>
        <v>-837483.24918366212</v>
      </c>
      <c r="M276" s="47">
        <f t="shared" si="717"/>
        <v>-395410.19380858593</v>
      </c>
      <c r="N276" s="47">
        <f t="shared" si="717"/>
        <v>-853996.26552833105</v>
      </c>
      <c r="O276" s="47"/>
      <c r="P276" s="47">
        <f t="shared" si="718"/>
        <v>-255211.85710414662</v>
      </c>
      <c r="Q276" s="47">
        <f t="shared" si="718"/>
        <v>-128482.85531495516</v>
      </c>
      <c r="R276" s="47">
        <f t="shared" si="718"/>
        <v>-189335.32982974109</v>
      </c>
      <c r="S276" s="47"/>
      <c r="T276" s="47">
        <f t="shared" si="718"/>
        <v>-26680.416075089684</v>
      </c>
      <c r="U276" s="47">
        <f t="shared" si="718"/>
        <v>-15273.749029492201</v>
      </c>
      <c r="V276" s="47">
        <f t="shared" si="718"/>
        <v>-3136.3852828201807</v>
      </c>
      <c r="W276" s="24"/>
      <c r="X276" s="47">
        <f t="shared" si="719"/>
        <v>-312873.01433219697</v>
      </c>
      <c r="Y276" s="47">
        <f t="shared" si="719"/>
        <v>-177174.85278865014</v>
      </c>
      <c r="Z276" s="47">
        <f t="shared" si="719"/>
        <v>-33909.403235636011</v>
      </c>
      <c r="AB276" s="47">
        <f t="shared" si="720"/>
        <v>-293384.92333585385</v>
      </c>
      <c r="AC276" s="47">
        <f t="shared" si="720"/>
        <v>-170792.31823160028</v>
      </c>
      <c r="AD276" s="47">
        <f t="shared" si="720"/>
        <v>-6828.6077291206439</v>
      </c>
      <c r="AF276" s="47">
        <f t="shared" si="721"/>
        <v>-176722.5226289882</v>
      </c>
      <c r="AG276" s="47">
        <f t="shared" si="721"/>
        <v>-75238.070934718708</v>
      </c>
      <c r="AH276" s="47">
        <f t="shared" si="721"/>
        <v>-8575.3051405773222</v>
      </c>
      <c r="AJ276" s="47">
        <f t="shared" si="722"/>
        <v>-153095.74983577558</v>
      </c>
      <c r="AK276" s="47">
        <f t="shared" si="722"/>
        <v>-103863.07760303876</v>
      </c>
      <c r="AL276" s="47">
        <f t="shared" si="722"/>
        <v>-3840.6174032571248</v>
      </c>
      <c r="AN276" s="47">
        <f t="shared" si="723"/>
        <v>-17640.288725502262</v>
      </c>
      <c r="AO276" s="47">
        <f t="shared" si="723"/>
        <v>-10145.114202385645</v>
      </c>
      <c r="AP276" s="47">
        <f t="shared" si="723"/>
        <v>-46.229531963582303</v>
      </c>
      <c r="AR276" s="47">
        <f t="shared" si="724"/>
        <v>-9482.9715645564211</v>
      </c>
      <c r="AS276" s="47">
        <f t="shared" si="724"/>
        <v>-5391.6455832860356</v>
      </c>
      <c r="AT276" s="47">
        <f t="shared" si="724"/>
        <v>-46.229531963582303</v>
      </c>
      <c r="AV276" s="47">
        <f t="shared" si="725"/>
        <v>-17211.09255572618</v>
      </c>
      <c r="AW276" s="47">
        <f t="shared" si="725"/>
        <v>-9601.6261884376072</v>
      </c>
      <c r="AX276" s="47">
        <f t="shared" si="725"/>
        <v>-27365.68447477245</v>
      </c>
      <c r="AZ276" s="47">
        <f t="shared" si="726"/>
        <v>-558.46276185413251</v>
      </c>
      <c r="BA276" s="47">
        <f t="shared" si="726"/>
        <v>-312.90855088149675</v>
      </c>
      <c r="BB276" s="47">
        <f t="shared" si="726"/>
        <v>-148.74532432325356</v>
      </c>
      <c r="BD276" s="47">
        <f t="shared" si="727"/>
        <v>-456.25126729708722</v>
      </c>
      <c r="BE276" s="47">
        <f t="shared" si="727"/>
        <v>-293.72850715227429</v>
      </c>
      <c r="BF276" s="47">
        <f t="shared" si="727"/>
        <v>-817.25687366006014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-2086889.7085205792</v>
      </c>
      <c r="BO276" s="44">
        <f t="shared" si="704"/>
        <v>-573030.04224884289</v>
      </c>
      <c r="BP276" s="44">
        <f t="shared" si="705"/>
        <v>-45090.550387402065</v>
      </c>
      <c r="BQ276" s="44">
        <f t="shared" si="706"/>
        <v>-523957.27035648312</v>
      </c>
      <c r="BR276" s="44">
        <f t="shared" si="707"/>
        <v>-471005.84929657477</v>
      </c>
      <c r="BS276" s="44">
        <f t="shared" si="708"/>
        <v>-260535.89870428422</v>
      </c>
      <c r="BT276" s="44">
        <f t="shared" si="709"/>
        <v>-260799.44484207145</v>
      </c>
      <c r="BU276" s="44">
        <f t="shared" si="710"/>
        <v>-27831.632459851488</v>
      </c>
      <c r="BV276" s="44">
        <f t="shared" si="711"/>
        <v>-14920.84667980604</v>
      </c>
      <c r="BW276" s="44">
        <f t="shared" si="712"/>
        <v>-54178.403218936233</v>
      </c>
      <c r="BX276" s="44">
        <f t="shared" si="713"/>
        <v>-1020.1166370588828</v>
      </c>
      <c r="BY276" s="44">
        <f t="shared" si="714"/>
        <v>-1567.2366481094216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7717765.7923440086</v>
      </c>
      <c r="I277" s="21">
        <f>+'Function-Classif'!T277</f>
        <v>4011635.4576176228</v>
      </c>
      <c r="J277" s="21">
        <f>+'Function-Classif'!U277</f>
        <v>4144131.7500383696</v>
      </c>
      <c r="K277" s="47"/>
      <c r="L277" s="47">
        <f t="shared" si="717"/>
        <v>3076683.6980198659</v>
      </c>
      <c r="M277" s="47">
        <f t="shared" si="717"/>
        <v>1452628.5731775386</v>
      </c>
      <c r="N277" s="47">
        <f t="shared" si="717"/>
        <v>3137347.9898039717</v>
      </c>
      <c r="O277" s="47"/>
      <c r="P277" s="47">
        <f t="shared" si="718"/>
        <v>937578.34686136618</v>
      </c>
      <c r="Q277" s="47">
        <f t="shared" si="718"/>
        <v>472010.76177689276</v>
      </c>
      <c r="R277" s="47">
        <f t="shared" si="718"/>
        <v>695566.05856200203</v>
      </c>
      <c r="S277" s="47"/>
      <c r="T277" s="47">
        <f t="shared" si="718"/>
        <v>98016.529016705972</v>
      </c>
      <c r="U277" s="47">
        <f t="shared" si="718"/>
        <v>56111.563655143429</v>
      </c>
      <c r="V277" s="47">
        <f t="shared" si="718"/>
        <v>11522.219076940703</v>
      </c>
      <c r="W277" s="24"/>
      <c r="X277" s="47">
        <f t="shared" si="719"/>
        <v>1149409.6194574791</v>
      </c>
      <c r="Y277" s="47">
        <f t="shared" si="719"/>
        <v>650891.80208112474</v>
      </c>
      <c r="Z277" s="47">
        <f t="shared" si="719"/>
        <v>124573.84460687156</v>
      </c>
      <c r="AB277" s="47">
        <f t="shared" si="720"/>
        <v>1077815.7196004714</v>
      </c>
      <c r="AC277" s="47">
        <f t="shared" si="720"/>
        <v>627444.12113602529</v>
      </c>
      <c r="AD277" s="47">
        <f t="shared" si="720"/>
        <v>25086.431401269158</v>
      </c>
      <c r="AF277" s="47">
        <f t="shared" si="721"/>
        <v>649230.06516911951</v>
      </c>
      <c r="AG277" s="47">
        <f t="shared" si="721"/>
        <v>276404.03141310636</v>
      </c>
      <c r="AH277" s="47">
        <f t="shared" si="721"/>
        <v>31503.318492969924</v>
      </c>
      <c r="AJ277" s="47">
        <f t="shared" si="722"/>
        <v>562431.78381775727</v>
      </c>
      <c r="AK277" s="47">
        <f t="shared" si="722"/>
        <v>381564.45278031193</v>
      </c>
      <c r="AL277" s="47">
        <f t="shared" si="722"/>
        <v>14109.374684748145</v>
      </c>
      <c r="AN277" s="47">
        <f t="shared" si="723"/>
        <v>64805.581249558956</v>
      </c>
      <c r="AO277" s="47">
        <f t="shared" si="723"/>
        <v>37270.366316526255</v>
      </c>
      <c r="AP277" s="47">
        <f t="shared" si="723"/>
        <v>169.83461758558687</v>
      </c>
      <c r="AR277" s="47">
        <f t="shared" si="724"/>
        <v>34837.835920773497</v>
      </c>
      <c r="AS277" s="47">
        <f t="shared" si="724"/>
        <v>19807.426701091048</v>
      </c>
      <c r="AT277" s="47">
        <f t="shared" si="724"/>
        <v>169.83461758558687</v>
      </c>
      <c r="AV277" s="47">
        <f t="shared" si="725"/>
        <v>63228.832269696017</v>
      </c>
      <c r="AW277" s="47">
        <f t="shared" si="725"/>
        <v>35273.740456590502</v>
      </c>
      <c r="AX277" s="47">
        <f t="shared" si="725"/>
        <v>100534.01711706768</v>
      </c>
      <c r="AZ277" s="47">
        <f t="shared" si="726"/>
        <v>2051.638975493051</v>
      </c>
      <c r="BA277" s="47">
        <f t="shared" si="726"/>
        <v>1149.540170990326</v>
      </c>
      <c r="BB277" s="47">
        <f t="shared" si="726"/>
        <v>546.44951400296009</v>
      </c>
      <c r="BD277" s="47">
        <f t="shared" si="727"/>
        <v>1676.1419857198946</v>
      </c>
      <c r="BE277" s="47">
        <f t="shared" si="727"/>
        <v>1079.0779522814412</v>
      </c>
      <c r="BF277" s="47">
        <f t="shared" si="727"/>
        <v>3002.3775433545006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7666660.2610013764</v>
      </c>
      <c r="BO277" s="44">
        <f t="shared" si="704"/>
        <v>2105155.1672002608</v>
      </c>
      <c r="BP277" s="44">
        <f t="shared" si="705"/>
        <v>165650.31174879012</v>
      </c>
      <c r="BQ277" s="44">
        <f t="shared" si="706"/>
        <v>1924875.2661454754</v>
      </c>
      <c r="BR277" s="44">
        <f t="shared" si="707"/>
        <v>1730346.2721377658</v>
      </c>
      <c r="BS277" s="44">
        <f t="shared" si="708"/>
        <v>957137.41507519584</v>
      </c>
      <c r="BT277" s="44">
        <f t="shared" si="709"/>
        <v>958105.61128281732</v>
      </c>
      <c r="BU277" s="44">
        <f t="shared" si="710"/>
        <v>102245.78218367079</v>
      </c>
      <c r="BV277" s="44">
        <f t="shared" si="711"/>
        <v>54815.09723945013</v>
      </c>
      <c r="BW277" s="44">
        <f t="shared" si="712"/>
        <v>199036.58984335419</v>
      </c>
      <c r="BX277" s="44">
        <f t="shared" si="713"/>
        <v>3747.6286604863371</v>
      </c>
      <c r="BY277" s="44">
        <f t="shared" si="714"/>
        <v>5757.5974813558369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3739165.3279735739</v>
      </c>
      <c r="I278" s="21">
        <f>+'Function-Classif'!T278</f>
        <v>0</v>
      </c>
      <c r="J278" s="21">
        <f>+'Function-Classif'!U278</f>
        <v>871392.6720264263</v>
      </c>
      <c r="K278" s="47"/>
      <c r="L278" s="47">
        <f t="shared" ref="L278:N280" si="732">INDEX(Alloc,$E278,L$1)*$G278</f>
        <v>1505911.7152471254</v>
      </c>
      <c r="M278" s="47">
        <f t="shared" si="732"/>
        <v>0</v>
      </c>
      <c r="N278" s="47">
        <f t="shared" si="732"/>
        <v>635452.22541132383</v>
      </c>
      <c r="O278" s="47"/>
      <c r="P278" s="47">
        <f t="shared" ref="P278:V280" si="733">INDEX(Alloc,$E278,P$1)*$G278</f>
        <v>453044.1878363213</v>
      </c>
      <c r="Q278" s="47">
        <f t="shared" si="733"/>
        <v>0</v>
      </c>
      <c r="R278" s="47">
        <f t="shared" si="733"/>
        <v>88049.483414637521</v>
      </c>
      <c r="S278" s="47"/>
      <c r="T278" s="47">
        <f t="shared" si="733"/>
        <v>46500.770739383639</v>
      </c>
      <c r="U278" s="47">
        <f t="shared" si="733"/>
        <v>0</v>
      </c>
      <c r="V278" s="47">
        <f t="shared" si="733"/>
        <v>438.03246816950565</v>
      </c>
      <c r="W278" s="24"/>
      <c r="X278" s="47">
        <f t="shared" ref="X278:Z280" si="734">INDEX(Alloc,$E278,X$1)*$G278</f>
        <v>555048.88392943132</v>
      </c>
      <c r="Y278" s="47">
        <f t="shared" si="734"/>
        <v>0</v>
      </c>
      <c r="Z278" s="47">
        <f t="shared" si="734"/>
        <v>7413.1529697769456</v>
      </c>
      <c r="AB278" s="47">
        <f t="shared" ref="AB278:AD280" si="735">INDEX(Alloc,$E278,AB$1)*$G278</f>
        <v>511694.10231974273</v>
      </c>
      <c r="AC278" s="47">
        <f t="shared" si="735"/>
        <v>0</v>
      </c>
      <c r="AD278" s="47">
        <f t="shared" si="735"/>
        <v>678.46320290195365</v>
      </c>
      <c r="AF278" s="47">
        <f t="shared" ref="AF278:AH280" si="736">INDEX(Alloc,$E278,AF$1)*$G278</f>
        <v>313600.53631623118</v>
      </c>
      <c r="AG278" s="47">
        <f t="shared" si="736"/>
        <v>0</v>
      </c>
      <c r="AH278" s="47">
        <f t="shared" si="736"/>
        <v>778.24950779838616</v>
      </c>
      <c r="AJ278" s="47">
        <f t="shared" ref="AJ278:AL280" si="737">INDEX(Alloc,$E278,AJ$1)*$G278</f>
        <v>273877.66055590136</v>
      </c>
      <c r="AK278" s="47">
        <f t="shared" si="737"/>
        <v>0</v>
      </c>
      <c r="AL278" s="47">
        <f t="shared" si="737"/>
        <v>459.43046691394193</v>
      </c>
      <c r="AN278" s="47">
        <f t="shared" ref="AN278:AP280" si="738">INDEX(Alloc,$E278,AN$1)*$G278</f>
        <v>30750.310983457293</v>
      </c>
      <c r="AO278" s="47">
        <f t="shared" si="738"/>
        <v>0</v>
      </c>
      <c r="AP278" s="47">
        <f t="shared" si="738"/>
        <v>6.4301642762216735</v>
      </c>
      <c r="AR278" s="47">
        <f t="shared" ref="AR278:AT280" si="739">INDEX(Alloc,$E278,AR$1)*$G278</f>
        <v>16538.207216122784</v>
      </c>
      <c r="AS278" s="47">
        <f t="shared" si="739"/>
        <v>0</v>
      </c>
      <c r="AT278" s="47">
        <f t="shared" si="739"/>
        <v>6.4301642762216735</v>
      </c>
      <c r="AV278" s="47">
        <f t="shared" ref="AV278:AX280" si="740">INDEX(Alloc,$E278,AV$1)*$G278</f>
        <v>30404.868972093373</v>
      </c>
      <c r="AW278" s="47">
        <f t="shared" si="740"/>
        <v>0</v>
      </c>
      <c r="AX278" s="47">
        <f t="shared" si="740"/>
        <v>137830.93000424732</v>
      </c>
      <c r="AZ278" s="47">
        <f t="shared" ref="AZ278:BB280" si="741">INDEX(Alloc,$E278,AZ$1)*$G278</f>
        <v>986.62802235043591</v>
      </c>
      <c r="BA278" s="47">
        <f t="shared" si="741"/>
        <v>0</v>
      </c>
      <c r="BB278" s="47">
        <f t="shared" si="741"/>
        <v>42.59163292727419</v>
      </c>
      <c r="BD278" s="47">
        <f t="shared" ref="BD278:BF280" si="742">INDEX(Alloc,$E278,BD$1)*$G278</f>
        <v>807.45583541157907</v>
      </c>
      <c r="BE278" s="47">
        <f t="shared" si="742"/>
        <v>0</v>
      </c>
      <c r="BF278" s="47">
        <f t="shared" si="742"/>
        <v>237.25261917673058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2141363.9406584492</v>
      </c>
      <c r="BO278" s="44">
        <f t="shared" si="704"/>
        <v>541093.67125095881</v>
      </c>
      <c r="BP278" s="44">
        <f t="shared" si="705"/>
        <v>46938.803207553145</v>
      </c>
      <c r="BQ278" s="44">
        <f t="shared" si="706"/>
        <v>562462.03689920832</v>
      </c>
      <c r="BR278" s="44">
        <f t="shared" si="707"/>
        <v>512372.56552264467</v>
      </c>
      <c r="BS278" s="44">
        <f t="shared" si="708"/>
        <v>314378.78582402959</v>
      </c>
      <c r="BT278" s="44">
        <f t="shared" si="709"/>
        <v>274337.09102281532</v>
      </c>
      <c r="BU278" s="44">
        <f t="shared" si="710"/>
        <v>30756.741147733515</v>
      </c>
      <c r="BV278" s="44">
        <f t="shared" si="711"/>
        <v>16544.637380399006</v>
      </c>
      <c r="BW278" s="44">
        <f t="shared" si="712"/>
        <v>168235.79897634068</v>
      </c>
      <c r="BX278" s="44">
        <f t="shared" si="713"/>
        <v>1029.21965527771</v>
      </c>
      <c r="BY278" s="44">
        <f t="shared" si="714"/>
        <v>1044.7084545883097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1378413.8802735114</v>
      </c>
      <c r="I279" s="21">
        <f>+'Function-Classif'!T279</f>
        <v>716488.96146381448</v>
      </c>
      <c r="J279" s="21">
        <f>+'Function-Classif'!U279</f>
        <v>740153.15826267411</v>
      </c>
      <c r="K279" s="47"/>
      <c r="L279" s="47">
        <f t="shared" si="732"/>
        <v>549504.04413267097</v>
      </c>
      <c r="M279" s="47">
        <f t="shared" si="732"/>
        <v>259443.3987794916</v>
      </c>
      <c r="N279" s="47">
        <f t="shared" si="732"/>
        <v>560338.85100321961</v>
      </c>
      <c r="O279" s="47"/>
      <c r="P279" s="47">
        <f t="shared" si="733"/>
        <v>167454.03293264311</v>
      </c>
      <c r="Q279" s="47">
        <f t="shared" si="733"/>
        <v>84302.400873211431</v>
      </c>
      <c r="R279" s="47">
        <f t="shared" si="733"/>
        <v>124229.98255791923</v>
      </c>
      <c r="S279" s="47"/>
      <c r="T279" s="47">
        <f t="shared" si="733"/>
        <v>17506.017638794485</v>
      </c>
      <c r="U279" s="47">
        <f t="shared" si="733"/>
        <v>10021.677291998971</v>
      </c>
      <c r="V279" s="47">
        <f t="shared" si="733"/>
        <v>2057.8995443166436</v>
      </c>
      <c r="W279" s="24"/>
      <c r="X279" s="47">
        <f t="shared" si="734"/>
        <v>205287.67213327007</v>
      </c>
      <c r="Y279" s="47">
        <f t="shared" si="734"/>
        <v>116251.0393143672</v>
      </c>
      <c r="Z279" s="47">
        <f t="shared" si="734"/>
        <v>22249.226154995165</v>
      </c>
      <c r="AB279" s="47">
        <f t="shared" si="735"/>
        <v>192500.80764928856</v>
      </c>
      <c r="AC279" s="47">
        <f t="shared" si="735"/>
        <v>112063.21997071573</v>
      </c>
      <c r="AD279" s="47">
        <f t="shared" si="735"/>
        <v>4480.5046149938098</v>
      </c>
      <c r="AF279" s="47">
        <f t="shared" si="736"/>
        <v>115954.24859973537</v>
      </c>
      <c r="AG279" s="47">
        <f t="shared" si="736"/>
        <v>49366.508872468134</v>
      </c>
      <c r="AH279" s="47">
        <f t="shared" si="736"/>
        <v>5626.5780348587386</v>
      </c>
      <c r="AJ279" s="47">
        <f t="shared" si="737"/>
        <v>100451.84038759585</v>
      </c>
      <c r="AK279" s="47">
        <f t="shared" si="737"/>
        <v>68148.445040026054</v>
      </c>
      <c r="AL279" s="47">
        <f t="shared" si="737"/>
        <v>2519.9725452577782</v>
      </c>
      <c r="AN279" s="47">
        <f t="shared" si="738"/>
        <v>11574.452389083741</v>
      </c>
      <c r="AO279" s="47">
        <f t="shared" si="738"/>
        <v>6656.5884008220264</v>
      </c>
      <c r="AP279" s="47">
        <f t="shared" si="738"/>
        <v>30.332922834111571</v>
      </c>
      <c r="AR279" s="47">
        <f t="shared" si="739"/>
        <v>6222.131881680305</v>
      </c>
      <c r="AS279" s="47">
        <f t="shared" si="739"/>
        <v>3537.6600731222461</v>
      </c>
      <c r="AT279" s="47">
        <f t="shared" si="739"/>
        <v>30.332922834111571</v>
      </c>
      <c r="AV279" s="47">
        <f t="shared" si="740"/>
        <v>11292.840749390531</v>
      </c>
      <c r="AW279" s="47">
        <f t="shared" si="740"/>
        <v>6299.9856127743988</v>
      </c>
      <c r="AX279" s="47">
        <f t="shared" si="740"/>
        <v>17955.647834155472</v>
      </c>
      <c r="AZ279" s="47">
        <f t="shared" si="741"/>
        <v>366.42827953332306</v>
      </c>
      <c r="BA279" s="47">
        <f t="shared" si="741"/>
        <v>205.3109889907401</v>
      </c>
      <c r="BB279" s="47">
        <f t="shared" si="741"/>
        <v>97.597363697872183</v>
      </c>
      <c r="BD279" s="47">
        <f t="shared" si="742"/>
        <v>299.3634998249666</v>
      </c>
      <c r="BE279" s="47">
        <f t="shared" si="742"/>
        <v>192.72624582587969</v>
      </c>
      <c r="BF279" s="47">
        <f t="shared" si="742"/>
        <v>536.23276359159843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1369286.2939153821</v>
      </c>
      <c r="BO279" s="44">
        <f t="shared" si="704"/>
        <v>375986.41636377375</v>
      </c>
      <c r="BP279" s="44">
        <f t="shared" si="705"/>
        <v>29585.594475110098</v>
      </c>
      <c r="BQ279" s="44">
        <f t="shared" si="706"/>
        <v>343787.93760263245</v>
      </c>
      <c r="BR279" s="44">
        <f t="shared" si="707"/>
        <v>309044.53223499807</v>
      </c>
      <c r="BS279" s="44">
        <f t="shared" si="708"/>
        <v>170947.33550706223</v>
      </c>
      <c r="BT279" s="44">
        <f t="shared" si="709"/>
        <v>171120.25797287968</v>
      </c>
      <c r="BU279" s="44">
        <f t="shared" si="710"/>
        <v>18261.373712739878</v>
      </c>
      <c r="BV279" s="44">
        <f t="shared" si="711"/>
        <v>9790.1248776366629</v>
      </c>
      <c r="BW279" s="44">
        <f t="shared" si="712"/>
        <v>35548.4741963204</v>
      </c>
      <c r="BX279" s="44">
        <f t="shared" si="713"/>
        <v>669.33663222193536</v>
      </c>
      <c r="BY279" s="44">
        <f t="shared" si="714"/>
        <v>1028.3225092424448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14195727.488302955</v>
      </c>
      <c r="I280" s="21">
        <f>+'Function-Classif'!T280</f>
        <v>7378830.2561922204</v>
      </c>
      <c r="J280" s="21">
        <f>+'Function-Classif'!U280</f>
        <v>7622538.2555048252</v>
      </c>
      <c r="K280" s="47"/>
      <c r="L280" s="47">
        <f t="shared" si="732"/>
        <v>5659120.076968438</v>
      </c>
      <c r="M280" s="47">
        <f t="shared" si="732"/>
        <v>2671902.7139961608</v>
      </c>
      <c r="N280" s="47">
        <f t="shared" si="732"/>
        <v>5770703.3742087279</v>
      </c>
      <c r="O280" s="47"/>
      <c r="P280" s="47">
        <f t="shared" si="733"/>
        <v>1724541.411217818</v>
      </c>
      <c r="Q280" s="47">
        <f t="shared" si="733"/>
        <v>868196.3570827659</v>
      </c>
      <c r="R280" s="47">
        <f t="shared" si="733"/>
        <v>1279394.3847394525</v>
      </c>
      <c r="S280" s="47"/>
      <c r="T280" s="47">
        <f t="shared" si="733"/>
        <v>180287.40087588251</v>
      </c>
      <c r="U280" s="47">
        <f t="shared" si="733"/>
        <v>103209.20432454033</v>
      </c>
      <c r="V280" s="47">
        <f t="shared" si="733"/>
        <v>21193.475738669462</v>
      </c>
      <c r="W280" s="24"/>
      <c r="X280" s="47">
        <f t="shared" si="734"/>
        <v>2114174.7714654002</v>
      </c>
      <c r="Y280" s="47">
        <f t="shared" si="734"/>
        <v>1197222.4728405201</v>
      </c>
      <c r="Z280" s="47">
        <f t="shared" si="734"/>
        <v>229135.7884899292</v>
      </c>
      <c r="AB280" s="47">
        <f t="shared" si="735"/>
        <v>1982488.0217582341</v>
      </c>
      <c r="AC280" s="47">
        <f t="shared" si="735"/>
        <v>1154093.8138626202</v>
      </c>
      <c r="AD280" s="47">
        <f t="shared" si="735"/>
        <v>46142.906303232565</v>
      </c>
      <c r="AF280" s="47">
        <f t="shared" si="736"/>
        <v>1194165.9452139002</v>
      </c>
      <c r="AG280" s="47">
        <f t="shared" si="736"/>
        <v>508405.72416710778</v>
      </c>
      <c r="AH280" s="47">
        <f t="shared" si="736"/>
        <v>57945.853286588324</v>
      </c>
      <c r="AJ280" s="47">
        <f t="shared" si="737"/>
        <v>1034512.9080954003</v>
      </c>
      <c r="AK280" s="47">
        <f t="shared" si="737"/>
        <v>701833.29432800086</v>
      </c>
      <c r="AL280" s="47">
        <f t="shared" si="737"/>
        <v>25952.178835711074</v>
      </c>
      <c r="AN280" s="47">
        <f t="shared" si="738"/>
        <v>119200.6075193955</v>
      </c>
      <c r="AO280" s="47">
        <f t="shared" si="738"/>
        <v>68553.513782897833</v>
      </c>
      <c r="AP280" s="47">
        <f t="shared" si="738"/>
        <v>312.38651368725965</v>
      </c>
      <c r="AR280" s="47">
        <f t="shared" si="739"/>
        <v>64079.221671134721</v>
      </c>
      <c r="AS280" s="47">
        <f t="shared" si="739"/>
        <v>36432.931402525115</v>
      </c>
      <c r="AT280" s="47">
        <f t="shared" si="739"/>
        <v>312.38651368725965</v>
      </c>
      <c r="AV280" s="47">
        <f t="shared" si="740"/>
        <v>116300.40305118039</v>
      </c>
      <c r="AW280" s="47">
        <f t="shared" si="740"/>
        <v>64881.005784292429</v>
      </c>
      <c r="AX280" s="47">
        <f t="shared" si="740"/>
        <v>184917.96054682144</v>
      </c>
      <c r="AZ280" s="47">
        <f t="shared" si="741"/>
        <v>3773.6967645962791</v>
      </c>
      <c r="BA280" s="47">
        <f t="shared" si="741"/>
        <v>2114.4149023573368</v>
      </c>
      <c r="BB280" s="47">
        <f t="shared" si="741"/>
        <v>1005.1158062605074</v>
      </c>
      <c r="BD280" s="47">
        <f t="shared" si="742"/>
        <v>3083.0237015725734</v>
      </c>
      <c r="BE280" s="47">
        <f t="shared" si="742"/>
        <v>1984.8097184315966</v>
      </c>
      <c r="BF280" s="47">
        <f t="shared" si="742"/>
        <v>5522.444522058543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14101726.165173326</v>
      </c>
      <c r="BO280" s="44">
        <f t="shared" si="704"/>
        <v>3872132.1530400366</v>
      </c>
      <c r="BP280" s="44">
        <f t="shared" si="705"/>
        <v>304690.08093909227</v>
      </c>
      <c r="BQ280" s="44">
        <f t="shared" si="706"/>
        <v>3540533.0327958497</v>
      </c>
      <c r="BR280" s="44">
        <f t="shared" si="707"/>
        <v>3182724.7419240866</v>
      </c>
      <c r="BS280" s="44">
        <f t="shared" si="708"/>
        <v>1760517.5226675963</v>
      </c>
      <c r="BT280" s="44">
        <f t="shared" si="709"/>
        <v>1762298.3812591122</v>
      </c>
      <c r="BU280" s="44">
        <f t="shared" si="710"/>
        <v>188066.50781598059</v>
      </c>
      <c r="BV280" s="44">
        <f t="shared" si="711"/>
        <v>100824.5395873471</v>
      </c>
      <c r="BW280" s="44">
        <f t="shared" si="712"/>
        <v>366099.36938229424</v>
      </c>
      <c r="BX280" s="44">
        <f t="shared" si="713"/>
        <v>6893.2274732141232</v>
      </c>
      <c r="BY280" s="44">
        <f t="shared" si="714"/>
        <v>10590.277942062712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1138709.7296468532</v>
      </c>
      <c r="I281" s="21">
        <f>+'Function-Classif'!T281</f>
        <v>0</v>
      </c>
      <c r="J281" s="21">
        <f>+'Function-Classif'!U281</f>
        <v>265370.270353147</v>
      </c>
      <c r="K281" s="47"/>
      <c r="L281" s="47">
        <f t="shared" ref="L281:N282" si="747">INDEX(Alloc,$E281,L$1)*$G281</f>
        <v>458604.03906515957</v>
      </c>
      <c r="M281" s="47">
        <f t="shared" si="747"/>
        <v>0</v>
      </c>
      <c r="N281" s="47">
        <f t="shared" si="747"/>
        <v>193517.95610325944</v>
      </c>
      <c r="O281" s="47"/>
      <c r="P281" s="47">
        <f t="shared" ref="P281:V282" si="748">INDEX(Alloc,$E281,P$1)*$G281</f>
        <v>137968.17722653571</v>
      </c>
      <c r="Q281" s="47">
        <f t="shared" si="748"/>
        <v>0</v>
      </c>
      <c r="R281" s="47">
        <f t="shared" si="748"/>
        <v>26814.220463732214</v>
      </c>
      <c r="S281" s="47"/>
      <c r="T281" s="47">
        <f t="shared" si="748"/>
        <v>14161.149730629953</v>
      </c>
      <c r="U281" s="47">
        <f t="shared" si="748"/>
        <v>0</v>
      </c>
      <c r="V281" s="47">
        <f t="shared" si="748"/>
        <v>133.39657106741515</v>
      </c>
      <c r="W281" s="24"/>
      <c r="X281" s="47">
        <f t="shared" ref="X281:Z282" si="749">INDEX(Alloc,$E281,X$1)*$G281</f>
        <v>169032.25964137874</v>
      </c>
      <c r="Y281" s="47">
        <f t="shared" si="749"/>
        <v>0</v>
      </c>
      <c r="Z281" s="47">
        <f t="shared" si="749"/>
        <v>2257.5705200551461</v>
      </c>
      <c r="AB281" s="47">
        <f t="shared" ref="AB281:AD282" si="750">INDEX(Alloc,$E281,AB$1)*$G281</f>
        <v>155829.17624832055</v>
      </c>
      <c r="AC281" s="47">
        <f t="shared" si="750"/>
        <v>0</v>
      </c>
      <c r="AD281" s="47">
        <f t="shared" si="750"/>
        <v>206.61633883156335</v>
      </c>
      <c r="AF281" s="47">
        <f t="shared" ref="AF281:AH282" si="751">INDEX(Alloc,$E281,AF$1)*$G281</f>
        <v>95502.592317653063</v>
      </c>
      <c r="AG281" s="47">
        <f t="shared" si="751"/>
        <v>0</v>
      </c>
      <c r="AH281" s="47">
        <f t="shared" si="751"/>
        <v>237.00484169368613</v>
      </c>
      <c r="AJ281" s="47">
        <f t="shared" ref="AJ281:AL282" si="752">INDEX(Alloc,$E281,AJ$1)*$G281</f>
        <v>83405.554302392469</v>
      </c>
      <c r="AK281" s="47">
        <f t="shared" si="752"/>
        <v>0</v>
      </c>
      <c r="AL281" s="47">
        <f t="shared" si="752"/>
        <v>139.91302787743427</v>
      </c>
      <c r="AN281" s="47">
        <f t="shared" ref="AN281:AP282" si="753">INDEX(Alloc,$E281,AN$1)*$G281</f>
        <v>9364.5707625091618</v>
      </c>
      <c r="AO281" s="47">
        <f t="shared" si="753"/>
        <v>0</v>
      </c>
      <c r="AP281" s="47">
        <f t="shared" si="753"/>
        <v>1.9582152652579856</v>
      </c>
      <c r="AR281" s="47">
        <f t="shared" ref="AR281:AT282" si="754">INDEX(Alloc,$E281,AR$1)*$G281</f>
        <v>5036.4762764102907</v>
      </c>
      <c r="AS281" s="47">
        <f t="shared" si="754"/>
        <v>0</v>
      </c>
      <c r="AT281" s="47">
        <f t="shared" si="754"/>
        <v>1.9582152652579856</v>
      </c>
      <c r="AV281" s="47">
        <f t="shared" ref="AV281:AX282" si="755">INDEX(Alloc,$E281,AV$1)*$G281</f>
        <v>9259.3713009004259</v>
      </c>
      <c r="AW281" s="47">
        <f t="shared" si="755"/>
        <v>0</v>
      </c>
      <c r="AX281" s="47">
        <f t="shared" si="755"/>
        <v>41974.453461026533</v>
      </c>
      <c r="AZ281" s="47">
        <f t="shared" ref="AZ281:BB282" si="756">INDEX(Alloc,$E281,AZ$1)*$G281</f>
        <v>300.46356072774705</v>
      </c>
      <c r="BA281" s="47">
        <f t="shared" si="756"/>
        <v>0</v>
      </c>
      <c r="BB281" s="47">
        <f t="shared" si="756"/>
        <v>12.97067729340508</v>
      </c>
      <c r="BD281" s="47">
        <f t="shared" ref="BD281:BF282" si="757">INDEX(Alloc,$E281,BD$1)*$G281</f>
        <v>245.89921423495593</v>
      </c>
      <c r="BE281" s="47">
        <f t="shared" si="757"/>
        <v>0</v>
      </c>
      <c r="BF281" s="47">
        <f t="shared" si="757"/>
        <v>72.251917779510393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652121.99516841897</v>
      </c>
      <c r="BO281" s="44">
        <f t="shared" si="704"/>
        <v>164782.39769026794</v>
      </c>
      <c r="BP281" s="44">
        <f t="shared" si="705"/>
        <v>14294.546301697368</v>
      </c>
      <c r="BQ281" s="44">
        <f t="shared" si="706"/>
        <v>171289.8301614339</v>
      </c>
      <c r="BR281" s="44">
        <f t="shared" si="707"/>
        <v>156035.79258715213</v>
      </c>
      <c r="BS281" s="44">
        <f t="shared" si="708"/>
        <v>95739.597159346755</v>
      </c>
      <c r="BT281" s="44">
        <f t="shared" si="709"/>
        <v>83545.467330269908</v>
      </c>
      <c r="BU281" s="44">
        <f t="shared" si="710"/>
        <v>9366.5289777744201</v>
      </c>
      <c r="BV281" s="44">
        <f t="shared" si="711"/>
        <v>5038.434491675549</v>
      </c>
      <c r="BW281" s="44">
        <f t="shared" si="712"/>
        <v>51233.82476192696</v>
      </c>
      <c r="BX281" s="44">
        <f t="shared" si="713"/>
        <v>313.43423802115211</v>
      </c>
      <c r="BY281" s="44">
        <f t="shared" si="714"/>
        <v>318.15113201446633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-111548.67477869615</v>
      </c>
      <c r="I282" s="21">
        <f>+'Function-Classif'!T282</f>
        <v>-57982.14548521088</v>
      </c>
      <c r="J282" s="21">
        <f>+'Function-Classif'!U282</f>
        <v>-59897.17973609297</v>
      </c>
      <c r="K282" s="24"/>
      <c r="L282" s="47">
        <f t="shared" si="747"/>
        <v>-44468.826660662242</v>
      </c>
      <c r="M282" s="47">
        <f t="shared" si="747"/>
        <v>-20995.557087825142</v>
      </c>
      <c r="N282" s="47">
        <f t="shared" si="747"/>
        <v>-45345.637584572105</v>
      </c>
      <c r="O282" s="47"/>
      <c r="P282" s="47">
        <f t="shared" si="748"/>
        <v>-13551.282185491378</v>
      </c>
      <c r="Q282" s="47">
        <f t="shared" si="748"/>
        <v>-6822.2042977419678</v>
      </c>
      <c r="R282" s="47">
        <f t="shared" si="748"/>
        <v>-10053.359241686334</v>
      </c>
      <c r="S282" s="47"/>
      <c r="T282" s="47">
        <f t="shared" si="748"/>
        <v>-1416.6812277547044</v>
      </c>
      <c r="U282" s="47">
        <f t="shared" si="748"/>
        <v>-811.008099222287</v>
      </c>
      <c r="V282" s="47">
        <f t="shared" si="748"/>
        <v>-166.53631415163539</v>
      </c>
      <c r="W282" s="24"/>
      <c r="X282" s="47">
        <f t="shared" si="749"/>
        <v>-16612.984026485505</v>
      </c>
      <c r="Y282" s="47">
        <f t="shared" si="749"/>
        <v>-9407.6601830145992</v>
      </c>
      <c r="Z282" s="47">
        <f t="shared" si="749"/>
        <v>-1800.5272059134743</v>
      </c>
      <c r="AB282" s="47">
        <f t="shared" si="750"/>
        <v>-15578.202087493501</v>
      </c>
      <c r="AC282" s="47">
        <f t="shared" si="750"/>
        <v>-9068.75928780291</v>
      </c>
      <c r="AD282" s="47">
        <f t="shared" si="750"/>
        <v>-362.58656365475662</v>
      </c>
      <c r="AF282" s="47">
        <f t="shared" si="751"/>
        <v>-9383.6422799902666</v>
      </c>
      <c r="AG282" s="47">
        <f t="shared" si="751"/>
        <v>-3995.003766272207</v>
      </c>
      <c r="AH282" s="47">
        <f t="shared" si="751"/>
        <v>-455.33299708420952</v>
      </c>
      <c r="AJ282" s="47">
        <f t="shared" si="752"/>
        <v>-8129.1039176811109</v>
      </c>
      <c r="AK282" s="47">
        <f t="shared" si="752"/>
        <v>-5514.9391929623607</v>
      </c>
      <c r="AL282" s="47">
        <f t="shared" si="752"/>
        <v>-203.92974992853812</v>
      </c>
      <c r="AN282" s="47">
        <f t="shared" si="753"/>
        <v>-936.66702270526741</v>
      </c>
      <c r="AO282" s="47">
        <f t="shared" si="753"/>
        <v>-538.68698312265997</v>
      </c>
      <c r="AP282" s="47">
        <f t="shared" si="753"/>
        <v>-2.4547034767512703</v>
      </c>
      <c r="AR282" s="47">
        <f t="shared" si="754"/>
        <v>-503.52842178431365</v>
      </c>
      <c r="AS282" s="47">
        <f t="shared" si="754"/>
        <v>-286.28650554214471</v>
      </c>
      <c r="AT282" s="47">
        <f t="shared" si="754"/>
        <v>-2.4547034767512703</v>
      </c>
      <c r="AV282" s="47">
        <f t="shared" si="755"/>
        <v>-913.87749217340706</v>
      </c>
      <c r="AW282" s="47">
        <f t="shared" si="755"/>
        <v>-509.82876499356797</v>
      </c>
      <c r="AX282" s="47">
        <f t="shared" si="755"/>
        <v>-1453.0677246920773</v>
      </c>
      <c r="AZ282" s="47">
        <f t="shared" si="756"/>
        <v>-29.653349816289779</v>
      </c>
      <c r="BA282" s="47">
        <f t="shared" si="756"/>
        <v>-16.614870952167266</v>
      </c>
      <c r="BB282" s="47">
        <f t="shared" si="756"/>
        <v>-7.8981042908765895</v>
      </c>
      <c r="BD282" s="47">
        <f t="shared" si="757"/>
        <v>-24.226106658155054</v>
      </c>
      <c r="BE282" s="47">
        <f t="shared" si="757"/>
        <v>-15.59644575886329</v>
      </c>
      <c r="BF282" s="47">
        <f t="shared" si="757"/>
        <v>-43.394843165458902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-110810.02133305949</v>
      </c>
      <c r="BO282" s="44">
        <f t="shared" si="704"/>
        <v>-30426.84572491968</v>
      </c>
      <c r="BP282" s="44">
        <f t="shared" si="705"/>
        <v>-2394.2256411286271</v>
      </c>
      <c r="BQ282" s="44">
        <f t="shared" si="706"/>
        <v>-27821.171415413577</v>
      </c>
      <c r="BR282" s="44">
        <f t="shared" si="707"/>
        <v>-25009.547938951167</v>
      </c>
      <c r="BS282" s="44">
        <f t="shared" si="708"/>
        <v>-13833.979043346684</v>
      </c>
      <c r="BT282" s="44">
        <f t="shared" si="709"/>
        <v>-13847.97286057201</v>
      </c>
      <c r="BU282" s="44">
        <f t="shared" si="710"/>
        <v>-1477.8087093046786</v>
      </c>
      <c r="BV282" s="44">
        <f t="shared" si="711"/>
        <v>-792.26963080320968</v>
      </c>
      <c r="BW282" s="44">
        <f t="shared" si="712"/>
        <v>-2876.7739818590526</v>
      </c>
      <c r="BX282" s="44">
        <f t="shared" si="713"/>
        <v>-54.16632505933363</v>
      </c>
      <c r="BY282" s="44">
        <f t="shared" si="714"/>
        <v>-83.217395582477252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1807064.9019293997</v>
      </c>
      <c r="I283" s="21">
        <f>+'Function-Classif'!T283</f>
        <v>939298.47443512129</v>
      </c>
      <c r="J283" s="21">
        <f>+'Function-Classif'!U283</f>
        <v>970321.62363547913</v>
      </c>
      <c r="K283" s="47"/>
      <c r="L283" s="47">
        <f t="shared" ref="L283:N283" si="766">INDEX(Alloc,$E283,L$1)*$G283</f>
        <v>720385.57201947202</v>
      </c>
      <c r="M283" s="47">
        <f t="shared" si="766"/>
        <v>340123.57730949752</v>
      </c>
      <c r="N283" s="47">
        <f t="shared" si="766"/>
        <v>734589.72325093439</v>
      </c>
      <c r="O283" s="47"/>
      <c r="P283" s="47">
        <f t="shared" ref="P283:V283" si="767">INDEX(Alloc,$E283,P$1)*$G283</f>
        <v>219527.90082109865</v>
      </c>
      <c r="Q283" s="47">
        <f t="shared" si="767"/>
        <v>110518.26446795119</v>
      </c>
      <c r="R283" s="47">
        <f t="shared" si="767"/>
        <v>162862.29010054123</v>
      </c>
      <c r="S283" s="47"/>
      <c r="T283" s="47">
        <f t="shared" si="767"/>
        <v>22949.935792394535</v>
      </c>
      <c r="U283" s="47">
        <f t="shared" si="767"/>
        <v>13138.159410612418</v>
      </c>
      <c r="V283" s="47">
        <f t="shared" si="767"/>
        <v>2697.8530116754323</v>
      </c>
      <c r="W283" s="24"/>
      <c r="X283" s="47">
        <f t="shared" ref="X283:Z283" si="768">INDEX(Alloc,$E283,X$1)*$G283</f>
        <v>269126.82208134263</v>
      </c>
      <c r="Y283" s="47">
        <f t="shared" si="768"/>
        <v>152402.10212924148</v>
      </c>
      <c r="Z283" s="47">
        <f t="shared" si="768"/>
        <v>29168.159328026748</v>
      </c>
      <c r="AB283" s="47">
        <f t="shared" ref="AB283:AD283" si="769">INDEX(Alloc,$E283,AB$1)*$G283</f>
        <v>252363.57386873348</v>
      </c>
      <c r="AC283" s="47">
        <f t="shared" si="769"/>
        <v>146911.97941658282</v>
      </c>
      <c r="AD283" s="47">
        <f t="shared" si="769"/>
        <v>5873.8255240736926</v>
      </c>
      <c r="AF283" s="47">
        <f t="shared" ref="AF283:AH283" si="770">INDEX(Alloc,$E283,AF$1)*$G283</f>
        <v>152013.01718798763</v>
      </c>
      <c r="AG283" s="47">
        <f t="shared" si="770"/>
        <v>64718.214747316888</v>
      </c>
      <c r="AH283" s="47">
        <f t="shared" si="770"/>
        <v>7376.2980990459982</v>
      </c>
      <c r="AJ283" s="47">
        <f t="shared" ref="AJ283:AL283" si="771">INDEX(Alloc,$E283,AJ$1)*$G283</f>
        <v>131689.76146889926</v>
      </c>
      <c r="AK283" s="47">
        <f t="shared" si="771"/>
        <v>89340.846690008679</v>
      </c>
      <c r="AL283" s="47">
        <f t="shared" si="771"/>
        <v>3303.6187501662776</v>
      </c>
      <c r="AN283" s="47">
        <f t="shared" ref="AN283:AP283" si="772">INDEX(Alloc,$E283,AN$1)*$G283</f>
        <v>15173.807352560834</v>
      </c>
      <c r="AO283" s="47">
        <f t="shared" si="772"/>
        <v>8726.6150158971159</v>
      </c>
      <c r="AP283" s="47">
        <f t="shared" si="772"/>
        <v>39.765676340678972</v>
      </c>
      <c r="AR283" s="47">
        <f t="shared" ref="AR283:AT283" si="773">INDEX(Alloc,$E283,AR$1)*$G283</f>
        <v>8157.0537698948328</v>
      </c>
      <c r="AS283" s="47">
        <f t="shared" si="773"/>
        <v>4637.7807453794057</v>
      </c>
      <c r="AT283" s="47">
        <f t="shared" si="773"/>
        <v>39.765676340678972</v>
      </c>
      <c r="AV283" s="47">
        <f t="shared" ref="AV283:AX283" si="774">INDEX(Alloc,$E283,AV$1)*$G283</f>
        <v>14804.621785477446</v>
      </c>
      <c r="AW283" s="47">
        <f t="shared" si="774"/>
        <v>8259.1179952757266</v>
      </c>
      <c r="AX283" s="47">
        <f t="shared" si="774"/>
        <v>23539.389334986023</v>
      </c>
      <c r="AZ283" s="47">
        <f t="shared" ref="AZ283:BB283" si="775">INDEX(Alloc,$E283,AZ$1)*$G283</f>
        <v>480.37798552032439</v>
      </c>
      <c r="BA283" s="47">
        <f t="shared" si="775"/>
        <v>269.15738987767753</v>
      </c>
      <c r="BB283" s="47">
        <f t="shared" si="775"/>
        <v>127.94761644758555</v>
      </c>
      <c r="BD283" s="47">
        <f t="shared" ref="BD283:BF283" si="776">INDEX(Alloc,$E283,BD$1)*$G283</f>
        <v>392.45779601777036</v>
      </c>
      <c r="BE283" s="47">
        <f t="shared" si="776"/>
        <v>252.65911748034594</v>
      </c>
      <c r="BF283" s="47">
        <f t="shared" si="776"/>
        <v>702.98726690035051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1795098.8725799038</v>
      </c>
      <c r="BO283" s="44">
        <f t="shared" si="704"/>
        <v>492908.45538959105</v>
      </c>
      <c r="BP283" s="44">
        <f t="shared" si="705"/>
        <v>38785.948214682387</v>
      </c>
      <c r="BQ283" s="44">
        <f t="shared" si="706"/>
        <v>450697.0835386109</v>
      </c>
      <c r="BR283" s="44">
        <f t="shared" si="707"/>
        <v>405149.37880939001</v>
      </c>
      <c r="BS283" s="44">
        <f t="shared" si="708"/>
        <v>224107.53003435052</v>
      </c>
      <c r="BT283" s="44">
        <f t="shared" si="709"/>
        <v>224334.2269090742</v>
      </c>
      <c r="BU283" s="44">
        <f t="shared" si="710"/>
        <v>23940.188044798626</v>
      </c>
      <c r="BV283" s="44">
        <f t="shared" si="711"/>
        <v>12834.600191614918</v>
      </c>
      <c r="BW283" s="44">
        <f t="shared" si="712"/>
        <v>46603.129115739197</v>
      </c>
      <c r="BX283" s="44">
        <f t="shared" si="713"/>
        <v>877.48299184558743</v>
      </c>
      <c r="BY283" s="44">
        <f t="shared" si="714"/>
        <v>1348.1041803984667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911140.46974384342</v>
      </c>
      <c r="I284" s="21">
        <f>+'Function-Classif'!T284</f>
        <v>0</v>
      </c>
      <c r="J284" s="21">
        <f>+'Function-Classif'!U284</f>
        <v>212684.53025615655</v>
      </c>
      <c r="K284" s="47"/>
      <c r="L284" s="47">
        <f t="shared" ref="L284:N285" si="781">INDEX(Alloc,$E284,L$1)*$G284</f>
        <v>367116.96970434912</v>
      </c>
      <c r="M284" s="47">
        <f t="shared" si="781"/>
        <v>0</v>
      </c>
      <c r="N284" s="47">
        <f t="shared" si="781"/>
        <v>155097.53799919281</v>
      </c>
      <c r="O284" s="47"/>
      <c r="P284" s="47">
        <f t="shared" ref="P284:V285" si="782">INDEX(Alloc,$E284,P$1)*$G284</f>
        <v>110416.59420844009</v>
      </c>
      <c r="Q284" s="47">
        <f t="shared" si="782"/>
        <v>0</v>
      </c>
      <c r="R284" s="47">
        <f t="shared" si="782"/>
        <v>21490.613383046119</v>
      </c>
      <c r="S284" s="47"/>
      <c r="T284" s="47">
        <f t="shared" si="782"/>
        <v>11327.035606234509</v>
      </c>
      <c r="U284" s="47">
        <f t="shared" si="782"/>
        <v>0</v>
      </c>
      <c r="V284" s="47">
        <f t="shared" si="782"/>
        <v>106.91245487860941</v>
      </c>
      <c r="W284" s="24"/>
      <c r="X284" s="47">
        <f t="shared" ref="X284:Z285" si="783">INDEX(Alloc,$E284,X$1)*$G284</f>
        <v>135207.92860795412</v>
      </c>
      <c r="Y284" s="47">
        <f t="shared" si="783"/>
        <v>0</v>
      </c>
      <c r="Z284" s="47">
        <f t="shared" si="783"/>
        <v>1809.3598990538997</v>
      </c>
      <c r="AB284" s="47">
        <f t="shared" ref="AB284:AD285" si="784">INDEX(Alloc,$E284,AB$1)*$G284</f>
        <v>124632.42506770266</v>
      </c>
      <c r="AC284" s="47">
        <f t="shared" si="784"/>
        <v>0</v>
      </c>
      <c r="AD284" s="47">
        <f t="shared" si="784"/>
        <v>165.59541092963593</v>
      </c>
      <c r="AF284" s="47">
        <f t="shared" ref="AF284:AH285" si="785">INDEX(Alloc,$E284,AF$1)*$G284</f>
        <v>76385.190130844203</v>
      </c>
      <c r="AG284" s="47">
        <f t="shared" si="785"/>
        <v>0</v>
      </c>
      <c r="AH284" s="47">
        <f t="shared" si="785"/>
        <v>189.95068044727049</v>
      </c>
      <c r="AJ284" s="47">
        <f t="shared" ref="AJ284:AL285" si="786">INDEX(Alloc,$E284,AJ$1)*$G284</f>
        <v>66691.039831025919</v>
      </c>
      <c r="AK284" s="47">
        <f t="shared" si="786"/>
        <v>0</v>
      </c>
      <c r="AL284" s="47">
        <f t="shared" si="786"/>
        <v>112.13515580034064</v>
      </c>
      <c r="AN284" s="47">
        <f t="shared" ref="AN284:AP285" si="787">INDEX(Alloc,$E284,AN$1)*$G284</f>
        <v>7490.2576032918259</v>
      </c>
      <c r="AO284" s="47">
        <f t="shared" si="787"/>
        <v>0</v>
      </c>
      <c r="AP284" s="47">
        <f t="shared" si="787"/>
        <v>1.5694376513148502</v>
      </c>
      <c r="AR284" s="47">
        <f t="shared" ref="AR284:AT285" si="788">INDEX(Alloc,$E284,AR$1)*$G284</f>
        <v>4028.2126877712308</v>
      </c>
      <c r="AS284" s="47">
        <f t="shared" si="788"/>
        <v>0</v>
      </c>
      <c r="AT284" s="47">
        <f t="shared" si="788"/>
        <v>1.5694376513148502</v>
      </c>
      <c r="AV284" s="47">
        <f t="shared" ref="AV284:AX285" si="789">INDEX(Alloc,$E284,AV$1)*$G284</f>
        <v>7407.9083384609221</v>
      </c>
      <c r="AW284" s="47">
        <f t="shared" si="789"/>
        <v>0</v>
      </c>
      <c r="AX284" s="47">
        <f t="shared" si="789"/>
        <v>33640.983615975987</v>
      </c>
      <c r="AZ284" s="47">
        <f t="shared" ref="AZ284:BB285" si="790">INDEX(Alloc,$E284,AZ$1)*$G284</f>
        <v>240.37654581687457</v>
      </c>
      <c r="BA284" s="47">
        <f t="shared" si="790"/>
        <v>0</v>
      </c>
      <c r="BB284" s="47">
        <f t="shared" si="790"/>
        <v>10.395521712288682</v>
      </c>
      <c r="BD284" s="47">
        <f t="shared" ref="BD284:BF285" si="791">INDEX(Alloc,$E284,BD$1)*$G284</f>
        <v>196.53141195213573</v>
      </c>
      <c r="BE284" s="47">
        <f t="shared" si="791"/>
        <v>0</v>
      </c>
      <c r="BF284" s="47">
        <f t="shared" si="791"/>
        <v>57.907259816978922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522214.50770354189</v>
      </c>
      <c r="BO284" s="44">
        <f t="shared" si="704"/>
        <v>131907.20759148622</v>
      </c>
      <c r="BP284" s="44">
        <f t="shared" si="705"/>
        <v>11433.948061113118</v>
      </c>
      <c r="BQ284" s="44">
        <f t="shared" si="706"/>
        <v>137017.28850700802</v>
      </c>
      <c r="BR284" s="44">
        <f t="shared" si="707"/>
        <v>124798.02047863229</v>
      </c>
      <c r="BS284" s="44">
        <f t="shared" si="708"/>
        <v>76575.14081129148</v>
      </c>
      <c r="BT284" s="44">
        <f t="shared" si="709"/>
        <v>66803.174986826256</v>
      </c>
      <c r="BU284" s="44">
        <f t="shared" si="710"/>
        <v>7491.8270409431407</v>
      </c>
      <c r="BV284" s="44">
        <f t="shared" si="711"/>
        <v>4029.7821254225455</v>
      </c>
      <c r="BW284" s="44">
        <f t="shared" si="712"/>
        <v>41048.891954436913</v>
      </c>
      <c r="BX284" s="44">
        <f t="shared" si="713"/>
        <v>250.77206752916325</v>
      </c>
      <c r="BY284" s="44">
        <f t="shared" si="714"/>
        <v>254.43867176911465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500604.52766895539</v>
      </c>
      <c r="I285" s="31">
        <f>+'Function-Classif'!T285</f>
        <v>0</v>
      </c>
      <c r="J285" s="31">
        <f>+'Function-Classif'!U285</f>
        <v>116854.47233104458</v>
      </c>
      <c r="K285" s="65"/>
      <c r="L285" s="47">
        <f t="shared" si="781"/>
        <v>201703.71454334765</v>
      </c>
      <c r="M285" s="47">
        <f t="shared" si="781"/>
        <v>0</v>
      </c>
      <c r="N285" s="47">
        <f t="shared" si="781"/>
        <v>85214.66484145094</v>
      </c>
      <c r="O285" s="47"/>
      <c r="P285" s="47">
        <f t="shared" si="782"/>
        <v>60665.779675082158</v>
      </c>
      <c r="Q285" s="47">
        <f t="shared" si="782"/>
        <v>0</v>
      </c>
      <c r="R285" s="47">
        <f t="shared" si="782"/>
        <v>11807.507974001534</v>
      </c>
      <c r="S285" s="47"/>
      <c r="T285" s="47">
        <f t="shared" si="782"/>
        <v>6223.3711462104457</v>
      </c>
      <c r="U285" s="47">
        <f t="shared" si="782"/>
        <v>0</v>
      </c>
      <c r="V285" s="47">
        <f t="shared" si="782"/>
        <v>58.740513404570365</v>
      </c>
      <c r="W285" s="24"/>
      <c r="X285" s="47">
        <f t="shared" si="783"/>
        <v>74286.790550431557</v>
      </c>
      <c r="Y285" s="47">
        <f t="shared" si="783"/>
        <v>0</v>
      </c>
      <c r="Z285" s="47">
        <f t="shared" si="783"/>
        <v>994.10989603356563</v>
      </c>
      <c r="AB285" s="47">
        <f t="shared" si="784"/>
        <v>68476.330878809968</v>
      </c>
      <c r="AC285" s="47">
        <f t="shared" si="784"/>
        <v>0</v>
      </c>
      <c r="AD285" s="47">
        <f t="shared" si="784"/>
        <v>90.982472215159902</v>
      </c>
      <c r="AF285" s="47">
        <f t="shared" si="785"/>
        <v>41968.031600116505</v>
      </c>
      <c r="AG285" s="47">
        <f t="shared" si="785"/>
        <v>0</v>
      </c>
      <c r="AH285" s="47">
        <f t="shared" si="785"/>
        <v>104.36389758039837</v>
      </c>
      <c r="AJ285" s="47">
        <f t="shared" si="786"/>
        <v>36641.810569283865</v>
      </c>
      <c r="AK285" s="47">
        <f t="shared" si="786"/>
        <v>0</v>
      </c>
      <c r="AL285" s="47">
        <f t="shared" si="786"/>
        <v>61.610002594107208</v>
      </c>
      <c r="AN285" s="47">
        <f t="shared" si="787"/>
        <v>4115.3444437265298</v>
      </c>
      <c r="AO285" s="47">
        <f t="shared" si="787"/>
        <v>0</v>
      </c>
      <c r="AP285" s="47">
        <f t="shared" si="787"/>
        <v>0.86229030564653408</v>
      </c>
      <c r="AR285" s="47">
        <f t="shared" si="788"/>
        <v>2213.2059510853883</v>
      </c>
      <c r="AS285" s="47">
        <f t="shared" si="788"/>
        <v>0</v>
      </c>
      <c r="AT285" s="47">
        <f t="shared" si="788"/>
        <v>0.86229030564653408</v>
      </c>
      <c r="AV285" s="47">
        <f t="shared" si="789"/>
        <v>4070.0995926925834</v>
      </c>
      <c r="AW285" s="47">
        <f t="shared" si="789"/>
        <v>0</v>
      </c>
      <c r="AX285" s="47">
        <f t="shared" si="789"/>
        <v>18483.240809322553</v>
      </c>
      <c r="AZ285" s="47">
        <f t="shared" si="790"/>
        <v>132.0691936943399</v>
      </c>
      <c r="BA285" s="47">
        <f t="shared" si="790"/>
        <v>0</v>
      </c>
      <c r="BB285" s="47">
        <f t="shared" si="790"/>
        <v>5.71157292367411</v>
      </c>
      <c r="BD285" s="47">
        <f t="shared" si="791"/>
        <v>107.97952447449894</v>
      </c>
      <c r="BE285" s="47">
        <f t="shared" si="791"/>
        <v>0</v>
      </c>
      <c r="BF285" s="47">
        <f t="shared" si="791"/>
        <v>31.815770906797756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286918.37938479858</v>
      </c>
      <c r="BO285" s="44">
        <f t="shared" si="704"/>
        <v>72473.287649083693</v>
      </c>
      <c r="BP285" s="44">
        <f t="shared" si="705"/>
        <v>6282.1116596150159</v>
      </c>
      <c r="BQ285" s="44">
        <f t="shared" si="706"/>
        <v>75280.900446465123</v>
      </c>
      <c r="BR285" s="44">
        <f t="shared" si="707"/>
        <v>68567.313351025121</v>
      </c>
      <c r="BS285" s="44">
        <f t="shared" si="708"/>
        <v>42072.395497696903</v>
      </c>
      <c r="BT285" s="44">
        <f t="shared" si="709"/>
        <v>36703.42057187797</v>
      </c>
      <c r="BU285" s="44">
        <f t="shared" si="710"/>
        <v>4116.2067340321764</v>
      </c>
      <c r="BV285" s="44">
        <f t="shared" si="711"/>
        <v>2214.0682413910349</v>
      </c>
      <c r="BW285" s="44">
        <f t="shared" si="712"/>
        <v>22553.340402015136</v>
      </c>
      <c r="BX285" s="44">
        <f t="shared" si="713"/>
        <v>137.78076661801401</v>
      </c>
      <c r="BY285" s="44">
        <f t="shared" si="714"/>
        <v>139.79529538129671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45338221.432153195</v>
      </c>
      <c r="I286" s="24">
        <f t="shared" ref="I286:J286" si="792">SUM(I274:I285)</f>
        <v>20297163.462802377</v>
      </c>
      <c r="J286" s="24">
        <f t="shared" si="792"/>
        <v>22433840.105044417</v>
      </c>
      <c r="K286" s="24"/>
      <c r="L286" s="24">
        <f t="shared" ref="L286:BF286" si="793">SUM(L274:L285)</f>
        <v>18100042.985503875</v>
      </c>
      <c r="M286" s="24">
        <f t="shared" si="793"/>
        <v>7349680.6756293848</v>
      </c>
      <c r="N286" s="24">
        <f t="shared" si="793"/>
        <v>16942924.359432064</v>
      </c>
      <c r="O286" s="24"/>
      <c r="P286" s="24">
        <f t="shared" si="793"/>
        <v>5505841.0654709162</v>
      </c>
      <c r="Q286" s="24">
        <f t="shared" si="793"/>
        <v>2388173.0254914523</v>
      </c>
      <c r="R286" s="24">
        <f t="shared" si="793"/>
        <v>3667429.2509437222</v>
      </c>
      <c r="S286" s="24"/>
      <c r="T286" s="24">
        <f t="shared" ref="T286:V286" si="794">SUM(T274:T285)</f>
        <v>574134.13580325781</v>
      </c>
      <c r="U286" s="24">
        <f t="shared" si="794"/>
        <v>283900.56666271598</v>
      </c>
      <c r="V286" s="24">
        <f t="shared" si="794"/>
        <v>59034.593466293576</v>
      </c>
      <c r="W286" s="24"/>
      <c r="X286" s="24">
        <f t="shared" si="793"/>
        <v>6749098.0302645015</v>
      </c>
      <c r="Y286" s="24">
        <f t="shared" si="793"/>
        <v>3293234.7525127134</v>
      </c>
      <c r="Z286" s="24">
        <f t="shared" si="793"/>
        <v>642764.6855015289</v>
      </c>
      <c r="AA286" s="24"/>
      <c r="AB286" s="24">
        <f t="shared" si="793"/>
        <v>6313919.6212437367</v>
      </c>
      <c r="AC286" s="24">
        <f t="shared" si="793"/>
        <v>3174599.4931541891</v>
      </c>
      <c r="AD286" s="24">
        <f t="shared" si="793"/>
        <v>128068.29476004776</v>
      </c>
      <c r="AE286" s="24"/>
      <c r="AF286" s="24">
        <f t="shared" si="793"/>
        <v>3812283.4232437829</v>
      </c>
      <c r="AG286" s="24">
        <f t="shared" si="793"/>
        <v>1398486.4444041746</v>
      </c>
      <c r="AH286" s="24">
        <f t="shared" si="793"/>
        <v>160702.91656042519</v>
      </c>
      <c r="AI286" s="24"/>
      <c r="AJ286" s="24">
        <f t="shared" si="793"/>
        <v>3306280.8753916747</v>
      </c>
      <c r="AK286" s="24">
        <f t="shared" si="793"/>
        <v>1930553.2996450369</v>
      </c>
      <c r="AL286" s="24">
        <f t="shared" si="793"/>
        <v>72160.503426992465</v>
      </c>
      <c r="AM286" s="24"/>
      <c r="AN286" s="24">
        <f t="shared" si="793"/>
        <v>379609.06933893391</v>
      </c>
      <c r="AO286" s="24">
        <f t="shared" si="793"/>
        <v>188572.1485506829</v>
      </c>
      <c r="AP286" s="24">
        <f t="shared" si="793"/>
        <v>870.11079609564024</v>
      </c>
      <c r="AQ286" s="24"/>
      <c r="AR286" s="24">
        <f t="shared" si="793"/>
        <v>204080.68495421598</v>
      </c>
      <c r="AS286" s="24">
        <f t="shared" si="793"/>
        <v>100217.12635082663</v>
      </c>
      <c r="AT286" s="24">
        <f t="shared" si="793"/>
        <v>870.11079609564024</v>
      </c>
      <c r="AU286" s="24"/>
      <c r="AV286" s="24">
        <f t="shared" si="793"/>
        <v>371053.15678462991</v>
      </c>
      <c r="AW286" s="24">
        <f t="shared" si="793"/>
        <v>178470.07375317841</v>
      </c>
      <c r="AX286" s="24">
        <f t="shared" si="793"/>
        <v>740588.83192911779</v>
      </c>
      <c r="AY286" s="24"/>
      <c r="AZ286" s="24">
        <f t="shared" si="793"/>
        <v>12039.955008140749</v>
      </c>
      <c r="BA286" s="24">
        <f t="shared" si="793"/>
        <v>5816.1827025790581</v>
      </c>
      <c r="BB286" s="24">
        <f t="shared" si="793"/>
        <v>2836.470750109931</v>
      </c>
      <c r="BC286" s="24"/>
      <c r="BD286" s="24">
        <f t="shared" si="793"/>
        <v>9838.4291455250404</v>
      </c>
      <c r="BE286" s="24">
        <f t="shared" si="793"/>
        <v>5459.6739454410645</v>
      </c>
      <c r="BF286" s="24">
        <f t="shared" si="793"/>
        <v>15589.97668193364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42392648.020565324</v>
      </c>
      <c r="BO286" s="44">
        <f t="shared" si="704"/>
        <v>11561443.341906091</v>
      </c>
      <c r="BP286" s="44">
        <f t="shared" si="705"/>
        <v>917069.29593226733</v>
      </c>
      <c r="BQ286" s="44">
        <f t="shared" si="706"/>
        <v>10685097.468278743</v>
      </c>
      <c r="BR286" s="44">
        <f t="shared" si="707"/>
        <v>9616587.4091579746</v>
      </c>
      <c r="BS286" s="44">
        <f t="shared" si="708"/>
        <v>5371472.7842083825</v>
      </c>
      <c r="BT286" s="44">
        <f t="shared" si="709"/>
        <v>5308994.678463704</v>
      </c>
      <c r="BU286" s="44">
        <f t="shared" si="710"/>
        <v>569051.32868571253</v>
      </c>
      <c r="BV286" s="44">
        <f t="shared" si="711"/>
        <v>305167.92210113822</v>
      </c>
      <c r="BW286" s="44">
        <f t="shared" si="712"/>
        <v>1290112.0624669259</v>
      </c>
      <c r="BX286" s="44">
        <f t="shared" si="713"/>
        <v>20692.608460829739</v>
      </c>
      <c r="BY286" s="44">
        <f t="shared" si="714"/>
        <v>30888.079772899746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147112070.39553341</v>
      </c>
      <c r="I288" s="24">
        <f t="shared" ref="I288:J288" si="799">I286+I271+I258+I248+I236+I221+I204</f>
        <v>465540988.14889693</v>
      </c>
      <c r="J288" s="24">
        <f t="shared" si="799"/>
        <v>72968843.455569625</v>
      </c>
      <c r="K288" s="24"/>
      <c r="L288" s="24">
        <f t="shared" ref="L288:BF288" si="800">L286+L271+L258+L248+L236+L221+L204</f>
        <v>61050401.961742848</v>
      </c>
      <c r="M288" s="24">
        <f t="shared" si="800"/>
        <v>168996527.07021937</v>
      </c>
      <c r="N288" s="24">
        <f t="shared" si="800"/>
        <v>56123150.347261369</v>
      </c>
      <c r="O288" s="24"/>
      <c r="P288" s="24">
        <f t="shared" si="800"/>
        <v>18938785.648246676</v>
      </c>
      <c r="Q288" s="24">
        <f t="shared" si="800"/>
        <v>54899585.909910783</v>
      </c>
      <c r="R288" s="24">
        <f t="shared" si="800"/>
        <v>11369051.978542032</v>
      </c>
      <c r="S288" s="24"/>
      <c r="T288" s="24">
        <f t="shared" ref="T288:V288" si="801">T286+T271+T258+T248+T236+T221+T204</f>
        <v>1767665.4012643923</v>
      </c>
      <c r="U288" s="24">
        <f t="shared" si="801"/>
        <v>6492205.9322458729</v>
      </c>
      <c r="V288" s="24">
        <f t="shared" si="801"/>
        <v>159708.38855668373</v>
      </c>
      <c r="W288" s="24"/>
      <c r="X288" s="24">
        <f t="shared" si="800"/>
        <v>21800570.779968545</v>
      </c>
      <c r="Y288" s="24">
        <f t="shared" si="800"/>
        <v>75557247.604712635</v>
      </c>
      <c r="Z288" s="24">
        <f t="shared" si="800"/>
        <v>1834585.7476760324</v>
      </c>
      <c r="AA288" s="24"/>
      <c r="AB288" s="24">
        <f t="shared" si="800"/>
        <v>19188493.693104491</v>
      </c>
      <c r="AC288" s="24">
        <f t="shared" si="800"/>
        <v>72561649.992556229</v>
      </c>
      <c r="AD288" s="24">
        <f t="shared" si="800"/>
        <v>356441.57440040994</v>
      </c>
      <c r="AE288" s="24"/>
      <c r="AF288" s="24">
        <f t="shared" si="800"/>
        <v>11909119.110957298</v>
      </c>
      <c r="AG288" s="24">
        <f t="shared" si="800"/>
        <v>32109291.724410336</v>
      </c>
      <c r="AH288" s="24">
        <f t="shared" si="800"/>
        <v>470756.20853700925</v>
      </c>
      <c r="AI288" s="24"/>
      <c r="AJ288" s="24">
        <f t="shared" si="800"/>
        <v>9755423.4345515072</v>
      </c>
      <c r="AK288" s="24">
        <f t="shared" si="800"/>
        <v>43964463.893216461</v>
      </c>
      <c r="AL288" s="24">
        <f t="shared" si="800"/>
        <v>192911.91580498236</v>
      </c>
      <c r="AM288" s="24"/>
      <c r="AN288" s="24">
        <f t="shared" si="800"/>
        <v>1169485.5519053715</v>
      </c>
      <c r="AO288" s="24">
        <f t="shared" si="800"/>
        <v>4303337.8645242108</v>
      </c>
      <c r="AP288" s="24">
        <f t="shared" si="800"/>
        <v>2351.0104414085604</v>
      </c>
      <c r="AQ288" s="24"/>
      <c r="AR288" s="24">
        <f t="shared" si="800"/>
        <v>587811.36341648712</v>
      </c>
      <c r="AS288" s="24">
        <f t="shared" si="800"/>
        <v>2325100.3755272408</v>
      </c>
      <c r="AT288" s="24">
        <f t="shared" si="800"/>
        <v>2351.0104414085604</v>
      </c>
      <c r="AU288" s="24"/>
      <c r="AV288" s="24">
        <f t="shared" si="800"/>
        <v>889010.27261232701</v>
      </c>
      <c r="AW288" s="24">
        <f t="shared" si="800"/>
        <v>4073763.3407793804</v>
      </c>
      <c r="AX288" s="24">
        <f t="shared" si="800"/>
        <v>2401634.8906375249</v>
      </c>
      <c r="AY288" s="24"/>
      <c r="AZ288" s="24">
        <f t="shared" si="800"/>
        <v>28758.620606653618</v>
      </c>
      <c r="BA288" s="24">
        <f t="shared" si="800"/>
        <v>132675.01375206921</v>
      </c>
      <c r="BB288" s="24">
        <f t="shared" si="800"/>
        <v>8622.3820868146686</v>
      </c>
      <c r="BC288" s="24"/>
      <c r="BD288" s="24">
        <f t="shared" si="800"/>
        <v>26544.557156817915</v>
      </c>
      <c r="BE288" s="24">
        <f t="shared" si="800"/>
        <v>125139.42704232602</v>
      </c>
      <c r="BF288" s="24">
        <f t="shared" si="800"/>
        <v>47278.001183956156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286170079.37922359</v>
      </c>
      <c r="BO288" s="44">
        <f t="shared" si="704"/>
        <v>85207423.536699489</v>
      </c>
      <c r="BP288" s="44">
        <f t="shared" si="705"/>
        <v>8419579.7220669482</v>
      </c>
      <c r="BQ288" s="44">
        <f t="shared" si="706"/>
        <v>99192404.13235721</v>
      </c>
      <c r="BR288" s="44">
        <f t="shared" si="707"/>
        <v>92106585.26006113</v>
      </c>
      <c r="BS288" s="44">
        <f t="shared" si="708"/>
        <v>44489167.043904647</v>
      </c>
      <c r="BT288" s="44">
        <f t="shared" si="709"/>
        <v>53912799.24357295</v>
      </c>
      <c r="BU288" s="44">
        <f t="shared" si="710"/>
        <v>5475174.4268709905</v>
      </c>
      <c r="BV288" s="44">
        <f t="shared" si="711"/>
        <v>2915262.7493851362</v>
      </c>
      <c r="BW288" s="44">
        <f t="shared" si="712"/>
        <v>7364408.504029233</v>
      </c>
      <c r="BX288" s="44">
        <f t="shared" si="713"/>
        <v>170056.01644553751</v>
      </c>
      <c r="BY288" s="44">
        <f t="shared" si="714"/>
        <v>198961.98538310011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130895282.47078882</v>
      </c>
      <c r="I290" s="24">
        <f t="shared" ref="I290:J290" si="802">I288-SUM(I196:I199)</f>
        <v>427820098.07364154</v>
      </c>
      <c r="J290" s="24">
        <f t="shared" si="802"/>
        <v>72968843.455569625</v>
      </c>
      <c r="K290" s="24"/>
      <c r="L290" s="24">
        <f t="shared" ref="L290:BF290" si="803">L288-SUM(L196:L199)</f>
        <v>54708822.333658658</v>
      </c>
      <c r="M290" s="24">
        <f t="shared" si="803"/>
        <v>155349937.70406318</v>
      </c>
      <c r="N290" s="24">
        <f t="shared" si="803"/>
        <v>56123150.347261369</v>
      </c>
      <c r="O290" s="24"/>
      <c r="P290" s="24">
        <f t="shared" si="803"/>
        <v>16647096.273507683</v>
      </c>
      <c r="Q290" s="24">
        <f t="shared" si="803"/>
        <v>50464932.920595527</v>
      </c>
      <c r="R290" s="24">
        <f t="shared" si="803"/>
        <v>11369051.978542032</v>
      </c>
      <c r="S290" s="24"/>
      <c r="T290" s="24">
        <f t="shared" ref="T290:V290" si="804">T288-SUM(T196:T199)</f>
        <v>1578667.6753515839</v>
      </c>
      <c r="U290" s="24">
        <f t="shared" si="804"/>
        <v>5964031.3332277574</v>
      </c>
      <c r="V290" s="24">
        <f t="shared" si="804"/>
        <v>159708.38855668373</v>
      </c>
      <c r="W290" s="24"/>
      <c r="X290" s="24">
        <f t="shared" si="803"/>
        <v>19132796.099911906</v>
      </c>
      <c r="Y290" s="24">
        <f t="shared" si="803"/>
        <v>69437658.439501345</v>
      </c>
      <c r="Z290" s="24">
        <f t="shared" si="803"/>
        <v>1834585.7476760324</v>
      </c>
      <c r="AA290" s="24"/>
      <c r="AB290" s="24">
        <f t="shared" si="803"/>
        <v>17170785.767486934</v>
      </c>
      <c r="AC290" s="24">
        <f t="shared" si="803"/>
        <v>66654547.581304826</v>
      </c>
      <c r="AD290" s="24">
        <f t="shared" si="803"/>
        <v>356441.57440040994</v>
      </c>
      <c r="AE290" s="24"/>
      <c r="AF290" s="24">
        <f t="shared" si="803"/>
        <v>10546318.559500886</v>
      </c>
      <c r="AG290" s="24">
        <f t="shared" si="803"/>
        <v>29511267.676461425</v>
      </c>
      <c r="AH290" s="24">
        <f t="shared" si="803"/>
        <v>470756.20853700925</v>
      </c>
      <c r="AI290" s="24"/>
      <c r="AJ290" s="24">
        <f t="shared" si="803"/>
        <v>8588478.1536141559</v>
      </c>
      <c r="AK290" s="24">
        <f t="shared" si="803"/>
        <v>40367490.8343978</v>
      </c>
      <c r="AL290" s="24">
        <f t="shared" si="803"/>
        <v>192911.91580498236</v>
      </c>
      <c r="AM290" s="24"/>
      <c r="AN290" s="24">
        <f t="shared" si="803"/>
        <v>1043481.1358314869</v>
      </c>
      <c r="AO290" s="24">
        <f t="shared" si="803"/>
        <v>3952255.0427972144</v>
      </c>
      <c r="AP290" s="24">
        <f t="shared" si="803"/>
        <v>2351.0104414085604</v>
      </c>
      <c r="AQ290" s="24"/>
      <c r="AR290" s="24">
        <f t="shared" si="803"/>
        <v>536806.89237448061</v>
      </c>
      <c r="AS290" s="24">
        <f t="shared" si="803"/>
        <v>2139624.6310171075</v>
      </c>
      <c r="AT290" s="24">
        <f t="shared" si="803"/>
        <v>2351.0104414085604</v>
      </c>
      <c r="AU290" s="24"/>
      <c r="AV290" s="24">
        <f t="shared" si="803"/>
        <v>889010.27261232701</v>
      </c>
      <c r="AW290" s="24">
        <f t="shared" si="803"/>
        <v>3741516.4913620478</v>
      </c>
      <c r="AX290" s="24">
        <f t="shared" si="803"/>
        <v>2401634.8906375249</v>
      </c>
      <c r="AY290" s="24"/>
      <c r="AZ290" s="24">
        <f t="shared" si="803"/>
        <v>28758.620606653618</v>
      </c>
      <c r="BA290" s="24">
        <f t="shared" si="803"/>
        <v>121844.8977169346</v>
      </c>
      <c r="BB290" s="24">
        <f t="shared" si="803"/>
        <v>8622.3820868146686</v>
      </c>
      <c r="BC290" s="24"/>
      <c r="BD290" s="24">
        <f t="shared" si="803"/>
        <v>24260.686332071171</v>
      </c>
      <c r="BE290" s="24">
        <f t="shared" si="803"/>
        <v>114990.52119633953</v>
      </c>
      <c r="BF290" s="24">
        <f t="shared" si="803"/>
        <v>47278.001183956156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266181910.38498321</v>
      </c>
      <c r="BO290" s="44">
        <f t="shared" si="704"/>
        <v>78481081.172645241</v>
      </c>
      <c r="BP290" s="44">
        <f t="shared" si="705"/>
        <v>7702407.3971360251</v>
      </c>
      <c r="BQ290" s="44">
        <f t="shared" si="706"/>
        <v>90405040.287089273</v>
      </c>
      <c r="BR290" s="44">
        <f t="shared" si="707"/>
        <v>84181774.923192173</v>
      </c>
      <c r="BS290" s="44">
        <f t="shared" si="708"/>
        <v>40528342.444499321</v>
      </c>
      <c r="BT290" s="44">
        <f t="shared" si="709"/>
        <v>49148880.903816938</v>
      </c>
      <c r="BU290" s="44">
        <f t="shared" si="710"/>
        <v>4998087.1890701102</v>
      </c>
      <c r="BV290" s="44">
        <f t="shared" si="711"/>
        <v>2678782.5338329966</v>
      </c>
      <c r="BW290" s="44">
        <f t="shared" si="712"/>
        <v>7032161.6546119004</v>
      </c>
      <c r="BX290" s="44">
        <f t="shared" si="713"/>
        <v>159225.90041040289</v>
      </c>
      <c r="BY290" s="44">
        <f t="shared" si="714"/>
        <v>186529.20871236688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2654067.4322446957</v>
      </c>
      <c r="I295" s="21">
        <f>+'Function-Classif'!T295</f>
        <v>484000.56775530416</v>
      </c>
      <c r="J295" s="21">
        <f>+'Function-Classif'!U295</f>
        <v>0</v>
      </c>
      <c r="K295" s="47"/>
      <c r="L295" s="47">
        <f t="shared" ref="L295:N299" si="805">INDEX(Alloc,$E295,L$1)*$G295</f>
        <v>942379.72316712432</v>
      </c>
      <c r="M295" s="47">
        <f t="shared" si="805"/>
        <v>175880.98784878376</v>
      </c>
      <c r="N295" s="47">
        <f t="shared" si="805"/>
        <v>0</v>
      </c>
      <c r="O295" s="47"/>
      <c r="P295" s="47">
        <f t="shared" ref="P295:V299" si="806">INDEX(Alloc,$E295,P$1)*$G295</f>
        <v>306810.19516748691</v>
      </c>
      <c r="Q295" s="47">
        <f t="shared" si="806"/>
        <v>57130.239078582767</v>
      </c>
      <c r="R295" s="47">
        <f t="shared" si="806"/>
        <v>0</v>
      </c>
      <c r="S295" s="47"/>
      <c r="T295" s="47">
        <f t="shared" si="806"/>
        <v>36060.814201908688</v>
      </c>
      <c r="U295" s="47">
        <f t="shared" si="806"/>
        <v>6741.203928988667</v>
      </c>
      <c r="V295" s="47">
        <f t="shared" si="806"/>
        <v>0</v>
      </c>
      <c r="W295" s="24"/>
      <c r="X295" s="47">
        <f t="shared" ref="X295:Z299" si="807">INDEX(Alloc,$E295,X$1)*$G295</f>
        <v>421518.98958910262</v>
      </c>
      <c r="Y295" s="47">
        <f t="shared" si="807"/>
        <v>78563.121721440664</v>
      </c>
      <c r="Z295" s="47">
        <f t="shared" si="807"/>
        <v>0</v>
      </c>
      <c r="AB295" s="47">
        <f t="shared" ref="AB295:AD299" si="808">INDEX(Alloc,$E295,AB$1)*$G295</f>
        <v>401953.20447859471</v>
      </c>
      <c r="AC295" s="47">
        <f t="shared" si="808"/>
        <v>75329.505144668641</v>
      </c>
      <c r="AD295" s="47">
        <f t="shared" si="808"/>
        <v>0</v>
      </c>
      <c r="AF295" s="47">
        <f t="shared" ref="AF295:AH299" si="809">INDEX(Alloc,$E295,AF$1)*$G295</f>
        <v>241682.0344476343</v>
      </c>
      <c r="AG295" s="47">
        <f t="shared" si="809"/>
        <v>33396.92431926541</v>
      </c>
      <c r="AH295" s="47">
        <f t="shared" si="809"/>
        <v>0</v>
      </c>
      <c r="AJ295" s="47">
        <f t="shared" ref="AJ295:AL299" si="810">INDEX(Alloc,$E295,AJ$1)*$G295</f>
        <v>243226.70169320074</v>
      </c>
      <c r="AK295" s="47">
        <f t="shared" si="810"/>
        <v>45570.842529948874</v>
      </c>
      <c r="AL295" s="47">
        <f t="shared" si="810"/>
        <v>0</v>
      </c>
      <c r="AN295" s="47">
        <f t="shared" ref="AN295:AP299" si="811">INDEX(Alloc,$E295,AN$1)*$G295</f>
        <v>23923.763834253692</v>
      </c>
      <c r="AO295" s="47">
        <f t="shared" si="811"/>
        <v>4464.5047593487343</v>
      </c>
      <c r="AP295" s="47">
        <f t="shared" si="811"/>
        <v>0</v>
      </c>
      <c r="AR295" s="47">
        <f t="shared" ref="AR295:AT299" si="812">INDEX(Alloc,$E295,AR$1)*$G295</f>
        <v>12975.735676244321</v>
      </c>
      <c r="AS295" s="47">
        <f t="shared" si="812"/>
        <v>2428.80167498945</v>
      </c>
      <c r="AT295" s="47">
        <f t="shared" si="812"/>
        <v>0</v>
      </c>
      <c r="AV295" s="47">
        <f t="shared" ref="AV295:AX299" si="813">INDEX(Alloc,$E295,AV$1)*$G295</f>
        <v>22118.997980327298</v>
      </c>
      <c r="AW295" s="47">
        <f t="shared" si="813"/>
        <v>4226.751927077592</v>
      </c>
      <c r="AX295" s="47">
        <f t="shared" si="813"/>
        <v>0</v>
      </c>
      <c r="AZ295" s="47">
        <f t="shared" ref="AZ295:BB299" si="814">INDEX(Alloc,$E295,AZ$1)*$G295</f>
        <v>721.9063415705574</v>
      </c>
      <c r="BA295" s="47">
        <f t="shared" si="814"/>
        <v>137.62032505782958</v>
      </c>
      <c r="BB295" s="47">
        <f t="shared" si="814"/>
        <v>0</v>
      </c>
      <c r="BD295" s="47">
        <f t="shared" ref="BD295:BF299" si="815">INDEX(Alloc,$E295,BD$1)*$G295</f>
        <v>695.36566724811053</v>
      </c>
      <c r="BE295" s="47">
        <f t="shared" si="815"/>
        <v>130.0644971519603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1118260.711015908</v>
      </c>
      <c r="BO295" s="44">
        <f t="shared" si="704"/>
        <v>363940.43424606969</v>
      </c>
      <c r="BP295" s="44">
        <f t="shared" si="705"/>
        <v>42802.018130897355</v>
      </c>
      <c r="BQ295" s="44">
        <f t="shared" si="706"/>
        <v>500082.11131054326</v>
      </c>
      <c r="BR295" s="44">
        <f t="shared" si="707"/>
        <v>477282.70962326333</v>
      </c>
      <c r="BS295" s="44">
        <f t="shared" si="708"/>
        <v>275078.95876689971</v>
      </c>
      <c r="BT295" s="44">
        <f t="shared" si="709"/>
        <v>288797.5442231496</v>
      </c>
      <c r="BU295" s="44">
        <f t="shared" si="710"/>
        <v>28388.268593602428</v>
      </c>
      <c r="BV295" s="44">
        <f t="shared" si="711"/>
        <v>15404.537351233772</v>
      </c>
      <c r="BW295" s="44">
        <f t="shared" si="712"/>
        <v>26345.74990740489</v>
      </c>
      <c r="BX295" s="44">
        <f t="shared" si="713"/>
        <v>859.52666662838692</v>
      </c>
      <c r="BY295" s="44">
        <f t="shared" si="714"/>
        <v>825.43016440007079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TDFUEL</v>
      </c>
      <c r="E296" s="93">
        <v>51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794997.12168731366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258233.57137287915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30470.818852011926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355112.03571937012</v>
      </c>
      <c r="Z296" s="47">
        <f t="shared" si="807"/>
        <v>0</v>
      </c>
      <c r="AB296" s="47">
        <f t="shared" si="808"/>
        <v>0</v>
      </c>
      <c r="AC296" s="47">
        <f t="shared" si="808"/>
        <v>340495.81197275146</v>
      </c>
      <c r="AD296" s="47">
        <f t="shared" si="808"/>
        <v>0</v>
      </c>
      <c r="AF296" s="47">
        <f t="shared" si="809"/>
        <v>0</v>
      </c>
      <c r="AG296" s="47">
        <f t="shared" si="809"/>
        <v>150956.95692732971</v>
      </c>
      <c r="AH296" s="47">
        <f t="shared" si="809"/>
        <v>0</v>
      </c>
      <c r="AJ296" s="47">
        <f t="shared" si="810"/>
        <v>0</v>
      </c>
      <c r="AK296" s="47">
        <f t="shared" si="810"/>
        <v>205984.1094099569</v>
      </c>
      <c r="AL296" s="47">
        <f t="shared" si="810"/>
        <v>0</v>
      </c>
      <c r="AN296" s="47">
        <f t="shared" si="811"/>
        <v>0</v>
      </c>
      <c r="AO296" s="47">
        <f t="shared" si="811"/>
        <v>20179.943704279693</v>
      </c>
      <c r="AP296" s="47">
        <f t="shared" si="811"/>
        <v>0</v>
      </c>
      <c r="AR296" s="47">
        <f t="shared" si="812"/>
        <v>0</v>
      </c>
      <c r="AS296" s="47">
        <f t="shared" si="812"/>
        <v>10978.391492922761</v>
      </c>
      <c r="AT296" s="47">
        <f t="shared" si="812"/>
        <v>0</v>
      </c>
      <c r="AV296" s="47">
        <f t="shared" si="813"/>
        <v>0</v>
      </c>
      <c r="AW296" s="47">
        <f t="shared" si="813"/>
        <v>19105.28054915191</v>
      </c>
      <c r="AX296" s="47">
        <f t="shared" si="813"/>
        <v>0</v>
      </c>
      <c r="AZ296" s="47">
        <f t="shared" si="814"/>
        <v>0</v>
      </c>
      <c r="BA296" s="47">
        <f t="shared" si="814"/>
        <v>622.05565049880158</v>
      </c>
      <c r="BB296" s="47">
        <f t="shared" si="814"/>
        <v>0</v>
      </c>
      <c r="BD296" s="47">
        <f t="shared" si="815"/>
        <v>0</v>
      </c>
      <c r="BE296" s="47">
        <f t="shared" si="815"/>
        <v>587.9026615339269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794997.12168731366</v>
      </c>
      <c r="BO296" s="44">
        <f t="shared" si="704"/>
        <v>258233.57137287915</v>
      </c>
      <c r="BP296" s="44">
        <f t="shared" si="705"/>
        <v>30470.818852011926</v>
      </c>
      <c r="BQ296" s="44">
        <f t="shared" si="706"/>
        <v>355112.03571937012</v>
      </c>
      <c r="BR296" s="44">
        <f t="shared" si="707"/>
        <v>340495.81197275146</v>
      </c>
      <c r="BS296" s="44">
        <f t="shared" si="708"/>
        <v>150956.95692732971</v>
      </c>
      <c r="BT296" s="44">
        <f t="shared" si="709"/>
        <v>205984.1094099569</v>
      </c>
      <c r="BU296" s="44">
        <f t="shared" si="710"/>
        <v>20179.943704279693</v>
      </c>
      <c r="BV296" s="44">
        <f t="shared" si="711"/>
        <v>10978.391492922761</v>
      </c>
      <c r="BW296" s="44">
        <f t="shared" si="712"/>
        <v>19105.28054915191</v>
      </c>
      <c r="BX296" s="44">
        <f t="shared" si="713"/>
        <v>622.05565049880158</v>
      </c>
      <c r="BY296" s="44">
        <f t="shared" si="714"/>
        <v>587.9026615339269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8374877</v>
      </c>
      <c r="I297" s="21">
        <f>+'Function-Classif'!T297</f>
        <v>0</v>
      </c>
      <c r="J297" s="21">
        <f>+'Function-Classif'!U297</f>
        <v>0</v>
      </c>
      <c r="K297" s="47"/>
      <c r="L297" s="47">
        <f t="shared" si="805"/>
        <v>2973667.5763899996</v>
      </c>
      <c r="M297" s="47">
        <f t="shared" si="805"/>
        <v>0</v>
      </c>
      <c r="N297" s="47">
        <f t="shared" si="805"/>
        <v>0</v>
      </c>
      <c r="O297" s="47"/>
      <c r="P297" s="47">
        <f t="shared" si="806"/>
        <v>968135.78119999974</v>
      </c>
      <c r="Q297" s="47">
        <f t="shared" si="806"/>
        <v>0</v>
      </c>
      <c r="R297" s="47">
        <f t="shared" si="806"/>
        <v>0</v>
      </c>
      <c r="S297" s="47"/>
      <c r="T297" s="47">
        <f t="shared" si="806"/>
        <v>113789.45379899998</v>
      </c>
      <c r="U297" s="47">
        <f t="shared" si="806"/>
        <v>0</v>
      </c>
      <c r="V297" s="47">
        <f t="shared" si="806"/>
        <v>0</v>
      </c>
      <c r="W297" s="24"/>
      <c r="X297" s="47">
        <f t="shared" si="807"/>
        <v>1330097.9651399998</v>
      </c>
      <c r="Y297" s="47">
        <f t="shared" si="807"/>
        <v>0</v>
      </c>
      <c r="Z297" s="47">
        <f t="shared" si="807"/>
        <v>0</v>
      </c>
      <c r="AB297" s="47">
        <f t="shared" si="808"/>
        <v>1268358.3718959996</v>
      </c>
      <c r="AC297" s="47">
        <f t="shared" si="808"/>
        <v>0</v>
      </c>
      <c r="AD297" s="47">
        <f t="shared" si="808"/>
        <v>0</v>
      </c>
      <c r="AF297" s="47">
        <f t="shared" si="809"/>
        <v>762624.67449699983</v>
      </c>
      <c r="AG297" s="47">
        <f t="shared" si="809"/>
        <v>0</v>
      </c>
      <c r="AH297" s="47">
        <f t="shared" si="809"/>
        <v>0</v>
      </c>
      <c r="AJ297" s="47">
        <f t="shared" si="810"/>
        <v>767498.85291099991</v>
      </c>
      <c r="AK297" s="47">
        <f t="shared" si="810"/>
        <v>0</v>
      </c>
      <c r="AL297" s="47">
        <f t="shared" si="810"/>
        <v>0</v>
      </c>
      <c r="AN297" s="47">
        <f t="shared" si="811"/>
        <v>75491.141277999981</v>
      </c>
      <c r="AO297" s="47">
        <f t="shared" si="811"/>
        <v>0</v>
      </c>
      <c r="AP297" s="47">
        <f t="shared" si="811"/>
        <v>0</v>
      </c>
      <c r="AR297" s="47">
        <f t="shared" si="812"/>
        <v>40944.773652999997</v>
      </c>
      <c r="AS297" s="47">
        <f t="shared" si="812"/>
        <v>0</v>
      </c>
      <c r="AT297" s="47">
        <f t="shared" si="812"/>
        <v>0</v>
      </c>
      <c r="AV297" s="47">
        <f t="shared" si="813"/>
        <v>69796.224917999978</v>
      </c>
      <c r="AW297" s="47">
        <f t="shared" si="813"/>
        <v>0</v>
      </c>
      <c r="AX297" s="47">
        <f t="shared" si="813"/>
        <v>0</v>
      </c>
      <c r="AZ297" s="47">
        <f t="shared" si="814"/>
        <v>2277.9665439999994</v>
      </c>
      <c r="BA297" s="47">
        <f t="shared" si="814"/>
        <v>0</v>
      </c>
      <c r="BB297" s="47">
        <f t="shared" si="814"/>
        <v>0</v>
      </c>
      <c r="BD297" s="47">
        <f t="shared" si="815"/>
        <v>2194.2177739999997</v>
      </c>
      <c r="BE297" s="47">
        <f t="shared" si="815"/>
        <v>0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2973667.5763899996</v>
      </c>
      <c r="BO297" s="44">
        <f t="shared" si="704"/>
        <v>968135.78119999974</v>
      </c>
      <c r="BP297" s="44">
        <f t="shared" si="705"/>
        <v>113789.45379899998</v>
      </c>
      <c r="BQ297" s="44">
        <f t="shared" si="706"/>
        <v>1330097.9651399998</v>
      </c>
      <c r="BR297" s="44">
        <f t="shared" si="707"/>
        <v>1268358.3718959996</v>
      </c>
      <c r="BS297" s="44">
        <f t="shared" si="708"/>
        <v>762624.67449699983</v>
      </c>
      <c r="BT297" s="44">
        <f t="shared" si="709"/>
        <v>767498.85291099991</v>
      </c>
      <c r="BU297" s="44">
        <f t="shared" si="710"/>
        <v>75491.141277999981</v>
      </c>
      <c r="BV297" s="44">
        <f t="shared" si="711"/>
        <v>40944.773652999997</v>
      </c>
      <c r="BW297" s="44">
        <f t="shared" si="712"/>
        <v>69796.224917999978</v>
      </c>
      <c r="BX297" s="44">
        <f t="shared" si="713"/>
        <v>2277.9665439999994</v>
      </c>
      <c r="BY297" s="44">
        <f t="shared" si="714"/>
        <v>2194.2177739999997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2130001</v>
      </c>
      <c r="I298" s="21">
        <f>+'Function-Classif'!T298</f>
        <v>0</v>
      </c>
      <c r="J298" s="21">
        <f>+'Function-Classif'!U298</f>
        <v>0</v>
      </c>
      <c r="K298" s="47"/>
      <c r="L298" s="47">
        <f t="shared" si="805"/>
        <v>756299.45506999991</v>
      </c>
      <c r="M298" s="47">
        <f t="shared" si="805"/>
        <v>0</v>
      </c>
      <c r="N298" s="47">
        <f t="shared" si="805"/>
        <v>0</v>
      </c>
      <c r="O298" s="47"/>
      <c r="P298" s="47">
        <f t="shared" si="806"/>
        <v>246228.11559999993</v>
      </c>
      <c r="Q298" s="47">
        <f t="shared" si="806"/>
        <v>0</v>
      </c>
      <c r="R298" s="47">
        <f t="shared" si="806"/>
        <v>0</v>
      </c>
      <c r="S298" s="47"/>
      <c r="T298" s="47">
        <f t="shared" si="806"/>
        <v>28940.323586999995</v>
      </c>
      <c r="U298" s="47">
        <f t="shared" si="806"/>
        <v>0</v>
      </c>
      <c r="V298" s="47">
        <f t="shared" si="806"/>
        <v>0</v>
      </c>
      <c r="W298" s="24"/>
      <c r="X298" s="47">
        <f t="shared" si="807"/>
        <v>338286.75881999993</v>
      </c>
      <c r="Y298" s="47">
        <f t="shared" si="807"/>
        <v>0</v>
      </c>
      <c r="Z298" s="47">
        <f t="shared" si="807"/>
        <v>0</v>
      </c>
      <c r="AB298" s="47">
        <f t="shared" si="808"/>
        <v>322584.39144799992</v>
      </c>
      <c r="AC298" s="47">
        <f t="shared" si="808"/>
        <v>0</v>
      </c>
      <c r="AD298" s="47">
        <f t="shared" si="808"/>
        <v>0</v>
      </c>
      <c r="AF298" s="47">
        <f t="shared" si="809"/>
        <v>193960.02106099995</v>
      </c>
      <c r="AG298" s="47">
        <f t="shared" si="809"/>
        <v>0</v>
      </c>
      <c r="AH298" s="47">
        <f t="shared" si="809"/>
        <v>0</v>
      </c>
      <c r="AJ298" s="47">
        <f t="shared" si="810"/>
        <v>195199.68164299999</v>
      </c>
      <c r="AK298" s="47">
        <f t="shared" si="810"/>
        <v>0</v>
      </c>
      <c r="AL298" s="47">
        <f t="shared" si="810"/>
        <v>0</v>
      </c>
      <c r="AN298" s="47">
        <f t="shared" si="811"/>
        <v>19199.829013999995</v>
      </c>
      <c r="AO298" s="47">
        <f t="shared" si="811"/>
        <v>0</v>
      </c>
      <c r="AP298" s="47">
        <f t="shared" si="811"/>
        <v>0</v>
      </c>
      <c r="AR298" s="47">
        <f t="shared" si="812"/>
        <v>10413.574888999998</v>
      </c>
      <c r="AS298" s="47">
        <f t="shared" si="812"/>
        <v>0</v>
      </c>
      <c r="AT298" s="47">
        <f t="shared" si="812"/>
        <v>0</v>
      </c>
      <c r="AV298" s="47">
        <f t="shared" si="813"/>
        <v>17751.428333999997</v>
      </c>
      <c r="AW298" s="47">
        <f t="shared" si="813"/>
        <v>0</v>
      </c>
      <c r="AX298" s="47">
        <f t="shared" si="813"/>
        <v>0</v>
      </c>
      <c r="AZ298" s="47">
        <f t="shared" si="814"/>
        <v>579.3602719999999</v>
      </c>
      <c r="BA298" s="47">
        <f t="shared" si="814"/>
        <v>0</v>
      </c>
      <c r="BB298" s="47">
        <f t="shared" si="814"/>
        <v>0</v>
      </c>
      <c r="BD298" s="47">
        <f t="shared" si="815"/>
        <v>558.06026199999997</v>
      </c>
      <c r="BE298" s="47">
        <f t="shared" si="815"/>
        <v>0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756299.45506999991</v>
      </c>
      <c r="BO298" s="44">
        <f t="shared" si="704"/>
        <v>246228.11559999993</v>
      </c>
      <c r="BP298" s="44">
        <f t="shared" si="705"/>
        <v>28940.323586999995</v>
      </c>
      <c r="BQ298" s="44">
        <f t="shared" si="706"/>
        <v>338286.75881999993</v>
      </c>
      <c r="BR298" s="44">
        <f t="shared" si="707"/>
        <v>322584.39144799992</v>
      </c>
      <c r="BS298" s="44">
        <f t="shared" si="708"/>
        <v>193960.02106099995</v>
      </c>
      <c r="BT298" s="44">
        <f t="shared" si="709"/>
        <v>195199.68164299999</v>
      </c>
      <c r="BU298" s="44">
        <f t="shared" si="710"/>
        <v>19199.829013999995</v>
      </c>
      <c r="BV298" s="44">
        <f t="shared" si="711"/>
        <v>10413.574888999998</v>
      </c>
      <c r="BW298" s="44">
        <f t="shared" si="712"/>
        <v>17751.428333999997</v>
      </c>
      <c r="BX298" s="44">
        <f t="shared" si="713"/>
        <v>579.3602719999999</v>
      </c>
      <c r="BY298" s="44">
        <f t="shared" si="714"/>
        <v>558.06026199999997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1491734</v>
      </c>
      <c r="I299" s="21">
        <f>+'Function-Classif'!T299</f>
        <v>0</v>
      </c>
      <c r="J299" s="21">
        <f>+'Function-Classif'!U299</f>
        <v>0</v>
      </c>
      <c r="K299" s="47"/>
      <c r="L299" s="47">
        <f t="shared" si="805"/>
        <v>529669.9913799999</v>
      </c>
      <c r="M299" s="47">
        <f t="shared" si="805"/>
        <v>0</v>
      </c>
      <c r="N299" s="47">
        <f t="shared" si="805"/>
        <v>0</v>
      </c>
      <c r="O299" s="47"/>
      <c r="P299" s="47">
        <f t="shared" si="806"/>
        <v>172444.45039999994</v>
      </c>
      <c r="Q299" s="47">
        <f t="shared" si="806"/>
        <v>0</v>
      </c>
      <c r="R299" s="47">
        <f t="shared" si="806"/>
        <v>0</v>
      </c>
      <c r="S299" s="47"/>
      <c r="T299" s="47">
        <f t="shared" si="806"/>
        <v>20268.189857999998</v>
      </c>
      <c r="U299" s="47">
        <f t="shared" si="806"/>
        <v>0</v>
      </c>
      <c r="V299" s="47">
        <f t="shared" si="806"/>
        <v>0</v>
      </c>
      <c r="W299" s="24"/>
      <c r="X299" s="47">
        <f t="shared" si="807"/>
        <v>236917.19387999995</v>
      </c>
      <c r="Y299" s="47">
        <f t="shared" si="807"/>
        <v>0</v>
      </c>
      <c r="Z299" s="47">
        <f t="shared" si="807"/>
        <v>0</v>
      </c>
      <c r="AB299" s="47">
        <f t="shared" si="808"/>
        <v>225920.13083199997</v>
      </c>
      <c r="AC299" s="47">
        <f t="shared" si="808"/>
        <v>0</v>
      </c>
      <c r="AD299" s="47">
        <f t="shared" si="808"/>
        <v>0</v>
      </c>
      <c r="AF299" s="47">
        <f t="shared" si="809"/>
        <v>135838.78977399998</v>
      </c>
      <c r="AG299" s="47">
        <f t="shared" si="809"/>
        <v>0</v>
      </c>
      <c r="AH299" s="47">
        <f t="shared" si="809"/>
        <v>0</v>
      </c>
      <c r="AJ299" s="47">
        <f t="shared" si="810"/>
        <v>136706.97896199999</v>
      </c>
      <c r="AK299" s="47">
        <f t="shared" si="810"/>
        <v>0</v>
      </c>
      <c r="AL299" s="47">
        <f t="shared" si="810"/>
        <v>0</v>
      </c>
      <c r="AN299" s="47">
        <f t="shared" si="811"/>
        <v>13446.490275999997</v>
      </c>
      <c r="AO299" s="47">
        <f t="shared" si="811"/>
        <v>0</v>
      </c>
      <c r="AP299" s="47">
        <f t="shared" si="811"/>
        <v>0</v>
      </c>
      <c r="AR299" s="47">
        <f t="shared" si="812"/>
        <v>7293.0875259999984</v>
      </c>
      <c r="AS299" s="47">
        <f t="shared" si="812"/>
        <v>0</v>
      </c>
      <c r="AT299" s="47">
        <f t="shared" si="812"/>
        <v>0</v>
      </c>
      <c r="AV299" s="47">
        <f t="shared" si="813"/>
        <v>12432.111155999997</v>
      </c>
      <c r="AW299" s="47">
        <f t="shared" si="813"/>
        <v>0</v>
      </c>
      <c r="AX299" s="47">
        <f t="shared" si="813"/>
        <v>0</v>
      </c>
      <c r="AZ299" s="47">
        <f t="shared" si="814"/>
        <v>405.75164799999993</v>
      </c>
      <c r="BA299" s="47">
        <f t="shared" si="814"/>
        <v>0</v>
      </c>
      <c r="BB299" s="47">
        <f t="shared" si="814"/>
        <v>0</v>
      </c>
      <c r="BD299" s="47">
        <f t="shared" si="815"/>
        <v>390.83430799999996</v>
      </c>
      <c r="BE299" s="47">
        <f t="shared" si="815"/>
        <v>0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529669.9913799999</v>
      </c>
      <c r="BO299" s="44">
        <f t="shared" si="704"/>
        <v>172444.45039999994</v>
      </c>
      <c r="BP299" s="44">
        <f t="shared" si="705"/>
        <v>20268.189857999998</v>
      </c>
      <c r="BQ299" s="44">
        <f t="shared" si="706"/>
        <v>236917.19387999995</v>
      </c>
      <c r="BR299" s="44">
        <f t="shared" si="707"/>
        <v>225920.13083199997</v>
      </c>
      <c r="BS299" s="44">
        <f t="shared" si="708"/>
        <v>135838.78977399998</v>
      </c>
      <c r="BT299" s="44">
        <f t="shared" si="709"/>
        <v>136706.97896199999</v>
      </c>
      <c r="BU299" s="44">
        <f t="shared" si="710"/>
        <v>13446.490275999997</v>
      </c>
      <c r="BV299" s="44">
        <f t="shared" si="711"/>
        <v>7293.0875259999984</v>
      </c>
      <c r="BW299" s="44">
        <f t="shared" si="712"/>
        <v>12432.111155999997</v>
      </c>
      <c r="BX299" s="44">
        <f t="shared" si="713"/>
        <v>405.75164799999993</v>
      </c>
      <c r="BY299" s="44">
        <f t="shared" si="714"/>
        <v>390.83430799999996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14650679.432244696</v>
      </c>
      <c r="I301" s="24">
        <f t="shared" ref="I301:BF301" si="820">SUM(I295:I300)</f>
        <v>2671724.5677553043</v>
      </c>
      <c r="J301" s="24">
        <f t="shared" si="820"/>
        <v>0</v>
      </c>
      <c r="K301" s="24"/>
      <c r="L301" s="24">
        <f t="shared" si="820"/>
        <v>5202016.746007123</v>
      </c>
      <c r="M301" s="24">
        <f t="shared" si="820"/>
        <v>970878.10953609738</v>
      </c>
      <c r="N301" s="24">
        <f t="shared" si="820"/>
        <v>0</v>
      </c>
      <c r="O301" s="24"/>
      <c r="P301" s="24">
        <f t="shared" si="820"/>
        <v>1693618.5423674865</v>
      </c>
      <c r="Q301" s="24">
        <f t="shared" si="820"/>
        <v>315363.81045146193</v>
      </c>
      <c r="R301" s="24">
        <f t="shared" si="820"/>
        <v>0</v>
      </c>
      <c r="S301" s="24"/>
      <c r="T301" s="24">
        <f t="shared" ref="T301:V301" si="821">SUM(T295:T300)</f>
        <v>199058.78144590865</v>
      </c>
      <c r="U301" s="24">
        <f t="shared" si="821"/>
        <v>37212.022781000589</v>
      </c>
      <c r="V301" s="24">
        <f t="shared" si="821"/>
        <v>0</v>
      </c>
      <c r="W301" s="24"/>
      <c r="X301" s="24">
        <f t="shared" si="820"/>
        <v>2326820.9074291023</v>
      </c>
      <c r="Y301" s="24">
        <f t="shared" si="820"/>
        <v>433675.15744081081</v>
      </c>
      <c r="Z301" s="24">
        <f t="shared" si="820"/>
        <v>0</v>
      </c>
      <c r="AA301" s="24"/>
      <c r="AB301" s="24">
        <f t="shared" si="820"/>
        <v>2218816.0986545943</v>
      </c>
      <c r="AC301" s="24">
        <f t="shared" si="820"/>
        <v>415825.31711742008</v>
      </c>
      <c r="AD301" s="24">
        <f t="shared" si="820"/>
        <v>0</v>
      </c>
      <c r="AE301" s="24"/>
      <c r="AF301" s="24">
        <f t="shared" si="820"/>
        <v>1334105.519779634</v>
      </c>
      <c r="AG301" s="24">
        <f t="shared" si="820"/>
        <v>184353.88124659512</v>
      </c>
      <c r="AH301" s="24">
        <f t="shared" si="820"/>
        <v>0</v>
      </c>
      <c r="AI301" s="24"/>
      <c r="AJ301" s="24">
        <f t="shared" si="820"/>
        <v>1342632.2152092005</v>
      </c>
      <c r="AK301" s="24">
        <f t="shared" si="820"/>
        <v>251554.95193990576</v>
      </c>
      <c r="AL301" s="24">
        <f t="shared" si="820"/>
        <v>0</v>
      </c>
      <c r="AM301" s="24"/>
      <c r="AN301" s="24">
        <f t="shared" si="820"/>
        <v>132061.22440225366</v>
      </c>
      <c r="AO301" s="24">
        <f t="shared" si="820"/>
        <v>24644.448463628425</v>
      </c>
      <c r="AP301" s="24">
        <f t="shared" si="820"/>
        <v>0</v>
      </c>
      <c r="AQ301" s="24"/>
      <c r="AR301" s="24">
        <f t="shared" si="820"/>
        <v>71627.171744244319</v>
      </c>
      <c r="AS301" s="24">
        <f t="shared" si="820"/>
        <v>13407.193167912212</v>
      </c>
      <c r="AT301" s="24">
        <f t="shared" si="820"/>
        <v>0</v>
      </c>
      <c r="AU301" s="24"/>
      <c r="AV301" s="24">
        <f t="shared" si="820"/>
        <v>122098.76238832728</v>
      </c>
      <c r="AW301" s="24">
        <f t="shared" si="820"/>
        <v>23332.032476229502</v>
      </c>
      <c r="AX301" s="24">
        <f t="shared" si="820"/>
        <v>0</v>
      </c>
      <c r="AY301" s="24"/>
      <c r="AZ301" s="24">
        <f t="shared" si="820"/>
        <v>3984.9848055705565</v>
      </c>
      <c r="BA301" s="24">
        <f t="shared" si="820"/>
        <v>759.6759755566311</v>
      </c>
      <c r="BB301" s="24">
        <f t="shared" si="820"/>
        <v>0</v>
      </c>
      <c r="BC301" s="24"/>
      <c r="BD301" s="24">
        <f t="shared" si="820"/>
        <v>3838.4780112481103</v>
      </c>
      <c r="BE301" s="24">
        <f t="shared" si="820"/>
        <v>717.96715868588717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6172894.8555432204</v>
      </c>
      <c r="BO301" s="44">
        <f t="shared" si="704"/>
        <v>2008982.3528189484</v>
      </c>
      <c r="BP301" s="44">
        <f t="shared" si="705"/>
        <v>236270.80422690924</v>
      </c>
      <c r="BQ301" s="44">
        <f t="shared" si="706"/>
        <v>2760496.0648699133</v>
      </c>
      <c r="BR301" s="44">
        <f t="shared" si="707"/>
        <v>2634641.4157720143</v>
      </c>
      <c r="BS301" s="44">
        <f t="shared" si="708"/>
        <v>1518459.4010262291</v>
      </c>
      <c r="BT301" s="44">
        <f t="shared" si="709"/>
        <v>1594187.1671491063</v>
      </c>
      <c r="BU301" s="44">
        <f t="shared" si="710"/>
        <v>156705.67286588208</v>
      </c>
      <c r="BV301" s="44">
        <f t="shared" si="711"/>
        <v>85034.364912156525</v>
      </c>
      <c r="BW301" s="44">
        <f t="shared" si="712"/>
        <v>145430.79486455678</v>
      </c>
      <c r="BX301" s="44">
        <f t="shared" si="713"/>
        <v>4744.6607811271879</v>
      </c>
      <c r="BY301" s="44">
        <f t="shared" si="714"/>
        <v>4556.445169933997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14650679.432244696</v>
      </c>
      <c r="I311" s="24">
        <f t="shared" ref="I311:J311" si="840">I309+I301</f>
        <v>13068253.567755304</v>
      </c>
      <c r="J311" s="24">
        <f t="shared" si="840"/>
        <v>0</v>
      </c>
      <c r="K311" s="24"/>
      <c r="L311" s="24">
        <f t="shared" ref="L311:BF311" si="841">L309+L301</f>
        <v>5202016.746007123</v>
      </c>
      <c r="M311" s="24">
        <f t="shared" si="841"/>
        <v>4732113.9078770466</v>
      </c>
      <c r="N311" s="24">
        <f t="shared" si="841"/>
        <v>0</v>
      </c>
      <c r="O311" s="24"/>
      <c r="P311" s="24">
        <f t="shared" si="841"/>
        <v>1693618.5423674865</v>
      </c>
      <c r="Q311" s="24">
        <f t="shared" si="841"/>
        <v>1537630.7908002962</v>
      </c>
      <c r="R311" s="24">
        <f t="shared" si="841"/>
        <v>0</v>
      </c>
      <c r="S311" s="24"/>
      <c r="T311" s="24">
        <f t="shared" ref="T311:V311" si="842">T309+T301</f>
        <v>199058.78144590865</v>
      </c>
      <c r="U311" s="24">
        <f t="shared" si="842"/>
        <v>182786.06742310681</v>
      </c>
      <c r="V311" s="24">
        <f t="shared" si="842"/>
        <v>0</v>
      </c>
      <c r="W311" s="24"/>
      <c r="X311" s="24">
        <f t="shared" si="841"/>
        <v>2326820.9074291023</v>
      </c>
      <c r="Y311" s="24">
        <f t="shared" si="841"/>
        <v>2120339.6581266187</v>
      </c>
      <c r="Z311" s="24">
        <f t="shared" si="841"/>
        <v>0</v>
      </c>
      <c r="AA311" s="24"/>
      <c r="AB311" s="24">
        <f t="shared" si="841"/>
        <v>2218816.0986545943</v>
      </c>
      <c r="AC311" s="24">
        <f t="shared" si="841"/>
        <v>2043924.797326447</v>
      </c>
      <c r="AD311" s="24">
        <f t="shared" si="841"/>
        <v>0</v>
      </c>
      <c r="AE311" s="24"/>
      <c r="AF311" s="24">
        <f t="shared" si="841"/>
        <v>1334105.519779634</v>
      </c>
      <c r="AG311" s="24">
        <f t="shared" si="841"/>
        <v>900414.19433334493</v>
      </c>
      <c r="AH311" s="24">
        <f t="shared" si="841"/>
        <v>0</v>
      </c>
      <c r="AI311" s="24"/>
      <c r="AJ311" s="24">
        <f t="shared" si="841"/>
        <v>1342632.2152092005</v>
      </c>
      <c r="AK311" s="24">
        <f t="shared" si="841"/>
        <v>1242942.8710377738</v>
      </c>
      <c r="AL311" s="24">
        <f t="shared" si="841"/>
        <v>0</v>
      </c>
      <c r="AM311" s="24"/>
      <c r="AN311" s="24">
        <f t="shared" si="841"/>
        <v>132061.22440225366</v>
      </c>
      <c r="AO311" s="24">
        <f t="shared" si="841"/>
        <v>121408.93970984503</v>
      </c>
      <c r="AP311" s="24">
        <f t="shared" si="841"/>
        <v>0</v>
      </c>
      <c r="AQ311" s="24"/>
      <c r="AR311" s="24">
        <f t="shared" si="841"/>
        <v>71627.171744244319</v>
      </c>
      <c r="AS311" s="24">
        <f t="shared" si="841"/>
        <v>64527.512777261647</v>
      </c>
      <c r="AT311" s="24">
        <f t="shared" si="841"/>
        <v>0</v>
      </c>
      <c r="AU311" s="24"/>
      <c r="AV311" s="24">
        <f t="shared" si="841"/>
        <v>122098.76238832728</v>
      </c>
      <c r="AW311" s="24">
        <f t="shared" si="841"/>
        <v>114905.0043290827</v>
      </c>
      <c r="AX311" s="24">
        <f t="shared" si="841"/>
        <v>0</v>
      </c>
      <c r="AY311" s="24"/>
      <c r="AZ311" s="24">
        <f t="shared" si="841"/>
        <v>3984.9848055705565</v>
      </c>
      <c r="BA311" s="24">
        <f t="shared" si="841"/>
        <v>3744.6430642972991</v>
      </c>
      <c r="BB311" s="24">
        <f t="shared" si="841"/>
        <v>0</v>
      </c>
      <c r="BC311" s="24"/>
      <c r="BD311" s="24">
        <f t="shared" si="841"/>
        <v>3838.4780112481103</v>
      </c>
      <c r="BE311" s="24">
        <f t="shared" si="841"/>
        <v>3515.1809501834523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9934130.6538841687</v>
      </c>
      <c r="BO311" s="44">
        <f t="shared" si="704"/>
        <v>3231249.333167783</v>
      </c>
      <c r="BP311" s="44">
        <f t="shared" si="705"/>
        <v>381844.84886901546</v>
      </c>
      <c r="BQ311" s="44">
        <f t="shared" si="706"/>
        <v>4447160.5655557215</v>
      </c>
      <c r="BR311" s="44">
        <f t="shared" si="707"/>
        <v>4262740.8959810417</v>
      </c>
      <c r="BS311" s="44">
        <f t="shared" si="708"/>
        <v>2234519.7141129789</v>
      </c>
      <c r="BT311" s="44">
        <f t="shared" si="709"/>
        <v>2585575.0862469743</v>
      </c>
      <c r="BU311" s="44">
        <f t="shared" si="710"/>
        <v>253470.16411209869</v>
      </c>
      <c r="BV311" s="44">
        <f t="shared" si="711"/>
        <v>136154.68452150596</v>
      </c>
      <c r="BW311" s="44">
        <f t="shared" si="712"/>
        <v>237003.76671740998</v>
      </c>
      <c r="BX311" s="44">
        <f t="shared" si="713"/>
        <v>7729.6278698678561</v>
      </c>
      <c r="BY311" s="44">
        <f t="shared" si="714"/>
        <v>7353.6589614315626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95870</v>
      </c>
      <c r="I314" s="21">
        <f>+'Function-Classif'!T314</f>
        <v>0</v>
      </c>
      <c r="J314" s="21">
        <f>+'Function-Classif'!U314</f>
        <v>0</v>
      </c>
      <c r="K314" s="24"/>
      <c r="L314" s="47">
        <f t="shared" ref="L314:N314" si="843">INDEX(Alloc,$E314,L$1)*$G314</f>
        <v>34040.560899999997</v>
      </c>
      <c r="M314" s="47">
        <f t="shared" si="843"/>
        <v>0</v>
      </c>
      <c r="N314" s="47">
        <f t="shared" si="843"/>
        <v>0</v>
      </c>
      <c r="O314" s="47"/>
      <c r="P314" s="47">
        <f t="shared" ref="P314:V314" si="844">INDEX(Alloc,$E314,P$1)*$G314</f>
        <v>11082.571999999996</v>
      </c>
      <c r="Q314" s="47">
        <f t="shared" si="844"/>
        <v>0</v>
      </c>
      <c r="R314" s="47">
        <f t="shared" si="844"/>
        <v>0</v>
      </c>
      <c r="S314" s="47"/>
      <c r="T314" s="47">
        <f t="shared" si="844"/>
        <v>1302.5856899999999</v>
      </c>
      <c r="U314" s="47">
        <f t="shared" si="844"/>
        <v>0</v>
      </c>
      <c r="V314" s="47">
        <f t="shared" si="844"/>
        <v>0</v>
      </c>
      <c r="W314" s="24"/>
      <c r="X314" s="47">
        <f t="shared" ref="X314:Z314" si="845">INDEX(Alloc,$E314,X$1)*$G314</f>
        <v>15226.073399999996</v>
      </c>
      <c r="Y314" s="47">
        <f t="shared" si="845"/>
        <v>0</v>
      </c>
      <c r="Z314" s="47">
        <f t="shared" si="845"/>
        <v>0</v>
      </c>
      <c r="AB314" s="47">
        <f t="shared" ref="AB314:AD314" si="846">INDEX(Alloc,$E314,AB$1)*$G314</f>
        <v>14519.319759999997</v>
      </c>
      <c r="AC314" s="47">
        <f t="shared" si="846"/>
        <v>0</v>
      </c>
      <c r="AD314" s="47">
        <f t="shared" si="846"/>
        <v>0</v>
      </c>
      <c r="AF314" s="47">
        <f t="shared" ref="AF314:AH314" si="847">INDEX(Alloc,$E314,AF$1)*$G314</f>
        <v>8730.0180699999983</v>
      </c>
      <c r="AG314" s="47">
        <f t="shared" si="847"/>
        <v>0</v>
      </c>
      <c r="AH314" s="47">
        <f t="shared" si="847"/>
        <v>0</v>
      </c>
      <c r="AJ314" s="47">
        <f t="shared" ref="AJ314:AL314" si="848">INDEX(Alloc,$E314,AJ$1)*$G314</f>
        <v>8785.814409999999</v>
      </c>
      <c r="AK314" s="47">
        <f t="shared" si="848"/>
        <v>0</v>
      </c>
      <c r="AL314" s="47">
        <f t="shared" si="848"/>
        <v>0</v>
      </c>
      <c r="AN314" s="47">
        <f t="shared" ref="AN314:AP314" si="849">INDEX(Alloc,$E314,AN$1)*$G314</f>
        <v>864.1721799999998</v>
      </c>
      <c r="AO314" s="47">
        <f t="shared" si="849"/>
        <v>0</v>
      </c>
      <c r="AP314" s="47">
        <f t="shared" si="849"/>
        <v>0</v>
      </c>
      <c r="AR314" s="47">
        <f t="shared" ref="AR314:AT314" si="850">INDEX(Alloc,$E314,AR$1)*$G314</f>
        <v>468.70842999999991</v>
      </c>
      <c r="AS314" s="47">
        <f t="shared" si="850"/>
        <v>0</v>
      </c>
      <c r="AT314" s="47">
        <f t="shared" si="850"/>
        <v>0</v>
      </c>
      <c r="AV314" s="47">
        <f t="shared" ref="AV314:AX314" si="851">INDEX(Alloc,$E314,AV$1)*$G314</f>
        <v>798.9805799999998</v>
      </c>
      <c r="AW314" s="47">
        <f t="shared" si="851"/>
        <v>0</v>
      </c>
      <c r="AX314" s="47">
        <f t="shared" si="851"/>
        <v>0</v>
      </c>
      <c r="AZ314" s="47">
        <f t="shared" ref="AZ314:BB314" si="852">INDEX(Alloc,$E314,AZ$1)*$G314</f>
        <v>26.076639999999994</v>
      </c>
      <c r="BA314" s="47">
        <f t="shared" si="852"/>
        <v>0</v>
      </c>
      <c r="BB314" s="47">
        <f t="shared" si="852"/>
        <v>0</v>
      </c>
      <c r="BD314" s="47">
        <f t="shared" ref="BD314:BF314" si="853">INDEX(Alloc,$E314,BD$1)*$G314</f>
        <v>25.117939999999997</v>
      </c>
      <c r="BE314" s="47">
        <f t="shared" si="853"/>
        <v>0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34040.560899999997</v>
      </c>
      <c r="BO314" s="44">
        <f t="shared" si="704"/>
        <v>11082.571999999996</v>
      </c>
      <c r="BP314" s="44">
        <f t="shared" si="705"/>
        <v>1302.5856899999999</v>
      </c>
      <c r="BQ314" s="44">
        <f t="shared" si="706"/>
        <v>15226.073399999996</v>
      </c>
      <c r="BR314" s="44">
        <f t="shared" si="707"/>
        <v>14519.319759999997</v>
      </c>
      <c r="BS314" s="44">
        <f t="shared" si="708"/>
        <v>8730.0180699999983</v>
      </c>
      <c r="BT314" s="44">
        <f t="shared" si="709"/>
        <v>8785.814409999999</v>
      </c>
      <c r="BU314" s="44">
        <f t="shared" si="710"/>
        <v>864.1721799999998</v>
      </c>
      <c r="BV314" s="44">
        <f t="shared" si="711"/>
        <v>468.70842999999991</v>
      </c>
      <c r="BW314" s="44">
        <f t="shared" si="712"/>
        <v>798.9805799999998</v>
      </c>
      <c r="BX314" s="44">
        <f t="shared" si="713"/>
        <v>26.076639999999994</v>
      </c>
      <c r="BY314" s="44">
        <f t="shared" si="714"/>
        <v>25.117939999999997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180161</v>
      </c>
      <c r="I317" s="21">
        <f>+'Function-Classif'!T317</f>
        <v>0</v>
      </c>
      <c r="J317" s="21">
        <f>+'Function-Classif'!U317</f>
        <v>0</v>
      </c>
      <c r="K317" s="24"/>
      <c r="L317" s="47">
        <f t="shared" ref="L317:N318" si="854">INDEX(Alloc,$E317,L$1)*$G317</f>
        <v>63969.766269999993</v>
      </c>
      <c r="M317" s="47">
        <f t="shared" si="854"/>
        <v>0</v>
      </c>
      <c r="N317" s="47">
        <f t="shared" si="854"/>
        <v>0</v>
      </c>
      <c r="O317" s="47"/>
      <c r="P317" s="47">
        <f t="shared" ref="P317:V318" si="855">INDEX(Alloc,$E317,P$1)*$G317</f>
        <v>20826.611599999993</v>
      </c>
      <c r="Q317" s="47">
        <f t="shared" si="855"/>
        <v>0</v>
      </c>
      <c r="R317" s="47">
        <f t="shared" si="855"/>
        <v>0</v>
      </c>
      <c r="S317" s="47"/>
      <c r="T317" s="47">
        <f t="shared" si="855"/>
        <v>2447.8475069999995</v>
      </c>
      <c r="U317" s="47">
        <f t="shared" si="855"/>
        <v>0</v>
      </c>
      <c r="V317" s="47">
        <f t="shared" si="855"/>
        <v>0</v>
      </c>
      <c r="W317" s="24"/>
      <c r="X317" s="47">
        <f t="shared" ref="X317:Z318" si="856">INDEX(Alloc,$E317,X$1)*$G317</f>
        <v>28613.170019999994</v>
      </c>
      <c r="Y317" s="47">
        <f t="shared" si="856"/>
        <v>0</v>
      </c>
      <c r="Z317" s="47">
        <f t="shared" si="856"/>
        <v>0</v>
      </c>
      <c r="AB317" s="47">
        <f t="shared" ref="AB317:AD318" si="857">INDEX(Alloc,$E317,AB$1)*$G317</f>
        <v>27285.023127999993</v>
      </c>
      <c r="AC317" s="47">
        <f t="shared" si="857"/>
        <v>0</v>
      </c>
      <c r="AD317" s="47">
        <f t="shared" si="857"/>
        <v>0</v>
      </c>
      <c r="AF317" s="47">
        <f t="shared" ref="AF317:AH318" si="858">INDEX(Alloc,$E317,AF$1)*$G317</f>
        <v>16405.640820999997</v>
      </c>
      <c r="AG317" s="47">
        <f t="shared" si="858"/>
        <v>0</v>
      </c>
      <c r="AH317" s="47">
        <f t="shared" si="858"/>
        <v>0</v>
      </c>
      <c r="AJ317" s="47">
        <f t="shared" ref="AJ317:AL318" si="859">INDEX(Alloc,$E317,AJ$1)*$G317</f>
        <v>16510.494522999998</v>
      </c>
      <c r="AK317" s="47">
        <f t="shared" si="859"/>
        <v>0</v>
      </c>
      <c r="AL317" s="47">
        <f t="shared" si="859"/>
        <v>0</v>
      </c>
      <c r="AN317" s="47">
        <f t="shared" ref="AN317:AP318" si="860">INDEX(Alloc,$E317,AN$1)*$G317</f>
        <v>1623.9712539999996</v>
      </c>
      <c r="AO317" s="47">
        <f t="shared" si="860"/>
        <v>0</v>
      </c>
      <c r="AP317" s="47">
        <f t="shared" si="860"/>
        <v>0</v>
      </c>
      <c r="AR317" s="47">
        <f t="shared" ref="AR317:AT318" si="861">INDEX(Alloc,$E317,AR$1)*$G317</f>
        <v>880.80712899999992</v>
      </c>
      <c r="AS317" s="47">
        <f t="shared" si="861"/>
        <v>0</v>
      </c>
      <c r="AT317" s="47">
        <f t="shared" si="861"/>
        <v>0</v>
      </c>
      <c r="AV317" s="47">
        <f t="shared" ref="AV317:AX318" si="862">INDEX(Alloc,$E317,AV$1)*$G317</f>
        <v>1501.4617739999997</v>
      </c>
      <c r="AW317" s="47">
        <f t="shared" si="862"/>
        <v>0</v>
      </c>
      <c r="AX317" s="47">
        <f t="shared" si="862"/>
        <v>0</v>
      </c>
      <c r="AZ317" s="47">
        <f t="shared" ref="AZ317:BB318" si="863">INDEX(Alloc,$E317,AZ$1)*$G317</f>
        <v>49.00379199999999</v>
      </c>
      <c r="BA317" s="47">
        <f t="shared" si="863"/>
        <v>0</v>
      </c>
      <c r="BB317" s="47">
        <f t="shared" si="863"/>
        <v>0</v>
      </c>
      <c r="BD317" s="47">
        <f t="shared" ref="BD317:BF318" si="864">INDEX(Alloc,$E317,BD$1)*$G317</f>
        <v>47.202181999999993</v>
      </c>
      <c r="BE317" s="47">
        <f t="shared" si="864"/>
        <v>0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63969.766269999993</v>
      </c>
      <c r="BO317" s="44">
        <f t="shared" si="704"/>
        <v>20826.611599999993</v>
      </c>
      <c r="BP317" s="44">
        <f t="shared" si="705"/>
        <v>2447.8475069999995</v>
      </c>
      <c r="BQ317" s="44">
        <f t="shared" si="706"/>
        <v>28613.170019999994</v>
      </c>
      <c r="BR317" s="44">
        <f t="shared" si="707"/>
        <v>27285.023127999993</v>
      </c>
      <c r="BS317" s="44">
        <f t="shared" si="708"/>
        <v>16405.640820999997</v>
      </c>
      <c r="BT317" s="44">
        <f t="shared" si="709"/>
        <v>16510.494522999998</v>
      </c>
      <c r="BU317" s="44">
        <f t="shared" si="710"/>
        <v>1623.9712539999996</v>
      </c>
      <c r="BV317" s="44">
        <f t="shared" si="711"/>
        <v>880.80712899999992</v>
      </c>
      <c r="BW317" s="44">
        <f t="shared" si="712"/>
        <v>1501.4617739999997</v>
      </c>
      <c r="BX317" s="44">
        <f t="shared" si="713"/>
        <v>49.00379199999999</v>
      </c>
      <c r="BY317" s="44">
        <f t="shared" si="714"/>
        <v>47.202181999999993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60427</v>
      </c>
      <c r="I318" s="21">
        <f>+'Function-Classif'!T318</f>
        <v>0</v>
      </c>
      <c r="J318" s="21">
        <f>+'Function-Classif'!U318</f>
        <v>0</v>
      </c>
      <c r="K318" s="24"/>
      <c r="L318" s="47">
        <f t="shared" si="854"/>
        <v>21455.814889999998</v>
      </c>
      <c r="M318" s="47">
        <f t="shared" si="854"/>
        <v>0</v>
      </c>
      <c r="N318" s="47">
        <f t="shared" si="854"/>
        <v>0</v>
      </c>
      <c r="O318" s="47"/>
      <c r="P318" s="47">
        <f t="shared" si="855"/>
        <v>6985.3611999999976</v>
      </c>
      <c r="Q318" s="47">
        <f t="shared" si="855"/>
        <v>0</v>
      </c>
      <c r="R318" s="47">
        <f t="shared" si="855"/>
        <v>0</v>
      </c>
      <c r="S318" s="47"/>
      <c r="T318" s="47">
        <f t="shared" si="855"/>
        <v>821.02164899999991</v>
      </c>
      <c r="U318" s="47">
        <f t="shared" si="855"/>
        <v>0</v>
      </c>
      <c r="V318" s="47">
        <f t="shared" si="855"/>
        <v>0</v>
      </c>
      <c r="W318" s="24"/>
      <c r="X318" s="47">
        <f t="shared" si="856"/>
        <v>9597.0161399999979</v>
      </c>
      <c r="Y318" s="47">
        <f t="shared" si="856"/>
        <v>0</v>
      </c>
      <c r="Z318" s="47">
        <f t="shared" si="856"/>
        <v>0</v>
      </c>
      <c r="AB318" s="47">
        <f t="shared" si="857"/>
        <v>9151.548295999999</v>
      </c>
      <c r="AC318" s="47">
        <f t="shared" si="857"/>
        <v>0</v>
      </c>
      <c r="AD318" s="47">
        <f t="shared" si="857"/>
        <v>0</v>
      </c>
      <c r="AF318" s="47">
        <f t="shared" si="858"/>
        <v>5502.5430469999983</v>
      </c>
      <c r="AG318" s="47">
        <f t="shared" si="858"/>
        <v>0</v>
      </c>
      <c r="AH318" s="47">
        <f t="shared" si="858"/>
        <v>0</v>
      </c>
      <c r="AJ318" s="47">
        <f t="shared" si="859"/>
        <v>5537.7115609999992</v>
      </c>
      <c r="AK318" s="47">
        <f t="shared" si="859"/>
        <v>0</v>
      </c>
      <c r="AL318" s="47">
        <f t="shared" si="859"/>
        <v>0</v>
      </c>
      <c r="AN318" s="47">
        <f t="shared" si="860"/>
        <v>544.68897799999991</v>
      </c>
      <c r="AO318" s="47">
        <f t="shared" si="860"/>
        <v>0</v>
      </c>
      <c r="AP318" s="47">
        <f t="shared" si="860"/>
        <v>0</v>
      </c>
      <c r="AR318" s="47">
        <f t="shared" si="861"/>
        <v>295.42760299999998</v>
      </c>
      <c r="AS318" s="47">
        <f t="shared" si="861"/>
        <v>0</v>
      </c>
      <c r="AT318" s="47">
        <f t="shared" si="861"/>
        <v>0</v>
      </c>
      <c r="AV318" s="47">
        <f t="shared" si="862"/>
        <v>503.59861799999987</v>
      </c>
      <c r="AW318" s="47">
        <f t="shared" si="862"/>
        <v>0</v>
      </c>
      <c r="AX318" s="47">
        <f t="shared" si="862"/>
        <v>0</v>
      </c>
      <c r="AZ318" s="47">
        <f t="shared" si="863"/>
        <v>16.436143999999995</v>
      </c>
      <c r="BA318" s="47">
        <f t="shared" si="863"/>
        <v>0</v>
      </c>
      <c r="BB318" s="47">
        <f t="shared" si="863"/>
        <v>0</v>
      </c>
      <c r="BD318" s="47">
        <f t="shared" si="864"/>
        <v>15.831873999999999</v>
      </c>
      <c r="BE318" s="47">
        <f t="shared" si="864"/>
        <v>0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21455.814889999998</v>
      </c>
      <c r="BO318" s="44">
        <f t="shared" si="704"/>
        <v>6985.3611999999976</v>
      </c>
      <c r="BP318" s="44">
        <f t="shared" si="705"/>
        <v>821.02164899999991</v>
      </c>
      <c r="BQ318" s="44">
        <f t="shared" si="706"/>
        <v>9597.0161399999979</v>
      </c>
      <c r="BR318" s="44">
        <f t="shared" si="707"/>
        <v>9151.548295999999</v>
      </c>
      <c r="BS318" s="44">
        <f t="shared" si="708"/>
        <v>5502.5430469999983</v>
      </c>
      <c r="BT318" s="44">
        <f t="shared" si="709"/>
        <v>5537.7115609999992</v>
      </c>
      <c r="BU318" s="44">
        <f t="shared" si="710"/>
        <v>544.68897799999991</v>
      </c>
      <c r="BV318" s="44">
        <f t="shared" si="711"/>
        <v>295.42760299999998</v>
      </c>
      <c r="BW318" s="44">
        <f t="shared" si="712"/>
        <v>503.59861799999987</v>
      </c>
      <c r="BX318" s="44">
        <f t="shared" si="713"/>
        <v>16.436143999999995</v>
      </c>
      <c r="BY318" s="44">
        <f t="shared" si="714"/>
        <v>15.831873999999999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336458</v>
      </c>
      <c r="I320" s="24">
        <f t="shared" ref="I320:BF320" si="865">SUM(I314:I319)</f>
        <v>0</v>
      </c>
      <c r="J320" s="24">
        <f t="shared" si="865"/>
        <v>0</v>
      </c>
      <c r="K320" s="24"/>
      <c r="L320" s="24">
        <f t="shared" si="865"/>
        <v>119466.14205999998</v>
      </c>
      <c r="M320" s="24">
        <f t="shared" si="865"/>
        <v>0</v>
      </c>
      <c r="N320" s="24">
        <f t="shared" si="865"/>
        <v>0</v>
      </c>
      <c r="O320" s="24"/>
      <c r="P320" s="24">
        <f t="shared" si="865"/>
        <v>38894.544799999989</v>
      </c>
      <c r="Q320" s="24">
        <f t="shared" si="865"/>
        <v>0</v>
      </c>
      <c r="R320" s="24">
        <f t="shared" si="865"/>
        <v>0</v>
      </c>
      <c r="S320" s="24"/>
      <c r="T320" s="24">
        <f t="shared" ref="T320:V320" si="866">SUM(T314:T319)</f>
        <v>4571.4548459999996</v>
      </c>
      <c r="U320" s="24">
        <f t="shared" si="866"/>
        <v>0</v>
      </c>
      <c r="V320" s="24">
        <f t="shared" si="866"/>
        <v>0</v>
      </c>
      <c r="W320" s="24"/>
      <c r="X320" s="24">
        <f t="shared" si="865"/>
        <v>53436.259559999991</v>
      </c>
      <c r="Y320" s="24">
        <f t="shared" si="865"/>
        <v>0</v>
      </c>
      <c r="Z320" s="24">
        <f t="shared" si="865"/>
        <v>0</v>
      </c>
      <c r="AA320" s="24"/>
      <c r="AB320" s="24">
        <f t="shared" si="865"/>
        <v>50955.891183999993</v>
      </c>
      <c r="AC320" s="24">
        <f t="shared" si="865"/>
        <v>0</v>
      </c>
      <c r="AD320" s="24">
        <f t="shared" si="865"/>
        <v>0</v>
      </c>
      <c r="AE320" s="24"/>
      <c r="AF320" s="24">
        <f t="shared" si="865"/>
        <v>30638.201937999995</v>
      </c>
      <c r="AG320" s="24">
        <f t="shared" si="865"/>
        <v>0</v>
      </c>
      <c r="AH320" s="24">
        <f t="shared" si="865"/>
        <v>0</v>
      </c>
      <c r="AI320" s="24"/>
      <c r="AJ320" s="24">
        <f t="shared" si="865"/>
        <v>30834.020493999997</v>
      </c>
      <c r="AK320" s="24">
        <f t="shared" si="865"/>
        <v>0</v>
      </c>
      <c r="AL320" s="24">
        <f t="shared" si="865"/>
        <v>0</v>
      </c>
      <c r="AM320" s="24"/>
      <c r="AN320" s="24">
        <f t="shared" si="865"/>
        <v>3032.8324119999997</v>
      </c>
      <c r="AO320" s="24">
        <f t="shared" si="865"/>
        <v>0</v>
      </c>
      <c r="AP320" s="24">
        <f t="shared" si="865"/>
        <v>0</v>
      </c>
      <c r="AQ320" s="24"/>
      <c r="AR320" s="24">
        <f t="shared" si="865"/>
        <v>1644.943162</v>
      </c>
      <c r="AS320" s="24">
        <f t="shared" si="865"/>
        <v>0</v>
      </c>
      <c r="AT320" s="24">
        <f t="shared" si="865"/>
        <v>0</v>
      </c>
      <c r="AU320" s="24"/>
      <c r="AV320" s="24">
        <f t="shared" si="865"/>
        <v>2804.0409719999993</v>
      </c>
      <c r="AW320" s="24">
        <f t="shared" si="865"/>
        <v>0</v>
      </c>
      <c r="AX320" s="24">
        <f t="shared" si="865"/>
        <v>0</v>
      </c>
      <c r="AY320" s="24"/>
      <c r="AZ320" s="24">
        <f t="shared" si="865"/>
        <v>91.516575999999986</v>
      </c>
      <c r="BA320" s="24">
        <f t="shared" si="865"/>
        <v>0</v>
      </c>
      <c r="BB320" s="24">
        <f t="shared" si="865"/>
        <v>0</v>
      </c>
      <c r="BC320" s="24"/>
      <c r="BD320" s="24">
        <f t="shared" si="865"/>
        <v>88.151995999999997</v>
      </c>
      <c r="BE320" s="24">
        <f t="shared" si="865"/>
        <v>0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119466.14205999998</v>
      </c>
      <c r="BO320" s="44">
        <f t="shared" si="704"/>
        <v>38894.544799999989</v>
      </c>
      <c r="BP320" s="44">
        <f t="shared" si="705"/>
        <v>4571.4548459999996</v>
      </c>
      <c r="BQ320" s="44">
        <f t="shared" si="706"/>
        <v>53436.259559999991</v>
      </c>
      <c r="BR320" s="44">
        <f t="shared" si="707"/>
        <v>50955.891183999993</v>
      </c>
      <c r="BS320" s="44">
        <f t="shared" si="708"/>
        <v>30638.201937999995</v>
      </c>
      <c r="BT320" s="44">
        <f t="shared" si="709"/>
        <v>30834.020493999997</v>
      </c>
      <c r="BU320" s="44">
        <f t="shared" si="710"/>
        <v>3032.8324119999997</v>
      </c>
      <c r="BV320" s="44">
        <f t="shared" si="711"/>
        <v>1644.943162</v>
      </c>
      <c r="BW320" s="44">
        <f t="shared" si="712"/>
        <v>2804.0409719999993</v>
      </c>
      <c r="BX320" s="44">
        <f t="shared" si="713"/>
        <v>91.516575999999986</v>
      </c>
      <c r="BY320" s="44">
        <f t="shared" si="714"/>
        <v>88.151995999999997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46873</v>
      </c>
      <c r="I324" s="21">
        <f>+'Function-Classif'!T324</f>
        <v>0</v>
      </c>
      <c r="J324" s="21">
        <f>+'Function-Classif'!U324</f>
        <v>0</v>
      </c>
      <c r="K324" s="47"/>
      <c r="L324" s="47">
        <f t="shared" si="867"/>
        <v>16643.196109999997</v>
      </c>
      <c r="M324" s="47">
        <f t="shared" si="867"/>
        <v>0</v>
      </c>
      <c r="N324" s="47">
        <f t="shared" si="867"/>
        <v>0</v>
      </c>
      <c r="O324" s="47"/>
      <c r="P324" s="47">
        <f t="shared" si="868"/>
        <v>5418.518799999998</v>
      </c>
      <c r="Q324" s="47">
        <f t="shared" si="868"/>
        <v>0</v>
      </c>
      <c r="R324" s="47">
        <f t="shared" si="868"/>
        <v>0</v>
      </c>
      <c r="S324" s="47"/>
      <c r="T324" s="47">
        <f t="shared" si="868"/>
        <v>636.86345099999994</v>
      </c>
      <c r="U324" s="47">
        <f t="shared" si="868"/>
        <v>0</v>
      </c>
      <c r="V324" s="47">
        <f t="shared" si="868"/>
        <v>0</v>
      </c>
      <c r="W324" s="24"/>
      <c r="X324" s="47">
        <f t="shared" si="869"/>
        <v>7444.369859999998</v>
      </c>
      <c r="Y324" s="47">
        <f t="shared" si="869"/>
        <v>0</v>
      </c>
      <c r="Z324" s="47">
        <f t="shared" si="869"/>
        <v>0</v>
      </c>
      <c r="AB324" s="47">
        <f t="shared" si="870"/>
        <v>7098.8221039999989</v>
      </c>
      <c r="AC324" s="47">
        <f t="shared" si="870"/>
        <v>0</v>
      </c>
      <c r="AD324" s="47">
        <f t="shared" si="870"/>
        <v>0</v>
      </c>
      <c r="AF324" s="47">
        <f t="shared" si="871"/>
        <v>4268.3022529999989</v>
      </c>
      <c r="AG324" s="47">
        <f t="shared" si="871"/>
        <v>0</v>
      </c>
      <c r="AH324" s="47">
        <f t="shared" si="871"/>
        <v>0</v>
      </c>
      <c r="AJ324" s="47">
        <f t="shared" si="872"/>
        <v>4295.5823389999996</v>
      </c>
      <c r="AK324" s="47">
        <f t="shared" si="872"/>
        <v>0</v>
      </c>
      <c r="AL324" s="47">
        <f t="shared" si="872"/>
        <v>0</v>
      </c>
      <c r="AN324" s="47">
        <f t="shared" si="873"/>
        <v>422.51322199999987</v>
      </c>
      <c r="AO324" s="47">
        <f t="shared" si="873"/>
        <v>0</v>
      </c>
      <c r="AP324" s="47">
        <f t="shared" si="873"/>
        <v>0</v>
      </c>
      <c r="AR324" s="47">
        <f t="shared" si="874"/>
        <v>229.16209699999996</v>
      </c>
      <c r="AS324" s="47">
        <f t="shared" si="874"/>
        <v>0</v>
      </c>
      <c r="AT324" s="47">
        <f t="shared" si="874"/>
        <v>0</v>
      </c>
      <c r="AV324" s="47">
        <f t="shared" si="875"/>
        <v>390.6395819999999</v>
      </c>
      <c r="AW324" s="47">
        <f t="shared" si="875"/>
        <v>0</v>
      </c>
      <c r="AX324" s="47">
        <f t="shared" si="875"/>
        <v>0</v>
      </c>
      <c r="AZ324" s="47">
        <f t="shared" si="876"/>
        <v>12.749455999999997</v>
      </c>
      <c r="BA324" s="47">
        <f t="shared" si="876"/>
        <v>0</v>
      </c>
      <c r="BB324" s="47">
        <f t="shared" si="876"/>
        <v>0</v>
      </c>
      <c r="BD324" s="47">
        <f t="shared" si="877"/>
        <v>12.280725999999998</v>
      </c>
      <c r="BE324" s="47">
        <f t="shared" si="877"/>
        <v>0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16643.196109999997</v>
      </c>
      <c r="BO324" s="44">
        <f t="shared" si="704"/>
        <v>5418.518799999998</v>
      </c>
      <c r="BP324" s="44">
        <f t="shared" si="705"/>
        <v>636.86345099999994</v>
      </c>
      <c r="BQ324" s="44">
        <f t="shared" si="706"/>
        <v>7444.369859999998</v>
      </c>
      <c r="BR324" s="44">
        <f t="shared" si="707"/>
        <v>7098.8221039999989</v>
      </c>
      <c r="BS324" s="44">
        <f t="shared" si="708"/>
        <v>4268.3022529999989</v>
      </c>
      <c r="BT324" s="44">
        <f t="shared" si="709"/>
        <v>4295.5823389999996</v>
      </c>
      <c r="BU324" s="44">
        <f t="shared" si="710"/>
        <v>422.51322199999987</v>
      </c>
      <c r="BV324" s="44">
        <f t="shared" si="711"/>
        <v>229.16209699999996</v>
      </c>
      <c r="BW324" s="44">
        <f t="shared" si="712"/>
        <v>390.6395819999999</v>
      </c>
      <c r="BX324" s="44">
        <f t="shared" si="713"/>
        <v>12.749455999999997</v>
      </c>
      <c r="BY324" s="44">
        <f t="shared" si="714"/>
        <v>12.280725999999998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46873</v>
      </c>
      <c r="I325" s="21">
        <f>+'Function-Classif'!T325</f>
        <v>0</v>
      </c>
      <c r="J325" s="21">
        <f>+'Function-Classif'!U325</f>
        <v>0</v>
      </c>
      <c r="K325" s="24"/>
      <c r="L325" s="47">
        <f t="shared" si="867"/>
        <v>16643.196109999997</v>
      </c>
      <c r="M325" s="47">
        <f t="shared" si="867"/>
        <v>0</v>
      </c>
      <c r="N325" s="47">
        <f t="shared" si="867"/>
        <v>0</v>
      </c>
      <c r="O325" s="47"/>
      <c r="P325" s="47">
        <f t="shared" si="868"/>
        <v>5418.518799999998</v>
      </c>
      <c r="Q325" s="47">
        <f t="shared" si="868"/>
        <v>0</v>
      </c>
      <c r="R325" s="47">
        <f t="shared" si="868"/>
        <v>0</v>
      </c>
      <c r="S325" s="47"/>
      <c r="T325" s="47">
        <f t="shared" si="868"/>
        <v>636.86345099999994</v>
      </c>
      <c r="U325" s="47">
        <f t="shared" si="868"/>
        <v>0</v>
      </c>
      <c r="V325" s="47">
        <f t="shared" si="868"/>
        <v>0</v>
      </c>
      <c r="W325" s="24"/>
      <c r="X325" s="47">
        <f t="shared" si="869"/>
        <v>7444.369859999998</v>
      </c>
      <c r="Y325" s="47">
        <f t="shared" si="869"/>
        <v>0</v>
      </c>
      <c r="Z325" s="47">
        <f t="shared" si="869"/>
        <v>0</v>
      </c>
      <c r="AB325" s="47">
        <f t="shared" si="870"/>
        <v>7098.8221039999989</v>
      </c>
      <c r="AC325" s="47">
        <f t="shared" si="870"/>
        <v>0</v>
      </c>
      <c r="AD325" s="47">
        <f t="shared" si="870"/>
        <v>0</v>
      </c>
      <c r="AF325" s="47">
        <f t="shared" si="871"/>
        <v>4268.3022529999989</v>
      </c>
      <c r="AG325" s="47">
        <f t="shared" si="871"/>
        <v>0</v>
      </c>
      <c r="AH325" s="47">
        <f t="shared" si="871"/>
        <v>0</v>
      </c>
      <c r="AJ325" s="47">
        <f t="shared" si="872"/>
        <v>4295.5823389999996</v>
      </c>
      <c r="AK325" s="47">
        <f t="shared" si="872"/>
        <v>0</v>
      </c>
      <c r="AL325" s="47">
        <f t="shared" si="872"/>
        <v>0</v>
      </c>
      <c r="AN325" s="47">
        <f t="shared" si="873"/>
        <v>422.51322199999987</v>
      </c>
      <c r="AO325" s="47">
        <f t="shared" si="873"/>
        <v>0</v>
      </c>
      <c r="AP325" s="47">
        <f t="shared" si="873"/>
        <v>0</v>
      </c>
      <c r="AR325" s="47">
        <f t="shared" si="874"/>
        <v>229.16209699999996</v>
      </c>
      <c r="AS325" s="47">
        <f t="shared" si="874"/>
        <v>0</v>
      </c>
      <c r="AT325" s="47">
        <f t="shared" si="874"/>
        <v>0</v>
      </c>
      <c r="AV325" s="47">
        <f t="shared" si="875"/>
        <v>390.6395819999999</v>
      </c>
      <c r="AW325" s="47">
        <f t="shared" si="875"/>
        <v>0</v>
      </c>
      <c r="AX325" s="47">
        <f t="shared" si="875"/>
        <v>0</v>
      </c>
      <c r="AZ325" s="47">
        <f t="shared" si="876"/>
        <v>12.749455999999997</v>
      </c>
      <c r="BA325" s="47">
        <f t="shared" si="876"/>
        <v>0</v>
      </c>
      <c r="BB325" s="47">
        <f t="shared" si="876"/>
        <v>0</v>
      </c>
      <c r="BD325" s="47">
        <f t="shared" si="877"/>
        <v>12.280725999999998</v>
      </c>
      <c r="BE325" s="47">
        <f t="shared" si="877"/>
        <v>0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16643.196109999997</v>
      </c>
      <c r="BO325" s="44">
        <f t="shared" si="704"/>
        <v>5418.518799999998</v>
      </c>
      <c r="BP325" s="44">
        <f t="shared" si="705"/>
        <v>636.86345099999994</v>
      </c>
      <c r="BQ325" s="44">
        <f t="shared" si="706"/>
        <v>7444.369859999998</v>
      </c>
      <c r="BR325" s="44">
        <f t="shared" si="707"/>
        <v>7098.8221039999989</v>
      </c>
      <c r="BS325" s="44">
        <f t="shared" si="708"/>
        <v>4268.3022529999989</v>
      </c>
      <c r="BT325" s="44">
        <f t="shared" si="709"/>
        <v>4295.5823389999996</v>
      </c>
      <c r="BU325" s="44">
        <f t="shared" si="710"/>
        <v>422.51322199999987</v>
      </c>
      <c r="BV325" s="44">
        <f t="shared" si="711"/>
        <v>229.16209699999996</v>
      </c>
      <c r="BW325" s="44">
        <f t="shared" si="712"/>
        <v>390.6395819999999</v>
      </c>
      <c r="BX325" s="44">
        <f t="shared" si="713"/>
        <v>12.749455999999997</v>
      </c>
      <c r="BY325" s="44">
        <f t="shared" si="714"/>
        <v>12.280725999999998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93746</v>
      </c>
      <c r="I328" s="24">
        <f t="shared" ref="I328:J328" si="890">SUM(I323:I327)</f>
        <v>151040</v>
      </c>
      <c r="J328" s="24">
        <f t="shared" si="890"/>
        <v>0</v>
      </c>
      <c r="K328" s="24"/>
      <c r="L328" s="24">
        <f t="shared" ref="L328:BF328" si="891">SUM(L323:L327)</f>
        <v>33286.392219999994</v>
      </c>
      <c r="M328" s="24">
        <f t="shared" si="891"/>
        <v>54642.953911004042</v>
      </c>
      <c r="N328" s="24">
        <f t="shared" si="891"/>
        <v>0</v>
      </c>
      <c r="O328" s="24"/>
      <c r="P328" s="24">
        <f t="shared" si="891"/>
        <v>10837.037599999996</v>
      </c>
      <c r="Q328" s="24">
        <f t="shared" si="891"/>
        <v>17757.003776153357</v>
      </c>
      <c r="R328" s="24">
        <f t="shared" si="891"/>
        <v>0</v>
      </c>
      <c r="S328" s="24"/>
      <c r="T328" s="24">
        <f t="shared" ref="T328:V328" si="892">SUM(T323:T327)</f>
        <v>1273.7269019999999</v>
      </c>
      <c r="U328" s="24">
        <f t="shared" si="892"/>
        <v>2114.8888925086171</v>
      </c>
      <c r="V328" s="24">
        <f t="shared" si="892"/>
        <v>0</v>
      </c>
      <c r="W328" s="24"/>
      <c r="X328" s="24">
        <f t="shared" si="891"/>
        <v>14888.739719999996</v>
      </c>
      <c r="Y328" s="24">
        <f t="shared" si="891"/>
        <v>24503.736408909597</v>
      </c>
      <c r="Z328" s="24">
        <f t="shared" si="891"/>
        <v>0</v>
      </c>
      <c r="AA328" s="24"/>
      <c r="AB328" s="24">
        <f t="shared" si="891"/>
        <v>14197.644207999998</v>
      </c>
      <c r="AC328" s="24">
        <f t="shared" si="891"/>
        <v>23652.908147591512</v>
      </c>
      <c r="AD328" s="24">
        <f t="shared" si="891"/>
        <v>0</v>
      </c>
      <c r="AE328" s="24"/>
      <c r="AF328" s="24">
        <f t="shared" si="891"/>
        <v>8536.6045059999979</v>
      </c>
      <c r="AG328" s="24">
        <f t="shared" si="891"/>
        <v>10402.870966706549</v>
      </c>
      <c r="AH328" s="24">
        <f t="shared" si="891"/>
        <v>0</v>
      </c>
      <c r="AI328" s="24"/>
      <c r="AJ328" s="24">
        <f t="shared" si="891"/>
        <v>8591.1646779999992</v>
      </c>
      <c r="AK328" s="24">
        <f t="shared" si="891"/>
        <v>14402.809947487473</v>
      </c>
      <c r="AL328" s="24">
        <f t="shared" si="891"/>
        <v>0</v>
      </c>
      <c r="AM328" s="24"/>
      <c r="AN328" s="24">
        <f t="shared" si="891"/>
        <v>845.02644399999974</v>
      </c>
      <c r="AO328" s="24">
        <f t="shared" si="891"/>
        <v>1405.7873313130328</v>
      </c>
      <c r="AP328" s="24">
        <f t="shared" si="891"/>
        <v>0</v>
      </c>
      <c r="AQ328" s="24"/>
      <c r="AR328" s="24">
        <f t="shared" si="891"/>
        <v>458.32419399999992</v>
      </c>
      <c r="AS328" s="24">
        <f t="shared" si="891"/>
        <v>742.67220086589839</v>
      </c>
      <c r="AT328" s="24">
        <f t="shared" si="891"/>
        <v>0</v>
      </c>
      <c r="AU328" s="24"/>
      <c r="AV328" s="24">
        <f t="shared" si="891"/>
        <v>781.27916399999981</v>
      </c>
      <c r="AW328" s="24">
        <f t="shared" si="891"/>
        <v>1330.3653237205365</v>
      </c>
      <c r="AX328" s="24">
        <f t="shared" si="891"/>
        <v>0</v>
      </c>
      <c r="AY328" s="24"/>
      <c r="AZ328" s="24">
        <f t="shared" si="891"/>
        <v>25.498911999999994</v>
      </c>
      <c r="BA328" s="24">
        <f t="shared" si="891"/>
        <v>43.365379838154688</v>
      </c>
      <c r="BB328" s="24">
        <f t="shared" si="891"/>
        <v>0</v>
      </c>
      <c r="BC328" s="24"/>
      <c r="BD328" s="24">
        <f t="shared" si="891"/>
        <v>24.561451999999996</v>
      </c>
      <c r="BE328" s="24">
        <f t="shared" si="891"/>
        <v>40.637713901225325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87929.346131004044</v>
      </c>
      <c r="BO328" s="44">
        <f t="shared" si="704"/>
        <v>28594.041376153353</v>
      </c>
      <c r="BP328" s="44">
        <f t="shared" si="705"/>
        <v>3388.615794508617</v>
      </c>
      <c r="BQ328" s="44">
        <f t="shared" si="706"/>
        <v>39392.476128909591</v>
      </c>
      <c r="BR328" s="44">
        <f t="shared" si="707"/>
        <v>37850.552355591513</v>
      </c>
      <c r="BS328" s="44">
        <f t="shared" si="708"/>
        <v>18939.475472706545</v>
      </c>
      <c r="BT328" s="44">
        <f t="shared" si="709"/>
        <v>22993.97462548747</v>
      </c>
      <c r="BU328" s="44">
        <f t="shared" si="710"/>
        <v>2250.8137753130327</v>
      </c>
      <c r="BV328" s="44">
        <f t="shared" si="711"/>
        <v>1200.9963948658983</v>
      </c>
      <c r="BW328" s="44">
        <f t="shared" si="712"/>
        <v>2111.6444877205363</v>
      </c>
      <c r="BX328" s="44">
        <f t="shared" si="713"/>
        <v>68.864291838154685</v>
      </c>
      <c r="BY328" s="44">
        <f t="shared" si="714"/>
        <v>65.199165901225314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430204</v>
      </c>
      <c r="I330" s="24">
        <f t="shared" ref="I330:J330" si="893">I328+I320</f>
        <v>151040</v>
      </c>
      <c r="J330" s="24">
        <f t="shared" si="893"/>
        <v>0</v>
      </c>
      <c r="K330" s="24"/>
      <c r="L330" s="24">
        <f t="shared" ref="L330:BF330" si="894">L328+L320</f>
        <v>152752.53427999996</v>
      </c>
      <c r="M330" s="24">
        <f t="shared" si="894"/>
        <v>54642.953911004042</v>
      </c>
      <c r="N330" s="24">
        <f t="shared" si="894"/>
        <v>0</v>
      </c>
      <c r="O330" s="24"/>
      <c r="P330" s="24">
        <f t="shared" si="894"/>
        <v>49731.582399999985</v>
      </c>
      <c r="Q330" s="24">
        <f t="shared" si="894"/>
        <v>17757.003776153357</v>
      </c>
      <c r="R330" s="24">
        <f t="shared" si="894"/>
        <v>0</v>
      </c>
      <c r="S330" s="24"/>
      <c r="T330" s="24">
        <f t="shared" ref="T330:V330" si="895">T328+T320</f>
        <v>5845.1817479999991</v>
      </c>
      <c r="U330" s="24">
        <f t="shared" si="895"/>
        <v>2114.8888925086171</v>
      </c>
      <c r="V330" s="24">
        <f t="shared" si="895"/>
        <v>0</v>
      </c>
      <c r="W330" s="24"/>
      <c r="X330" s="24">
        <f t="shared" si="894"/>
        <v>68324.999279999989</v>
      </c>
      <c r="Y330" s="24">
        <f t="shared" si="894"/>
        <v>24503.736408909597</v>
      </c>
      <c r="Z330" s="24">
        <f t="shared" si="894"/>
        <v>0</v>
      </c>
      <c r="AA330" s="24"/>
      <c r="AB330" s="24">
        <f t="shared" si="894"/>
        <v>65153.535391999991</v>
      </c>
      <c r="AC330" s="24">
        <f t="shared" si="894"/>
        <v>23652.908147591512</v>
      </c>
      <c r="AD330" s="24">
        <f t="shared" si="894"/>
        <v>0</v>
      </c>
      <c r="AE330" s="24"/>
      <c r="AF330" s="24">
        <f t="shared" si="894"/>
        <v>39174.806443999994</v>
      </c>
      <c r="AG330" s="24">
        <f t="shared" si="894"/>
        <v>10402.870966706549</v>
      </c>
      <c r="AH330" s="24">
        <f t="shared" si="894"/>
        <v>0</v>
      </c>
      <c r="AI330" s="24"/>
      <c r="AJ330" s="24">
        <f t="shared" si="894"/>
        <v>39425.185171999998</v>
      </c>
      <c r="AK330" s="24">
        <f t="shared" si="894"/>
        <v>14402.809947487473</v>
      </c>
      <c r="AL330" s="24">
        <f t="shared" si="894"/>
        <v>0</v>
      </c>
      <c r="AM330" s="24"/>
      <c r="AN330" s="24">
        <f t="shared" si="894"/>
        <v>3877.8588559999994</v>
      </c>
      <c r="AO330" s="24">
        <f t="shared" si="894"/>
        <v>1405.7873313130328</v>
      </c>
      <c r="AP330" s="24">
        <f t="shared" si="894"/>
        <v>0</v>
      </c>
      <c r="AQ330" s="24"/>
      <c r="AR330" s="24">
        <f t="shared" si="894"/>
        <v>2103.2673559999998</v>
      </c>
      <c r="AS330" s="24">
        <f t="shared" si="894"/>
        <v>742.67220086589839</v>
      </c>
      <c r="AT330" s="24">
        <f t="shared" si="894"/>
        <v>0</v>
      </c>
      <c r="AU330" s="24"/>
      <c r="AV330" s="24">
        <f t="shared" si="894"/>
        <v>3585.3201359999994</v>
      </c>
      <c r="AW330" s="24">
        <f t="shared" si="894"/>
        <v>1330.3653237205365</v>
      </c>
      <c r="AX330" s="24">
        <f t="shared" si="894"/>
        <v>0</v>
      </c>
      <c r="AY330" s="24"/>
      <c r="AZ330" s="24">
        <f t="shared" si="894"/>
        <v>117.01548799999998</v>
      </c>
      <c r="BA330" s="24">
        <f t="shared" si="894"/>
        <v>43.365379838154688</v>
      </c>
      <c r="BB330" s="24">
        <f t="shared" si="894"/>
        <v>0</v>
      </c>
      <c r="BC330" s="24"/>
      <c r="BD330" s="24">
        <f t="shared" si="894"/>
        <v>112.713448</v>
      </c>
      <c r="BE330" s="24">
        <f t="shared" si="894"/>
        <v>40.637713901225325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207395.488191004</v>
      </c>
      <c r="BO330" s="44">
        <f t="shared" si="704"/>
        <v>67488.586176153345</v>
      </c>
      <c r="BP330" s="44">
        <f t="shared" si="705"/>
        <v>7960.0706405086166</v>
      </c>
      <c r="BQ330" s="44">
        <f t="shared" si="706"/>
        <v>92828.735688909583</v>
      </c>
      <c r="BR330" s="44">
        <f t="shared" si="707"/>
        <v>88806.443539591506</v>
      </c>
      <c r="BS330" s="44">
        <f t="shared" si="708"/>
        <v>49577.677410706543</v>
      </c>
      <c r="BT330" s="44">
        <f t="shared" si="709"/>
        <v>53827.995119487474</v>
      </c>
      <c r="BU330" s="44">
        <f t="shared" si="710"/>
        <v>5283.646187313032</v>
      </c>
      <c r="BV330" s="44">
        <f t="shared" si="711"/>
        <v>2845.9395568658983</v>
      </c>
      <c r="BW330" s="44">
        <f t="shared" si="712"/>
        <v>4915.6854597205356</v>
      </c>
      <c r="BX330" s="44">
        <f t="shared" si="713"/>
        <v>160.38086783815467</v>
      </c>
      <c r="BY330" s="44">
        <f t="shared" si="714"/>
        <v>153.35116190122534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468874</v>
      </c>
      <c r="I333" s="21">
        <f>+'Function-Classif'!T333</f>
        <v>0</v>
      </c>
      <c r="J333" s="21">
        <f>+'Function-Classif'!U333</f>
        <v>0</v>
      </c>
      <c r="K333" s="47"/>
      <c r="L333" s="47">
        <f t="shared" ref="L333:N333" si="896">INDEX(Alloc,$E333,L$1)*$G333</f>
        <v>166483.09117999996</v>
      </c>
      <c r="M333" s="47">
        <f t="shared" si="896"/>
        <v>0</v>
      </c>
      <c r="N333" s="47">
        <f t="shared" si="896"/>
        <v>0</v>
      </c>
      <c r="O333" s="47"/>
      <c r="P333" s="47">
        <f t="shared" ref="P333:V333" si="897">INDEX(Alloc,$E333,P$1)*$G333</f>
        <v>54201.834399999985</v>
      </c>
      <c r="Q333" s="47">
        <f t="shared" si="897"/>
        <v>0</v>
      </c>
      <c r="R333" s="47">
        <f t="shared" si="897"/>
        <v>0</v>
      </c>
      <c r="S333" s="47"/>
      <c r="T333" s="47">
        <f t="shared" si="897"/>
        <v>6370.5910379999996</v>
      </c>
      <c r="U333" s="47">
        <f t="shared" si="897"/>
        <v>0</v>
      </c>
      <c r="V333" s="47">
        <f t="shared" si="897"/>
        <v>0</v>
      </c>
      <c r="W333" s="24"/>
      <c r="X333" s="47">
        <f t="shared" ref="X333:Z333" si="898">INDEX(Alloc,$E333,X$1)*$G333</f>
        <v>74466.568679999982</v>
      </c>
      <c r="Y333" s="47">
        <f t="shared" si="898"/>
        <v>0</v>
      </c>
      <c r="Z333" s="47">
        <f t="shared" si="898"/>
        <v>0</v>
      </c>
      <c r="AB333" s="47">
        <f t="shared" ref="AB333:AD333" si="899">INDEX(Alloc,$E333,AB$1)*$G333</f>
        <v>71010.029551999993</v>
      </c>
      <c r="AC333" s="47">
        <f t="shared" si="899"/>
        <v>0</v>
      </c>
      <c r="AD333" s="47">
        <f t="shared" si="899"/>
        <v>0</v>
      </c>
      <c r="AF333" s="47">
        <f t="shared" ref="AF333:AH333" si="900">INDEX(Alloc,$E333,AF$1)*$G333</f>
        <v>42696.135313999992</v>
      </c>
      <c r="AG333" s="47">
        <f t="shared" si="900"/>
        <v>0</v>
      </c>
      <c r="AH333" s="47">
        <f t="shared" si="900"/>
        <v>0</v>
      </c>
      <c r="AJ333" s="47">
        <f t="shared" ref="AJ333:AL333" si="901">INDEX(Alloc,$E333,AJ$1)*$G333</f>
        <v>42969.019981999998</v>
      </c>
      <c r="AK333" s="47">
        <f t="shared" si="901"/>
        <v>0</v>
      </c>
      <c r="AL333" s="47">
        <f t="shared" si="901"/>
        <v>0</v>
      </c>
      <c r="AN333" s="47">
        <f t="shared" ref="AN333:AP333" si="902">INDEX(Alloc,$E333,AN$1)*$G333</f>
        <v>4226.4302359999992</v>
      </c>
      <c r="AO333" s="47">
        <f t="shared" si="902"/>
        <v>0</v>
      </c>
      <c r="AP333" s="47">
        <f t="shared" si="902"/>
        <v>0</v>
      </c>
      <c r="AR333" s="47">
        <f t="shared" ref="AR333:AT333" si="903">INDEX(Alloc,$E333,AR$1)*$G333</f>
        <v>2292.3249859999996</v>
      </c>
      <c r="AS333" s="47">
        <f t="shared" si="903"/>
        <v>0</v>
      </c>
      <c r="AT333" s="47">
        <f t="shared" si="903"/>
        <v>0</v>
      </c>
      <c r="AV333" s="47">
        <f t="shared" ref="AV333:AX333" si="904">INDEX(Alloc,$E333,AV$1)*$G333</f>
        <v>3907.5959159999989</v>
      </c>
      <c r="AW333" s="47">
        <f t="shared" si="904"/>
        <v>0</v>
      </c>
      <c r="AX333" s="47">
        <f t="shared" si="904"/>
        <v>0</v>
      </c>
      <c r="AZ333" s="47">
        <f t="shared" ref="AZ333:BB333" si="905">INDEX(Alloc,$E333,AZ$1)*$G333</f>
        <v>127.53372799999997</v>
      </c>
      <c r="BA333" s="47">
        <f t="shared" si="905"/>
        <v>0</v>
      </c>
      <c r="BB333" s="47">
        <f t="shared" si="905"/>
        <v>0</v>
      </c>
      <c r="BD333" s="47">
        <f t="shared" ref="BD333:BF333" si="906">INDEX(Alloc,$E333,BD$1)*$G333</f>
        <v>122.84498799999999</v>
      </c>
      <c r="BE333" s="47">
        <f t="shared" si="906"/>
        <v>0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166483.09117999996</v>
      </c>
      <c r="BO333" s="44">
        <f t="shared" si="704"/>
        <v>54201.834399999985</v>
      </c>
      <c r="BP333" s="44">
        <f t="shared" si="705"/>
        <v>6370.5910379999996</v>
      </c>
      <c r="BQ333" s="44">
        <f t="shared" si="706"/>
        <v>74466.568679999982</v>
      </c>
      <c r="BR333" s="44">
        <f t="shared" si="707"/>
        <v>71010.029551999993</v>
      </c>
      <c r="BS333" s="44">
        <f t="shared" si="708"/>
        <v>42696.135313999992</v>
      </c>
      <c r="BT333" s="44">
        <f t="shared" si="709"/>
        <v>42969.019981999998</v>
      </c>
      <c r="BU333" s="44">
        <f t="shared" si="710"/>
        <v>4226.4302359999992</v>
      </c>
      <c r="BV333" s="44">
        <f t="shared" si="711"/>
        <v>2292.3249859999996</v>
      </c>
      <c r="BW333" s="44">
        <f t="shared" si="712"/>
        <v>3907.5959159999989</v>
      </c>
      <c r="BX333" s="44">
        <f t="shared" si="713"/>
        <v>127.53372799999997</v>
      </c>
      <c r="BY333" s="44">
        <f t="shared" si="714"/>
        <v>122.84498799999999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161301</v>
      </c>
      <c r="I335" s="21">
        <f>+'Function-Classif'!T335</f>
        <v>0</v>
      </c>
      <c r="J335" s="21">
        <f>+'Function-Classif'!U335</f>
        <v>0</v>
      </c>
      <c r="K335" s="47"/>
      <c r="L335" s="47">
        <f t="shared" ref="L335:N336" si="911">INDEX(Alloc,$E335,L$1)*$G335</f>
        <v>57273.146069999988</v>
      </c>
      <c r="M335" s="47">
        <f t="shared" si="911"/>
        <v>0</v>
      </c>
      <c r="N335" s="47">
        <f t="shared" si="911"/>
        <v>0</v>
      </c>
      <c r="O335" s="47"/>
      <c r="P335" s="47">
        <f t="shared" ref="P335:V336" si="912">INDEX(Alloc,$E335,P$1)*$G335</f>
        <v>18646.395599999996</v>
      </c>
      <c r="Q335" s="47">
        <f t="shared" si="912"/>
        <v>0</v>
      </c>
      <c r="R335" s="47">
        <f t="shared" si="912"/>
        <v>0</v>
      </c>
      <c r="S335" s="47"/>
      <c r="T335" s="47">
        <f t="shared" si="912"/>
        <v>2191.5966869999997</v>
      </c>
      <c r="U335" s="47">
        <f t="shared" si="912"/>
        <v>0</v>
      </c>
      <c r="V335" s="47">
        <f t="shared" si="912"/>
        <v>0</v>
      </c>
      <c r="W335" s="24"/>
      <c r="X335" s="47">
        <f t="shared" ref="X335:Z336" si="913">INDEX(Alloc,$E335,X$1)*$G335</f>
        <v>25617.824819999994</v>
      </c>
      <c r="Y335" s="47">
        <f t="shared" si="913"/>
        <v>0</v>
      </c>
      <c r="Z335" s="47">
        <f t="shared" si="913"/>
        <v>0</v>
      </c>
      <c r="AB335" s="47">
        <f t="shared" ref="AB335:AD336" si="914">INDEX(Alloc,$E335,AB$1)*$G335</f>
        <v>24428.713847999996</v>
      </c>
      <c r="AC335" s="47">
        <f t="shared" si="914"/>
        <v>0</v>
      </c>
      <c r="AD335" s="47">
        <f t="shared" si="914"/>
        <v>0</v>
      </c>
      <c r="AF335" s="47">
        <f t="shared" ref="AF335:AH336" si="915">INDEX(Alloc,$E335,AF$1)*$G335</f>
        <v>14688.230360999996</v>
      </c>
      <c r="AG335" s="47">
        <f t="shared" si="915"/>
        <v>0</v>
      </c>
      <c r="AH335" s="47">
        <f t="shared" si="915"/>
        <v>0</v>
      </c>
      <c r="AJ335" s="47">
        <f t="shared" ref="AJ335:AL336" si="916">INDEX(Alloc,$E335,AJ$1)*$G335</f>
        <v>14782.107542999998</v>
      </c>
      <c r="AK335" s="47">
        <f t="shared" si="916"/>
        <v>0</v>
      </c>
      <c r="AL335" s="47">
        <f t="shared" si="916"/>
        <v>0</v>
      </c>
      <c r="AN335" s="47">
        <f t="shared" ref="AN335:AP336" si="917">INDEX(Alloc,$E335,AN$1)*$G335</f>
        <v>1453.9672139999996</v>
      </c>
      <c r="AO335" s="47">
        <f t="shared" si="917"/>
        <v>0</v>
      </c>
      <c r="AP335" s="47">
        <f t="shared" si="917"/>
        <v>0</v>
      </c>
      <c r="AR335" s="47">
        <f t="shared" ref="AR335:AT336" si="918">INDEX(Alloc,$E335,AR$1)*$G335</f>
        <v>788.6005889999999</v>
      </c>
      <c r="AS335" s="47">
        <f t="shared" si="918"/>
        <v>0</v>
      </c>
      <c r="AT335" s="47">
        <f t="shared" si="918"/>
        <v>0</v>
      </c>
      <c r="AV335" s="47">
        <f t="shared" ref="AV335:AX336" si="919">INDEX(Alloc,$E335,AV$1)*$G335</f>
        <v>1344.2825339999997</v>
      </c>
      <c r="AW335" s="47">
        <f t="shared" si="919"/>
        <v>0</v>
      </c>
      <c r="AX335" s="47">
        <f t="shared" si="919"/>
        <v>0</v>
      </c>
      <c r="AZ335" s="47">
        <f t="shared" ref="AZ335:BB336" si="920">INDEX(Alloc,$E335,AZ$1)*$G335</f>
        <v>43.873871999999992</v>
      </c>
      <c r="BA335" s="47">
        <f t="shared" si="920"/>
        <v>0</v>
      </c>
      <c r="BB335" s="47">
        <f t="shared" si="920"/>
        <v>0</v>
      </c>
      <c r="BD335" s="47">
        <f t="shared" ref="BD335:BF336" si="921">INDEX(Alloc,$E335,BD$1)*$G335</f>
        <v>42.260861999999996</v>
      </c>
      <c r="BE335" s="47">
        <f t="shared" si="921"/>
        <v>0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57273.146069999988</v>
      </c>
      <c r="BO335" s="44">
        <f t="shared" si="704"/>
        <v>18646.395599999996</v>
      </c>
      <c r="BP335" s="44">
        <f t="shared" si="705"/>
        <v>2191.5966869999997</v>
      </c>
      <c r="BQ335" s="44">
        <f t="shared" si="706"/>
        <v>25617.824819999994</v>
      </c>
      <c r="BR335" s="44">
        <f t="shared" si="707"/>
        <v>24428.713847999996</v>
      </c>
      <c r="BS335" s="44">
        <f t="shared" si="708"/>
        <v>14688.230360999996</v>
      </c>
      <c r="BT335" s="44">
        <f t="shared" si="709"/>
        <v>14782.107542999998</v>
      </c>
      <c r="BU335" s="44">
        <f t="shared" si="710"/>
        <v>1453.9672139999996</v>
      </c>
      <c r="BV335" s="44">
        <f t="shared" si="711"/>
        <v>788.6005889999999</v>
      </c>
      <c r="BW335" s="44">
        <f t="shared" si="712"/>
        <v>1344.2825339999997</v>
      </c>
      <c r="BX335" s="44">
        <f t="shared" si="713"/>
        <v>43.873871999999992</v>
      </c>
      <c r="BY335" s="44">
        <f t="shared" si="714"/>
        <v>42.260861999999996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354300</v>
      </c>
      <c r="I336" s="21">
        <f>+'Function-Classif'!T336</f>
        <v>0</v>
      </c>
      <c r="J336" s="21">
        <f>+'Function-Classif'!U336</f>
        <v>0</v>
      </c>
      <c r="K336" s="47"/>
      <c r="L336" s="47">
        <f t="shared" si="911"/>
        <v>125801.30099999998</v>
      </c>
      <c r="M336" s="47">
        <f t="shared" si="911"/>
        <v>0</v>
      </c>
      <c r="N336" s="47">
        <f t="shared" si="911"/>
        <v>0</v>
      </c>
      <c r="O336" s="47"/>
      <c r="P336" s="47">
        <f t="shared" si="912"/>
        <v>40957.079999999987</v>
      </c>
      <c r="Q336" s="47">
        <f t="shared" si="912"/>
        <v>0</v>
      </c>
      <c r="R336" s="47">
        <f t="shared" si="912"/>
        <v>0</v>
      </c>
      <c r="S336" s="47"/>
      <c r="T336" s="47">
        <f t="shared" si="912"/>
        <v>4813.8740999999991</v>
      </c>
      <c r="U336" s="47">
        <f t="shared" si="912"/>
        <v>0</v>
      </c>
      <c r="V336" s="47">
        <f t="shared" si="912"/>
        <v>0</v>
      </c>
      <c r="W336" s="24"/>
      <c r="X336" s="47">
        <f t="shared" si="913"/>
        <v>56269.925999999985</v>
      </c>
      <c r="Y336" s="47">
        <f t="shared" si="913"/>
        <v>0</v>
      </c>
      <c r="Z336" s="47">
        <f t="shared" si="913"/>
        <v>0</v>
      </c>
      <c r="AB336" s="47">
        <f t="shared" si="914"/>
        <v>53658.026399999988</v>
      </c>
      <c r="AC336" s="47">
        <f t="shared" si="914"/>
        <v>0</v>
      </c>
      <c r="AD336" s="47">
        <f t="shared" si="914"/>
        <v>0</v>
      </c>
      <c r="AF336" s="47">
        <f t="shared" si="915"/>
        <v>32262.912299999993</v>
      </c>
      <c r="AG336" s="47">
        <f t="shared" si="915"/>
        <v>0</v>
      </c>
      <c r="AH336" s="47">
        <f t="shared" si="915"/>
        <v>0</v>
      </c>
      <c r="AJ336" s="47">
        <f t="shared" si="916"/>
        <v>32469.114899999997</v>
      </c>
      <c r="AK336" s="47">
        <f t="shared" si="916"/>
        <v>0</v>
      </c>
      <c r="AL336" s="47">
        <f t="shared" si="916"/>
        <v>0</v>
      </c>
      <c r="AN336" s="47">
        <f t="shared" si="917"/>
        <v>3193.6601999999993</v>
      </c>
      <c r="AO336" s="47">
        <f t="shared" si="917"/>
        <v>0</v>
      </c>
      <c r="AP336" s="47">
        <f t="shared" si="917"/>
        <v>0</v>
      </c>
      <c r="AR336" s="47">
        <f t="shared" si="918"/>
        <v>1732.1726999999996</v>
      </c>
      <c r="AS336" s="47">
        <f t="shared" si="918"/>
        <v>0</v>
      </c>
      <c r="AT336" s="47">
        <f t="shared" si="918"/>
        <v>0</v>
      </c>
      <c r="AV336" s="47">
        <f t="shared" si="919"/>
        <v>2952.7361999999994</v>
      </c>
      <c r="AW336" s="47">
        <f t="shared" si="919"/>
        <v>0</v>
      </c>
      <c r="AX336" s="47">
        <f t="shared" si="919"/>
        <v>0</v>
      </c>
      <c r="AZ336" s="47">
        <f t="shared" si="920"/>
        <v>96.369599999999977</v>
      </c>
      <c r="BA336" s="47">
        <f t="shared" si="920"/>
        <v>0</v>
      </c>
      <c r="BB336" s="47">
        <f t="shared" si="920"/>
        <v>0</v>
      </c>
      <c r="BD336" s="47">
        <f t="shared" si="921"/>
        <v>92.826599999999985</v>
      </c>
      <c r="BE336" s="47">
        <f t="shared" si="921"/>
        <v>0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125801.30099999998</v>
      </c>
      <c r="BO336" s="44">
        <f t="shared" si="704"/>
        <v>40957.079999999987</v>
      </c>
      <c r="BP336" s="44">
        <f t="shared" si="705"/>
        <v>4813.8740999999991</v>
      </c>
      <c r="BQ336" s="44">
        <f t="shared" si="706"/>
        <v>56269.925999999985</v>
      </c>
      <c r="BR336" s="44">
        <f t="shared" si="707"/>
        <v>53658.026399999988</v>
      </c>
      <c r="BS336" s="44">
        <f t="shared" si="708"/>
        <v>32262.912299999993</v>
      </c>
      <c r="BT336" s="44">
        <f t="shared" si="709"/>
        <v>32469.114899999997</v>
      </c>
      <c r="BU336" s="44">
        <f t="shared" si="710"/>
        <v>3193.6601999999993</v>
      </c>
      <c r="BV336" s="44">
        <f t="shared" si="711"/>
        <v>1732.1726999999996</v>
      </c>
      <c r="BW336" s="44">
        <f t="shared" si="712"/>
        <v>2952.7361999999994</v>
      </c>
      <c r="BX336" s="44">
        <f t="shared" si="713"/>
        <v>96.369599999999977</v>
      </c>
      <c r="BY336" s="44">
        <f t="shared" si="714"/>
        <v>92.826599999999985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984475</v>
      </c>
      <c r="I338" s="24">
        <f t="shared" ref="I338:BF338" si="940">SUM(I333:I337)</f>
        <v>0</v>
      </c>
      <c r="J338" s="24">
        <f t="shared" si="940"/>
        <v>0</v>
      </c>
      <c r="K338" s="24"/>
      <c r="L338" s="24">
        <f t="shared" si="940"/>
        <v>349557.53824999993</v>
      </c>
      <c r="M338" s="24">
        <f t="shared" si="940"/>
        <v>0</v>
      </c>
      <c r="N338" s="24">
        <f t="shared" si="940"/>
        <v>0</v>
      </c>
      <c r="O338" s="24"/>
      <c r="P338" s="24">
        <f t="shared" si="940"/>
        <v>113805.30999999997</v>
      </c>
      <c r="Q338" s="24">
        <f t="shared" si="940"/>
        <v>0</v>
      </c>
      <c r="R338" s="24">
        <f t="shared" si="940"/>
        <v>0</v>
      </c>
      <c r="S338" s="24"/>
      <c r="T338" s="24">
        <f t="shared" ref="T338:V338" si="941">SUM(T333:T337)</f>
        <v>13376.061824999999</v>
      </c>
      <c r="U338" s="24">
        <f t="shared" si="941"/>
        <v>0</v>
      </c>
      <c r="V338" s="24">
        <f t="shared" si="941"/>
        <v>0</v>
      </c>
      <c r="W338" s="24"/>
      <c r="X338" s="24">
        <f t="shared" si="940"/>
        <v>156354.31949999995</v>
      </c>
      <c r="Y338" s="24">
        <f t="shared" si="940"/>
        <v>0</v>
      </c>
      <c r="Z338" s="24">
        <f t="shared" si="940"/>
        <v>0</v>
      </c>
      <c r="AA338" s="24"/>
      <c r="AB338" s="24">
        <f t="shared" si="940"/>
        <v>149096.76979999998</v>
      </c>
      <c r="AC338" s="24">
        <f t="shared" si="940"/>
        <v>0</v>
      </c>
      <c r="AD338" s="24">
        <f t="shared" si="940"/>
        <v>0</v>
      </c>
      <c r="AE338" s="24"/>
      <c r="AF338" s="24">
        <f t="shared" si="940"/>
        <v>89647.277974999975</v>
      </c>
      <c r="AG338" s="24">
        <f t="shared" si="940"/>
        <v>0</v>
      </c>
      <c r="AH338" s="24">
        <f t="shared" si="940"/>
        <v>0</v>
      </c>
      <c r="AI338" s="24"/>
      <c r="AJ338" s="24">
        <f t="shared" si="940"/>
        <v>90220.242424999989</v>
      </c>
      <c r="AK338" s="24">
        <f t="shared" si="940"/>
        <v>0</v>
      </c>
      <c r="AL338" s="24">
        <f t="shared" si="940"/>
        <v>0</v>
      </c>
      <c r="AM338" s="24"/>
      <c r="AN338" s="24">
        <f t="shared" si="940"/>
        <v>8874.0576499999988</v>
      </c>
      <c r="AO338" s="24">
        <f t="shared" si="940"/>
        <v>0</v>
      </c>
      <c r="AP338" s="24">
        <f t="shared" si="940"/>
        <v>0</v>
      </c>
      <c r="AQ338" s="24"/>
      <c r="AR338" s="24">
        <f t="shared" si="940"/>
        <v>4813.0982749999985</v>
      </c>
      <c r="AS338" s="24">
        <f t="shared" si="940"/>
        <v>0</v>
      </c>
      <c r="AT338" s="24">
        <f t="shared" si="940"/>
        <v>0</v>
      </c>
      <c r="AU338" s="24"/>
      <c r="AV338" s="24">
        <f t="shared" si="940"/>
        <v>8204.6146499999977</v>
      </c>
      <c r="AW338" s="24">
        <f t="shared" si="940"/>
        <v>0</v>
      </c>
      <c r="AX338" s="24">
        <f t="shared" si="940"/>
        <v>0</v>
      </c>
      <c r="AY338" s="24"/>
      <c r="AZ338" s="24">
        <f t="shared" si="940"/>
        <v>267.77719999999994</v>
      </c>
      <c r="BA338" s="24">
        <f t="shared" si="940"/>
        <v>0</v>
      </c>
      <c r="BB338" s="24">
        <f t="shared" si="940"/>
        <v>0</v>
      </c>
      <c r="BC338" s="24"/>
      <c r="BD338" s="24">
        <f t="shared" si="940"/>
        <v>257.93244999999996</v>
      </c>
      <c r="BE338" s="24">
        <f t="shared" si="940"/>
        <v>0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349557.53824999993</v>
      </c>
      <c r="BO338" s="44">
        <f t="shared" si="928"/>
        <v>113805.30999999997</v>
      </c>
      <c r="BP338" s="44">
        <f t="shared" si="929"/>
        <v>13376.061824999999</v>
      </c>
      <c r="BQ338" s="44">
        <f t="shared" si="930"/>
        <v>156354.31949999995</v>
      </c>
      <c r="BR338" s="44">
        <f t="shared" si="931"/>
        <v>149096.76979999998</v>
      </c>
      <c r="BS338" s="44">
        <f t="shared" si="932"/>
        <v>89647.277974999975</v>
      </c>
      <c r="BT338" s="44">
        <f t="shared" si="933"/>
        <v>90220.242424999989</v>
      </c>
      <c r="BU338" s="44">
        <f t="shared" si="934"/>
        <v>8874.0576499999988</v>
      </c>
      <c r="BV338" s="44">
        <f t="shared" si="935"/>
        <v>4813.0982749999985</v>
      </c>
      <c r="BW338" s="44">
        <f t="shared" si="936"/>
        <v>8204.6146499999977</v>
      </c>
      <c r="BX338" s="44">
        <f t="shared" si="937"/>
        <v>267.77719999999994</v>
      </c>
      <c r="BY338" s="44">
        <f t="shared" si="938"/>
        <v>257.93244999999996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230613</v>
      </c>
      <c r="I341" s="21">
        <f>+'Function-Classif'!T341</f>
        <v>0</v>
      </c>
      <c r="J341" s="21">
        <f>+'Function-Classif'!U341</f>
        <v>0</v>
      </c>
      <c r="K341" s="47"/>
      <c r="L341" s="47">
        <f t="shared" ref="L341:N344" si="942">INDEX(Alloc,$E341,L$1)*$G341</f>
        <v>81883.757909999986</v>
      </c>
      <c r="M341" s="47">
        <f t="shared" si="942"/>
        <v>0</v>
      </c>
      <c r="N341" s="47">
        <f t="shared" si="942"/>
        <v>0</v>
      </c>
      <c r="O341" s="47"/>
      <c r="P341" s="47">
        <f t="shared" ref="P341:V344" si="943">INDEX(Alloc,$E341,P$1)*$G341</f>
        <v>26658.862799999992</v>
      </c>
      <c r="Q341" s="47">
        <f t="shared" si="943"/>
        <v>0</v>
      </c>
      <c r="R341" s="47">
        <f t="shared" si="943"/>
        <v>0</v>
      </c>
      <c r="S341" s="47"/>
      <c r="T341" s="47">
        <f t="shared" si="943"/>
        <v>3133.3388309999996</v>
      </c>
      <c r="U341" s="47">
        <f t="shared" si="943"/>
        <v>0</v>
      </c>
      <c r="V341" s="47">
        <f t="shared" si="943"/>
        <v>0</v>
      </c>
      <c r="W341" s="24"/>
      <c r="X341" s="47">
        <f t="shared" ref="X341:Z344" si="944">INDEX(Alloc,$E341,X$1)*$G341</f>
        <v>36625.956659999989</v>
      </c>
      <c r="Y341" s="47">
        <f t="shared" si="944"/>
        <v>0</v>
      </c>
      <c r="Z341" s="47">
        <f t="shared" si="944"/>
        <v>0</v>
      </c>
      <c r="AB341" s="47">
        <f t="shared" ref="AB341:AD344" si="945">INDEX(Alloc,$E341,AB$1)*$G341</f>
        <v>34925.877623999993</v>
      </c>
      <c r="AC341" s="47">
        <f t="shared" si="945"/>
        <v>0</v>
      </c>
      <c r="AD341" s="47">
        <f t="shared" si="945"/>
        <v>0</v>
      </c>
      <c r="AF341" s="47">
        <f t="shared" ref="AF341:AH344" si="946">INDEX(Alloc,$E341,AF$1)*$G341</f>
        <v>20999.850392999993</v>
      </c>
      <c r="AG341" s="47">
        <f t="shared" si="946"/>
        <v>0</v>
      </c>
      <c r="AH341" s="47">
        <f t="shared" si="946"/>
        <v>0</v>
      </c>
      <c r="AJ341" s="47">
        <f t="shared" ref="AJ341:AL344" si="947">INDEX(Alloc,$E341,AJ$1)*$G341</f>
        <v>21134.067158999998</v>
      </c>
      <c r="AK341" s="47">
        <f t="shared" si="947"/>
        <v>0</v>
      </c>
      <c r="AL341" s="47">
        <f t="shared" si="947"/>
        <v>0</v>
      </c>
      <c r="AN341" s="47">
        <f t="shared" ref="AN341:AP344" si="948">INDEX(Alloc,$E341,AN$1)*$G341</f>
        <v>2078.7455819999996</v>
      </c>
      <c r="AO341" s="47">
        <f t="shared" si="948"/>
        <v>0</v>
      </c>
      <c r="AP341" s="47">
        <f t="shared" si="948"/>
        <v>0</v>
      </c>
      <c r="AR341" s="47">
        <f t="shared" ref="AR341:AT344" si="949">INDEX(Alloc,$E341,AR$1)*$G341</f>
        <v>1127.4669569999999</v>
      </c>
      <c r="AS341" s="47">
        <f t="shared" si="949"/>
        <v>0</v>
      </c>
      <c r="AT341" s="47">
        <f t="shared" si="949"/>
        <v>0</v>
      </c>
      <c r="AV341" s="47">
        <f t="shared" ref="AV341:AX344" si="950">INDEX(Alloc,$E341,AV$1)*$G341</f>
        <v>1921.9287419999994</v>
      </c>
      <c r="AW341" s="47">
        <f t="shared" si="950"/>
        <v>0</v>
      </c>
      <c r="AX341" s="47">
        <f t="shared" si="950"/>
        <v>0</v>
      </c>
      <c r="AZ341" s="47">
        <f t="shared" ref="AZ341:BB344" si="951">INDEX(Alloc,$E341,AZ$1)*$G341</f>
        <v>62.726735999999988</v>
      </c>
      <c r="BA341" s="47">
        <f t="shared" si="951"/>
        <v>0</v>
      </c>
      <c r="BB341" s="47">
        <f t="shared" si="951"/>
        <v>0</v>
      </c>
      <c r="BD341" s="47">
        <f t="shared" ref="BD341:BF344" si="952">INDEX(Alloc,$E341,BD$1)*$G341</f>
        <v>60.420605999999992</v>
      </c>
      <c r="BE341" s="47">
        <f t="shared" si="952"/>
        <v>0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81883.757909999986</v>
      </c>
      <c r="BO341" s="44">
        <f t="shared" si="928"/>
        <v>26658.862799999992</v>
      </c>
      <c r="BP341" s="44">
        <f t="shared" si="929"/>
        <v>3133.3388309999996</v>
      </c>
      <c r="BQ341" s="44">
        <f t="shared" si="930"/>
        <v>36625.956659999989</v>
      </c>
      <c r="BR341" s="44">
        <f t="shared" si="931"/>
        <v>34925.877623999993</v>
      </c>
      <c r="BS341" s="44">
        <f t="shared" si="932"/>
        <v>20999.850392999993</v>
      </c>
      <c r="BT341" s="44">
        <f t="shared" si="933"/>
        <v>21134.067158999998</v>
      </c>
      <c r="BU341" s="44">
        <f t="shared" si="934"/>
        <v>2078.7455819999996</v>
      </c>
      <c r="BV341" s="44">
        <f t="shared" si="935"/>
        <v>1127.4669569999999</v>
      </c>
      <c r="BW341" s="44">
        <f t="shared" si="936"/>
        <v>1921.9287419999994</v>
      </c>
      <c r="BX341" s="44">
        <f t="shared" si="937"/>
        <v>62.726735999999988</v>
      </c>
      <c r="BY341" s="44">
        <f t="shared" si="938"/>
        <v>60.420605999999992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606788</v>
      </c>
      <c r="I343" s="21">
        <f>+'Function-Classif'!T343</f>
        <v>0</v>
      </c>
      <c r="J343" s="21">
        <f>+'Function-Classif'!U343</f>
        <v>0</v>
      </c>
      <c r="K343" s="47"/>
      <c r="L343" s="47">
        <f t="shared" si="942"/>
        <v>215452.21515999996</v>
      </c>
      <c r="M343" s="47">
        <f t="shared" si="942"/>
        <v>0</v>
      </c>
      <c r="N343" s="47">
        <f t="shared" si="942"/>
        <v>0</v>
      </c>
      <c r="O343" s="47"/>
      <c r="P343" s="47">
        <f t="shared" si="943"/>
        <v>70144.692799999975</v>
      </c>
      <c r="Q343" s="47">
        <f t="shared" si="943"/>
        <v>0</v>
      </c>
      <c r="R343" s="47">
        <f t="shared" si="943"/>
        <v>0</v>
      </c>
      <c r="S343" s="47"/>
      <c r="T343" s="47">
        <f t="shared" si="943"/>
        <v>8244.4285559999989</v>
      </c>
      <c r="U343" s="47">
        <f t="shared" si="943"/>
        <v>0</v>
      </c>
      <c r="V343" s="47">
        <f t="shared" si="943"/>
        <v>0</v>
      </c>
      <c r="W343" s="24"/>
      <c r="X343" s="47">
        <f t="shared" si="944"/>
        <v>96370.070159999974</v>
      </c>
      <c r="Y343" s="47">
        <f t="shared" si="944"/>
        <v>0</v>
      </c>
      <c r="Z343" s="47">
        <f t="shared" si="944"/>
        <v>0</v>
      </c>
      <c r="AB343" s="47">
        <f t="shared" si="945"/>
        <v>91896.829023999977</v>
      </c>
      <c r="AC343" s="47">
        <f t="shared" si="945"/>
        <v>0</v>
      </c>
      <c r="AD343" s="47">
        <f t="shared" si="945"/>
        <v>0</v>
      </c>
      <c r="AF343" s="47">
        <f t="shared" si="946"/>
        <v>55254.722067999988</v>
      </c>
      <c r="AG343" s="47">
        <f t="shared" si="946"/>
        <v>0</v>
      </c>
      <c r="AH343" s="47">
        <f t="shared" si="946"/>
        <v>0</v>
      </c>
      <c r="AJ343" s="47">
        <f t="shared" si="947"/>
        <v>55607.872683999994</v>
      </c>
      <c r="AK343" s="47">
        <f t="shared" si="947"/>
        <v>0</v>
      </c>
      <c r="AL343" s="47">
        <f t="shared" si="947"/>
        <v>0</v>
      </c>
      <c r="AN343" s="47">
        <f t="shared" si="948"/>
        <v>5469.5870319999985</v>
      </c>
      <c r="AO343" s="47">
        <f t="shared" si="948"/>
        <v>0</v>
      </c>
      <c r="AP343" s="47">
        <f t="shared" si="948"/>
        <v>0</v>
      </c>
      <c r="AR343" s="47">
        <f t="shared" si="949"/>
        <v>2966.5865319999994</v>
      </c>
      <c r="AS343" s="47">
        <f t="shared" si="949"/>
        <v>0</v>
      </c>
      <c r="AT343" s="47">
        <f t="shared" si="949"/>
        <v>0</v>
      </c>
      <c r="AV343" s="47">
        <f t="shared" si="950"/>
        <v>5056.9711919999982</v>
      </c>
      <c r="AW343" s="47">
        <f t="shared" si="950"/>
        <v>0</v>
      </c>
      <c r="AX343" s="47">
        <f t="shared" si="950"/>
        <v>0</v>
      </c>
      <c r="AZ343" s="47">
        <f t="shared" si="951"/>
        <v>165.04633599999997</v>
      </c>
      <c r="BA343" s="47">
        <f t="shared" si="951"/>
        <v>0</v>
      </c>
      <c r="BB343" s="47">
        <f t="shared" si="951"/>
        <v>0</v>
      </c>
      <c r="BD343" s="47">
        <f t="shared" si="952"/>
        <v>158.97845599999999</v>
      </c>
      <c r="BE343" s="47">
        <f t="shared" si="952"/>
        <v>0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215452.21515999996</v>
      </c>
      <c r="BO343" s="44">
        <f t="shared" si="928"/>
        <v>70144.692799999975</v>
      </c>
      <c r="BP343" s="44">
        <f t="shared" si="929"/>
        <v>8244.4285559999989</v>
      </c>
      <c r="BQ343" s="44">
        <f t="shared" si="930"/>
        <v>96370.070159999974</v>
      </c>
      <c r="BR343" s="44">
        <f t="shared" si="931"/>
        <v>91896.829023999977</v>
      </c>
      <c r="BS343" s="44">
        <f t="shared" si="932"/>
        <v>55254.722067999988</v>
      </c>
      <c r="BT343" s="44">
        <f t="shared" si="933"/>
        <v>55607.872683999994</v>
      </c>
      <c r="BU343" s="44">
        <f t="shared" si="934"/>
        <v>5469.5870319999985</v>
      </c>
      <c r="BV343" s="44">
        <f t="shared" si="935"/>
        <v>2966.5865319999994</v>
      </c>
      <c r="BW343" s="44">
        <f t="shared" si="936"/>
        <v>5056.9711919999982</v>
      </c>
      <c r="BX343" s="44">
        <f t="shared" si="937"/>
        <v>165.04633599999997</v>
      </c>
      <c r="BY343" s="44">
        <f t="shared" si="938"/>
        <v>158.97845599999999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-160951</v>
      </c>
      <c r="I344" s="31">
        <f>+'Function-Classif'!T344</f>
        <v>0</v>
      </c>
      <c r="J344" s="31">
        <f>+'Function-Classif'!U344</f>
        <v>0</v>
      </c>
      <c r="K344" s="65"/>
      <c r="L344" s="47">
        <f t="shared" si="942"/>
        <v>-57148.871569999988</v>
      </c>
      <c r="M344" s="47">
        <f t="shared" si="942"/>
        <v>0</v>
      </c>
      <c r="N344" s="47">
        <f t="shared" si="942"/>
        <v>0</v>
      </c>
      <c r="O344" s="47"/>
      <c r="P344" s="47">
        <f t="shared" si="943"/>
        <v>-18605.935599999993</v>
      </c>
      <c r="Q344" s="47">
        <f t="shared" si="943"/>
        <v>0</v>
      </c>
      <c r="R344" s="47">
        <f t="shared" si="943"/>
        <v>0</v>
      </c>
      <c r="S344" s="47"/>
      <c r="T344" s="47">
        <f t="shared" si="943"/>
        <v>-2186.8412369999996</v>
      </c>
      <c r="U344" s="47">
        <f t="shared" si="943"/>
        <v>0</v>
      </c>
      <c r="V344" s="47">
        <f t="shared" si="943"/>
        <v>0</v>
      </c>
      <c r="W344" s="24"/>
      <c r="X344" s="47">
        <f t="shared" si="944"/>
        <v>-25562.237819999995</v>
      </c>
      <c r="Y344" s="47">
        <f t="shared" si="944"/>
        <v>0</v>
      </c>
      <c r="Z344" s="47">
        <f t="shared" si="944"/>
        <v>0</v>
      </c>
      <c r="AB344" s="47">
        <f t="shared" si="945"/>
        <v>-24375.707047999997</v>
      </c>
      <c r="AC344" s="47">
        <f t="shared" si="945"/>
        <v>0</v>
      </c>
      <c r="AD344" s="47">
        <f t="shared" si="945"/>
        <v>0</v>
      </c>
      <c r="AF344" s="47">
        <f t="shared" si="946"/>
        <v>-14656.359010999997</v>
      </c>
      <c r="AG344" s="47">
        <f t="shared" si="946"/>
        <v>0</v>
      </c>
      <c r="AH344" s="47">
        <f t="shared" si="946"/>
        <v>0</v>
      </c>
      <c r="AJ344" s="47">
        <f t="shared" si="947"/>
        <v>-14750.032492999999</v>
      </c>
      <c r="AK344" s="47">
        <f t="shared" si="947"/>
        <v>0</v>
      </c>
      <c r="AL344" s="47">
        <f t="shared" si="947"/>
        <v>0</v>
      </c>
      <c r="AN344" s="47">
        <f t="shared" si="948"/>
        <v>-1450.8123139999996</v>
      </c>
      <c r="AO344" s="47">
        <f t="shared" si="948"/>
        <v>0</v>
      </c>
      <c r="AP344" s="47">
        <f t="shared" si="948"/>
        <v>0</v>
      </c>
      <c r="AR344" s="47">
        <f t="shared" si="949"/>
        <v>-786.88943899999992</v>
      </c>
      <c r="AS344" s="47">
        <f t="shared" si="949"/>
        <v>0</v>
      </c>
      <c r="AT344" s="47">
        <f t="shared" si="949"/>
        <v>0</v>
      </c>
      <c r="AV344" s="47">
        <f t="shared" si="950"/>
        <v>-1341.3656339999995</v>
      </c>
      <c r="AW344" s="47">
        <f t="shared" si="950"/>
        <v>0</v>
      </c>
      <c r="AX344" s="47">
        <f t="shared" si="950"/>
        <v>0</v>
      </c>
      <c r="AZ344" s="47">
        <f t="shared" si="951"/>
        <v>-43.778671999999993</v>
      </c>
      <c r="BA344" s="47">
        <f t="shared" si="951"/>
        <v>0</v>
      </c>
      <c r="BB344" s="47">
        <f t="shared" si="951"/>
        <v>0</v>
      </c>
      <c r="BD344" s="47">
        <f t="shared" si="952"/>
        <v>-42.169161999999993</v>
      </c>
      <c r="BE344" s="47">
        <f t="shared" si="952"/>
        <v>0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-57148.871569999988</v>
      </c>
      <c r="BO344" s="44">
        <f t="shared" si="928"/>
        <v>-18605.935599999993</v>
      </c>
      <c r="BP344" s="44">
        <f t="shared" si="929"/>
        <v>-2186.8412369999996</v>
      </c>
      <c r="BQ344" s="44">
        <f t="shared" si="930"/>
        <v>-25562.237819999995</v>
      </c>
      <c r="BR344" s="44">
        <f t="shared" si="931"/>
        <v>-24375.707047999997</v>
      </c>
      <c r="BS344" s="44">
        <f t="shared" si="932"/>
        <v>-14656.359010999997</v>
      </c>
      <c r="BT344" s="44">
        <f t="shared" si="933"/>
        <v>-14750.032492999999</v>
      </c>
      <c r="BU344" s="44">
        <f t="shared" si="934"/>
        <v>-1450.8123139999996</v>
      </c>
      <c r="BV344" s="44">
        <f t="shared" si="935"/>
        <v>-786.88943899999992</v>
      </c>
      <c r="BW344" s="44">
        <f t="shared" si="936"/>
        <v>-1341.3656339999995</v>
      </c>
      <c r="BX344" s="44">
        <f t="shared" si="937"/>
        <v>-43.778671999999993</v>
      </c>
      <c r="BY344" s="44">
        <f t="shared" si="938"/>
        <v>-42.169161999999993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676450</v>
      </c>
      <c r="I345" s="24">
        <f t="shared" ref="I345:J345" si="957">SUM(I341:I344)</f>
        <v>0</v>
      </c>
      <c r="J345" s="24">
        <f t="shared" si="957"/>
        <v>0</v>
      </c>
      <c r="K345" s="24"/>
      <c r="L345" s="24">
        <f t="shared" ref="L345:BF345" si="958">SUM(L341:L344)</f>
        <v>240187.10149999996</v>
      </c>
      <c r="M345" s="24">
        <f t="shared" si="958"/>
        <v>0</v>
      </c>
      <c r="N345" s="24">
        <f t="shared" si="958"/>
        <v>0</v>
      </c>
      <c r="O345" s="24"/>
      <c r="P345" s="24">
        <f t="shared" si="958"/>
        <v>78197.619999999966</v>
      </c>
      <c r="Q345" s="24">
        <f t="shared" si="958"/>
        <v>0</v>
      </c>
      <c r="R345" s="24">
        <f t="shared" si="958"/>
        <v>0</v>
      </c>
      <c r="S345" s="24"/>
      <c r="T345" s="24">
        <f t="shared" ref="T345:V345" si="959">SUM(T341:T344)</f>
        <v>9190.9261499999993</v>
      </c>
      <c r="U345" s="24">
        <f t="shared" si="959"/>
        <v>0</v>
      </c>
      <c r="V345" s="24">
        <f t="shared" si="959"/>
        <v>0</v>
      </c>
      <c r="W345" s="24"/>
      <c r="X345" s="24">
        <f t="shared" si="958"/>
        <v>107433.78899999998</v>
      </c>
      <c r="Y345" s="24">
        <f t="shared" si="958"/>
        <v>0</v>
      </c>
      <c r="Z345" s="24">
        <f t="shared" si="958"/>
        <v>0</v>
      </c>
      <c r="AA345" s="24"/>
      <c r="AB345" s="24">
        <f t="shared" si="958"/>
        <v>102446.99959999997</v>
      </c>
      <c r="AC345" s="24">
        <f t="shared" si="958"/>
        <v>0</v>
      </c>
      <c r="AD345" s="24">
        <f t="shared" si="958"/>
        <v>0</v>
      </c>
      <c r="AE345" s="24"/>
      <c r="AF345" s="24">
        <f t="shared" si="958"/>
        <v>61598.213449999981</v>
      </c>
      <c r="AG345" s="24">
        <f t="shared" si="958"/>
        <v>0</v>
      </c>
      <c r="AH345" s="24">
        <f t="shared" si="958"/>
        <v>0</v>
      </c>
      <c r="AI345" s="24"/>
      <c r="AJ345" s="24">
        <f t="shared" si="958"/>
        <v>61991.907350000001</v>
      </c>
      <c r="AK345" s="24">
        <f t="shared" si="958"/>
        <v>0</v>
      </c>
      <c r="AL345" s="24">
        <f t="shared" si="958"/>
        <v>0</v>
      </c>
      <c r="AM345" s="24"/>
      <c r="AN345" s="24">
        <f t="shared" si="958"/>
        <v>6097.5202999999983</v>
      </c>
      <c r="AO345" s="24">
        <f t="shared" si="958"/>
        <v>0</v>
      </c>
      <c r="AP345" s="24">
        <f t="shared" si="958"/>
        <v>0</v>
      </c>
      <c r="AQ345" s="24"/>
      <c r="AR345" s="24">
        <f t="shared" si="958"/>
        <v>3307.164049999999</v>
      </c>
      <c r="AS345" s="24">
        <f t="shared" si="958"/>
        <v>0</v>
      </c>
      <c r="AT345" s="24">
        <f t="shared" si="958"/>
        <v>0</v>
      </c>
      <c r="AU345" s="24"/>
      <c r="AV345" s="24">
        <f t="shared" si="958"/>
        <v>5637.5342999999975</v>
      </c>
      <c r="AW345" s="24">
        <f t="shared" si="958"/>
        <v>0</v>
      </c>
      <c r="AX345" s="24">
        <f t="shared" si="958"/>
        <v>0</v>
      </c>
      <c r="AY345" s="24"/>
      <c r="AZ345" s="24">
        <f t="shared" si="958"/>
        <v>183.99439999999996</v>
      </c>
      <c r="BA345" s="24">
        <f t="shared" si="958"/>
        <v>0</v>
      </c>
      <c r="BB345" s="24">
        <f t="shared" si="958"/>
        <v>0</v>
      </c>
      <c r="BC345" s="24"/>
      <c r="BD345" s="24">
        <f t="shared" si="958"/>
        <v>177.22989999999999</v>
      </c>
      <c r="BE345" s="24">
        <f t="shared" si="958"/>
        <v>0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240187.10149999996</v>
      </c>
      <c r="BO345" s="44">
        <f t="shared" si="928"/>
        <v>78197.619999999966</v>
      </c>
      <c r="BP345" s="44">
        <f t="shared" si="929"/>
        <v>9190.9261499999993</v>
      </c>
      <c r="BQ345" s="44">
        <f t="shared" si="930"/>
        <v>107433.78899999998</v>
      </c>
      <c r="BR345" s="44">
        <f t="shared" si="931"/>
        <v>102446.99959999997</v>
      </c>
      <c r="BS345" s="44">
        <f t="shared" si="932"/>
        <v>61598.213449999981</v>
      </c>
      <c r="BT345" s="44">
        <f t="shared" si="933"/>
        <v>61991.907350000001</v>
      </c>
      <c r="BU345" s="44">
        <f t="shared" si="934"/>
        <v>6097.5202999999983</v>
      </c>
      <c r="BV345" s="44">
        <f t="shared" si="935"/>
        <v>3307.164049999999</v>
      </c>
      <c r="BW345" s="44">
        <f t="shared" si="936"/>
        <v>5637.5342999999975</v>
      </c>
      <c r="BX345" s="44">
        <f t="shared" si="937"/>
        <v>183.99439999999996</v>
      </c>
      <c r="BY345" s="44">
        <f t="shared" si="938"/>
        <v>177.22989999999999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1660925</v>
      </c>
      <c r="I347" s="24">
        <f t="shared" ref="I347:J347" si="960">I345+I338</f>
        <v>0</v>
      </c>
      <c r="J347" s="24">
        <f t="shared" si="960"/>
        <v>0</v>
      </c>
      <c r="K347" s="24"/>
      <c r="L347" s="24">
        <f t="shared" ref="L347:BF347" si="961">L345+L338</f>
        <v>589744.63974999986</v>
      </c>
      <c r="M347" s="24">
        <f t="shared" si="961"/>
        <v>0</v>
      </c>
      <c r="N347" s="24">
        <f t="shared" si="961"/>
        <v>0</v>
      </c>
      <c r="O347" s="24"/>
      <c r="P347" s="24">
        <f t="shared" si="961"/>
        <v>192002.92999999993</v>
      </c>
      <c r="Q347" s="24">
        <f t="shared" si="961"/>
        <v>0</v>
      </c>
      <c r="R347" s="24">
        <f t="shared" si="961"/>
        <v>0</v>
      </c>
      <c r="S347" s="24"/>
      <c r="T347" s="24">
        <f t="shared" ref="T347:V347" si="962">T345+T338</f>
        <v>22566.987974999996</v>
      </c>
      <c r="U347" s="24">
        <f t="shared" si="962"/>
        <v>0</v>
      </c>
      <c r="V347" s="24">
        <f t="shared" si="962"/>
        <v>0</v>
      </c>
      <c r="W347" s="24"/>
      <c r="X347" s="24">
        <f t="shared" si="961"/>
        <v>263788.10849999991</v>
      </c>
      <c r="Y347" s="24">
        <f t="shared" si="961"/>
        <v>0</v>
      </c>
      <c r="Z347" s="24">
        <f t="shared" si="961"/>
        <v>0</v>
      </c>
      <c r="AA347" s="24"/>
      <c r="AB347" s="24">
        <f t="shared" si="961"/>
        <v>251543.76939999993</v>
      </c>
      <c r="AC347" s="24">
        <f t="shared" si="961"/>
        <v>0</v>
      </c>
      <c r="AD347" s="24">
        <f t="shared" si="961"/>
        <v>0</v>
      </c>
      <c r="AE347" s="24"/>
      <c r="AF347" s="24">
        <f t="shared" si="961"/>
        <v>151245.49142499996</v>
      </c>
      <c r="AG347" s="24">
        <f t="shared" si="961"/>
        <v>0</v>
      </c>
      <c r="AH347" s="24">
        <f t="shared" si="961"/>
        <v>0</v>
      </c>
      <c r="AI347" s="24"/>
      <c r="AJ347" s="24">
        <f t="shared" si="961"/>
        <v>152212.149775</v>
      </c>
      <c r="AK347" s="24">
        <f t="shared" si="961"/>
        <v>0</v>
      </c>
      <c r="AL347" s="24">
        <f t="shared" si="961"/>
        <v>0</v>
      </c>
      <c r="AM347" s="24"/>
      <c r="AN347" s="24">
        <f t="shared" si="961"/>
        <v>14971.577949999997</v>
      </c>
      <c r="AO347" s="24">
        <f t="shared" si="961"/>
        <v>0</v>
      </c>
      <c r="AP347" s="24">
        <f t="shared" si="961"/>
        <v>0</v>
      </c>
      <c r="AQ347" s="24"/>
      <c r="AR347" s="24">
        <f t="shared" si="961"/>
        <v>8120.2623249999979</v>
      </c>
      <c r="AS347" s="24">
        <f t="shared" si="961"/>
        <v>0</v>
      </c>
      <c r="AT347" s="24">
        <f t="shared" si="961"/>
        <v>0</v>
      </c>
      <c r="AU347" s="24"/>
      <c r="AV347" s="24">
        <f t="shared" si="961"/>
        <v>13842.148949999995</v>
      </c>
      <c r="AW347" s="24">
        <f t="shared" si="961"/>
        <v>0</v>
      </c>
      <c r="AX347" s="24">
        <f t="shared" si="961"/>
        <v>0</v>
      </c>
      <c r="AY347" s="24"/>
      <c r="AZ347" s="24">
        <f t="shared" si="961"/>
        <v>451.77159999999992</v>
      </c>
      <c r="BA347" s="24">
        <f t="shared" si="961"/>
        <v>0</v>
      </c>
      <c r="BB347" s="24">
        <f t="shared" si="961"/>
        <v>0</v>
      </c>
      <c r="BC347" s="24"/>
      <c r="BD347" s="24">
        <f t="shared" si="961"/>
        <v>435.16234999999995</v>
      </c>
      <c r="BE347" s="24">
        <f t="shared" si="961"/>
        <v>0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589744.63974999986</v>
      </c>
      <c r="BO347" s="44">
        <f t="shared" si="928"/>
        <v>192002.92999999993</v>
      </c>
      <c r="BP347" s="44">
        <f t="shared" si="929"/>
        <v>22566.987974999996</v>
      </c>
      <c r="BQ347" s="44">
        <f t="shared" si="930"/>
        <v>263788.10849999991</v>
      </c>
      <c r="BR347" s="44">
        <f t="shared" si="931"/>
        <v>251543.76939999993</v>
      </c>
      <c r="BS347" s="44">
        <f t="shared" si="932"/>
        <v>151245.49142499996</v>
      </c>
      <c r="BT347" s="44">
        <f t="shared" si="933"/>
        <v>152212.149775</v>
      </c>
      <c r="BU347" s="44">
        <f t="shared" si="934"/>
        <v>14971.577949999997</v>
      </c>
      <c r="BV347" s="44">
        <f t="shared" si="935"/>
        <v>8120.2623249999979</v>
      </c>
      <c r="BW347" s="44">
        <f t="shared" si="936"/>
        <v>13842.148949999995</v>
      </c>
      <c r="BX347" s="44">
        <f t="shared" si="937"/>
        <v>451.77159999999992</v>
      </c>
      <c r="BY347" s="44">
        <f t="shared" si="938"/>
        <v>435.16234999999995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16741808.432244696</v>
      </c>
      <c r="I349" s="24">
        <f t="shared" ref="I349:J349" si="963">I347+I330+I311</f>
        <v>13219293.567755304</v>
      </c>
      <c r="J349" s="24">
        <f t="shared" si="963"/>
        <v>0</v>
      </c>
      <c r="K349" s="24"/>
      <c r="L349" s="24">
        <f t="shared" ref="L349:BF349" si="964">L347+L330+L311</f>
        <v>5944513.9200371224</v>
      </c>
      <c r="M349" s="24">
        <f t="shared" si="964"/>
        <v>4786756.8617880503</v>
      </c>
      <c r="N349" s="24">
        <f t="shared" si="964"/>
        <v>0</v>
      </c>
      <c r="O349" s="24"/>
      <c r="P349" s="24">
        <f t="shared" si="964"/>
        <v>1935353.0547674864</v>
      </c>
      <c r="Q349" s="24">
        <f t="shared" si="964"/>
        <v>1555387.7945764496</v>
      </c>
      <c r="R349" s="24">
        <f t="shared" si="964"/>
        <v>0</v>
      </c>
      <c r="S349" s="24"/>
      <c r="T349" s="24">
        <f t="shared" ref="T349:V349" si="965">T347+T330+T311</f>
        <v>227470.95116890865</v>
      </c>
      <c r="U349" s="24">
        <f t="shared" si="965"/>
        <v>184900.95631561542</v>
      </c>
      <c r="V349" s="24">
        <f t="shared" si="965"/>
        <v>0</v>
      </c>
      <c r="W349" s="24"/>
      <c r="X349" s="24">
        <f t="shared" si="964"/>
        <v>2658934.0152091021</v>
      </c>
      <c r="Y349" s="24">
        <f t="shared" si="964"/>
        <v>2144843.3945355285</v>
      </c>
      <c r="Z349" s="24">
        <f t="shared" si="964"/>
        <v>0</v>
      </c>
      <c r="AA349" s="24"/>
      <c r="AB349" s="24">
        <f t="shared" si="964"/>
        <v>2535513.4034465943</v>
      </c>
      <c r="AC349" s="24">
        <f t="shared" si="964"/>
        <v>2067577.7054740384</v>
      </c>
      <c r="AD349" s="24">
        <f t="shared" si="964"/>
        <v>0</v>
      </c>
      <c r="AE349" s="24"/>
      <c r="AF349" s="24">
        <f t="shared" si="964"/>
        <v>1524525.8176486338</v>
      </c>
      <c r="AG349" s="24">
        <f t="shared" si="964"/>
        <v>910817.06530005147</v>
      </c>
      <c r="AH349" s="24">
        <f t="shared" si="964"/>
        <v>0</v>
      </c>
      <c r="AI349" s="24"/>
      <c r="AJ349" s="24">
        <f t="shared" si="964"/>
        <v>1534269.5501562005</v>
      </c>
      <c r="AK349" s="24">
        <f t="shared" si="964"/>
        <v>1257345.6809852612</v>
      </c>
      <c r="AL349" s="24">
        <f t="shared" si="964"/>
        <v>0</v>
      </c>
      <c r="AM349" s="24"/>
      <c r="AN349" s="24">
        <f t="shared" si="964"/>
        <v>150910.66120825364</v>
      </c>
      <c r="AO349" s="24">
        <f t="shared" si="964"/>
        <v>122814.72704115805</v>
      </c>
      <c r="AP349" s="24">
        <f t="shared" si="964"/>
        <v>0</v>
      </c>
      <c r="AQ349" s="24"/>
      <c r="AR349" s="24">
        <f t="shared" si="964"/>
        <v>81850.701425244319</v>
      </c>
      <c r="AS349" s="24">
        <f t="shared" si="964"/>
        <v>65270.184978127545</v>
      </c>
      <c r="AT349" s="24">
        <f t="shared" si="964"/>
        <v>0</v>
      </c>
      <c r="AU349" s="24"/>
      <c r="AV349" s="24">
        <f t="shared" si="964"/>
        <v>139526.23147432727</v>
      </c>
      <c r="AW349" s="24">
        <f t="shared" si="964"/>
        <v>116235.36965280325</v>
      </c>
      <c r="AX349" s="24">
        <f t="shared" si="964"/>
        <v>0</v>
      </c>
      <c r="AY349" s="24"/>
      <c r="AZ349" s="24">
        <f t="shared" si="964"/>
        <v>4553.7718935705561</v>
      </c>
      <c r="BA349" s="24">
        <f t="shared" si="964"/>
        <v>3788.0084441354538</v>
      </c>
      <c r="BB349" s="24">
        <f t="shared" si="964"/>
        <v>0</v>
      </c>
      <c r="BC349" s="24"/>
      <c r="BD349" s="24">
        <f t="shared" si="964"/>
        <v>4386.3538092481103</v>
      </c>
      <c r="BE349" s="24">
        <f t="shared" si="964"/>
        <v>3555.8186640846775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10731270.781825174</v>
      </c>
      <c r="BO349" s="44">
        <f t="shared" si="928"/>
        <v>3490740.849343936</v>
      </c>
      <c r="BP349" s="44">
        <f t="shared" si="929"/>
        <v>412371.90748452407</v>
      </c>
      <c r="BQ349" s="44">
        <f t="shared" si="930"/>
        <v>4803777.4097446306</v>
      </c>
      <c r="BR349" s="44">
        <f t="shared" si="931"/>
        <v>4603091.1089206329</v>
      </c>
      <c r="BS349" s="44">
        <f t="shared" si="932"/>
        <v>2435342.8829486854</v>
      </c>
      <c r="BT349" s="44">
        <f t="shared" si="933"/>
        <v>2791615.231141462</v>
      </c>
      <c r="BU349" s="44">
        <f t="shared" si="934"/>
        <v>273725.38824941171</v>
      </c>
      <c r="BV349" s="44">
        <f t="shared" si="935"/>
        <v>147120.88640337187</v>
      </c>
      <c r="BW349" s="44">
        <f t="shared" si="936"/>
        <v>255761.6011271305</v>
      </c>
      <c r="BX349" s="44">
        <f t="shared" si="937"/>
        <v>8341.78033770601</v>
      </c>
      <c r="BY349" s="44">
        <f t="shared" si="938"/>
        <v>7942.1724733327883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956703</v>
      </c>
      <c r="I353" s="21">
        <f>+'Function-Classif'!T353</f>
        <v>0</v>
      </c>
      <c r="J353" s="21">
        <f>+'Function-Classif'!U353</f>
        <v>0</v>
      </c>
      <c r="K353" s="47"/>
      <c r="L353" s="47">
        <f t="shared" ref="L353:N353" si="970">INDEX(Alloc,$E353,L$1)*$G353</f>
        <v>339696.53420999995</v>
      </c>
      <c r="M353" s="47">
        <f t="shared" si="970"/>
        <v>0</v>
      </c>
      <c r="N353" s="47">
        <f t="shared" si="970"/>
        <v>0</v>
      </c>
      <c r="O353" s="47"/>
      <c r="P353" s="47">
        <f t="shared" ref="P353:V353" si="971">INDEX(Alloc,$E353,P$1)*$G353</f>
        <v>110594.86679999997</v>
      </c>
      <c r="Q353" s="47">
        <f t="shared" si="971"/>
        <v>0</v>
      </c>
      <c r="R353" s="47">
        <f t="shared" si="971"/>
        <v>0</v>
      </c>
      <c r="S353" s="47"/>
      <c r="T353" s="47">
        <f t="shared" si="971"/>
        <v>12998.723660999998</v>
      </c>
      <c r="U353" s="47">
        <f t="shared" si="971"/>
        <v>0</v>
      </c>
      <c r="V353" s="47">
        <f t="shared" si="971"/>
        <v>0</v>
      </c>
      <c r="W353" s="24"/>
      <c r="X353" s="47">
        <f t="shared" ref="X353:Z353" si="972">INDEX(Alloc,$E353,X$1)*$G353</f>
        <v>151943.57045999996</v>
      </c>
      <c r="Y353" s="47">
        <f t="shared" si="972"/>
        <v>0</v>
      </c>
      <c r="Z353" s="47">
        <f t="shared" si="972"/>
        <v>0</v>
      </c>
      <c r="AB353" s="47">
        <f t="shared" ref="AB353:AD353" si="973">INDEX(Alloc,$E353,AB$1)*$G353</f>
        <v>144890.75594399997</v>
      </c>
      <c r="AC353" s="47">
        <f t="shared" si="973"/>
        <v>0</v>
      </c>
      <c r="AD353" s="47">
        <f t="shared" si="973"/>
        <v>0</v>
      </c>
      <c r="AF353" s="47">
        <f t="shared" ref="AF353:AH353" si="974">INDEX(Alloc,$E353,AF$1)*$G353</f>
        <v>87118.331882999977</v>
      </c>
      <c r="AG353" s="47">
        <f t="shared" si="974"/>
        <v>0</v>
      </c>
      <c r="AH353" s="47">
        <f t="shared" si="974"/>
        <v>0</v>
      </c>
      <c r="AJ353" s="47">
        <f t="shared" ref="AJ353:AL353" si="975">INDEX(Alloc,$E353,AJ$1)*$G353</f>
        <v>87675.13302899999</v>
      </c>
      <c r="AK353" s="47">
        <f t="shared" si="975"/>
        <v>0</v>
      </c>
      <c r="AL353" s="47">
        <f t="shared" si="975"/>
        <v>0</v>
      </c>
      <c r="AN353" s="47">
        <f t="shared" ref="AN353:AP353" si="976">INDEX(Alloc,$E353,AN$1)*$G353</f>
        <v>8623.720841999997</v>
      </c>
      <c r="AO353" s="47">
        <f t="shared" si="976"/>
        <v>0</v>
      </c>
      <c r="AP353" s="47">
        <f t="shared" si="976"/>
        <v>0</v>
      </c>
      <c r="AR353" s="47">
        <f t="shared" ref="AR353:AT353" si="977">INDEX(Alloc,$E353,AR$1)*$G353</f>
        <v>4677.3209669999997</v>
      </c>
      <c r="AS353" s="47">
        <f t="shared" si="977"/>
        <v>0</v>
      </c>
      <c r="AT353" s="47">
        <f t="shared" si="977"/>
        <v>0</v>
      </c>
      <c r="AV353" s="47">
        <f t="shared" ref="AV353:AX353" si="978">INDEX(Alloc,$E353,AV$1)*$G353</f>
        <v>7973.162801999998</v>
      </c>
      <c r="AW353" s="47">
        <f t="shared" si="978"/>
        <v>0</v>
      </c>
      <c r="AX353" s="47">
        <f t="shared" si="978"/>
        <v>0</v>
      </c>
      <c r="AZ353" s="47">
        <f t="shared" ref="AZ353:BB353" si="979">INDEX(Alloc,$E353,AZ$1)*$G353</f>
        <v>260.22321599999992</v>
      </c>
      <c r="BA353" s="47">
        <f t="shared" si="979"/>
        <v>0</v>
      </c>
      <c r="BB353" s="47">
        <f t="shared" si="979"/>
        <v>0</v>
      </c>
      <c r="BD353" s="47">
        <f t="shared" ref="BD353:BF353" si="980">INDEX(Alloc,$E353,BD$1)*$G353</f>
        <v>250.65618599999996</v>
      </c>
      <c r="BE353" s="47">
        <f t="shared" si="980"/>
        <v>0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339696.53420999995</v>
      </c>
      <c r="BO353" s="44">
        <f t="shared" si="928"/>
        <v>110594.86679999997</v>
      </c>
      <c r="BP353" s="44">
        <f t="shared" si="929"/>
        <v>12998.723660999998</v>
      </c>
      <c r="BQ353" s="44">
        <f t="shared" si="930"/>
        <v>151943.57045999996</v>
      </c>
      <c r="BR353" s="44">
        <f t="shared" si="931"/>
        <v>144890.75594399997</v>
      </c>
      <c r="BS353" s="44">
        <f t="shared" si="932"/>
        <v>87118.331882999977</v>
      </c>
      <c r="BT353" s="44">
        <f t="shared" si="933"/>
        <v>87675.13302899999</v>
      </c>
      <c r="BU353" s="44">
        <f t="shared" si="934"/>
        <v>8623.720841999997</v>
      </c>
      <c r="BV353" s="44">
        <f t="shared" si="935"/>
        <v>4677.3209669999997</v>
      </c>
      <c r="BW353" s="44">
        <f t="shared" si="936"/>
        <v>7973.162801999998</v>
      </c>
      <c r="BX353" s="44">
        <f t="shared" si="937"/>
        <v>260.22321599999992</v>
      </c>
      <c r="BY353" s="44">
        <f t="shared" si="938"/>
        <v>250.65618599999996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956703</v>
      </c>
      <c r="I355" s="24">
        <f t="shared" ref="I355:BF355" si="981">SUM(I352:I354)</f>
        <v>0</v>
      </c>
      <c r="J355" s="24">
        <f t="shared" si="981"/>
        <v>0</v>
      </c>
      <c r="K355" s="24"/>
      <c r="L355" s="24">
        <f t="shared" si="981"/>
        <v>339696.53420999995</v>
      </c>
      <c r="M355" s="24">
        <f t="shared" si="981"/>
        <v>0</v>
      </c>
      <c r="N355" s="24">
        <f t="shared" si="981"/>
        <v>0</v>
      </c>
      <c r="O355" s="24"/>
      <c r="P355" s="24">
        <f t="shared" si="981"/>
        <v>110594.86679999997</v>
      </c>
      <c r="Q355" s="24">
        <f t="shared" si="981"/>
        <v>0</v>
      </c>
      <c r="R355" s="24">
        <f t="shared" si="981"/>
        <v>0</v>
      </c>
      <c r="S355" s="24"/>
      <c r="T355" s="24">
        <f t="shared" ref="T355:V355" si="982">SUM(T352:T354)</f>
        <v>12998.723660999998</v>
      </c>
      <c r="U355" s="24">
        <f t="shared" si="982"/>
        <v>0</v>
      </c>
      <c r="V355" s="24">
        <f t="shared" si="982"/>
        <v>0</v>
      </c>
      <c r="W355" s="24"/>
      <c r="X355" s="24">
        <f t="shared" si="981"/>
        <v>151943.57045999996</v>
      </c>
      <c r="Y355" s="24">
        <f t="shared" si="981"/>
        <v>0</v>
      </c>
      <c r="Z355" s="24">
        <f t="shared" si="981"/>
        <v>0</v>
      </c>
      <c r="AA355" s="24"/>
      <c r="AB355" s="24">
        <f t="shared" si="981"/>
        <v>144890.75594399997</v>
      </c>
      <c r="AC355" s="24">
        <f t="shared" si="981"/>
        <v>0</v>
      </c>
      <c r="AD355" s="24">
        <f t="shared" si="981"/>
        <v>0</v>
      </c>
      <c r="AE355" s="24"/>
      <c r="AF355" s="24">
        <f t="shared" si="981"/>
        <v>87118.331882999977</v>
      </c>
      <c r="AG355" s="24">
        <f t="shared" si="981"/>
        <v>0</v>
      </c>
      <c r="AH355" s="24">
        <f t="shared" si="981"/>
        <v>0</v>
      </c>
      <c r="AI355" s="24"/>
      <c r="AJ355" s="24">
        <f t="shared" si="981"/>
        <v>87675.13302899999</v>
      </c>
      <c r="AK355" s="24">
        <f t="shared" si="981"/>
        <v>0</v>
      </c>
      <c r="AL355" s="24">
        <f t="shared" si="981"/>
        <v>0</v>
      </c>
      <c r="AM355" s="24"/>
      <c r="AN355" s="24">
        <f t="shared" si="981"/>
        <v>8623.720841999997</v>
      </c>
      <c r="AO355" s="24">
        <f t="shared" si="981"/>
        <v>0</v>
      </c>
      <c r="AP355" s="24">
        <f t="shared" si="981"/>
        <v>0</v>
      </c>
      <c r="AQ355" s="24"/>
      <c r="AR355" s="24">
        <f t="shared" si="981"/>
        <v>4677.3209669999997</v>
      </c>
      <c r="AS355" s="24">
        <f t="shared" si="981"/>
        <v>0</v>
      </c>
      <c r="AT355" s="24">
        <f t="shared" si="981"/>
        <v>0</v>
      </c>
      <c r="AU355" s="24"/>
      <c r="AV355" s="24">
        <f t="shared" si="981"/>
        <v>7973.162801999998</v>
      </c>
      <c r="AW355" s="24">
        <f t="shared" si="981"/>
        <v>0</v>
      </c>
      <c r="AX355" s="24">
        <f t="shared" si="981"/>
        <v>0</v>
      </c>
      <c r="AY355" s="24"/>
      <c r="AZ355" s="24">
        <f t="shared" si="981"/>
        <v>260.22321599999992</v>
      </c>
      <c r="BA355" s="24">
        <f t="shared" si="981"/>
        <v>0</v>
      </c>
      <c r="BB355" s="24">
        <f t="shared" si="981"/>
        <v>0</v>
      </c>
      <c r="BC355" s="24"/>
      <c r="BD355" s="24">
        <f t="shared" si="981"/>
        <v>250.65618599999996</v>
      </c>
      <c r="BE355" s="24">
        <f t="shared" si="981"/>
        <v>0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339696.53420999995</v>
      </c>
      <c r="BO355" s="44">
        <f t="shared" si="928"/>
        <v>110594.86679999997</v>
      </c>
      <c r="BP355" s="44">
        <f t="shared" si="929"/>
        <v>12998.723660999998</v>
      </c>
      <c r="BQ355" s="44">
        <f t="shared" si="930"/>
        <v>151943.57045999996</v>
      </c>
      <c r="BR355" s="44">
        <f t="shared" si="931"/>
        <v>144890.75594399997</v>
      </c>
      <c r="BS355" s="44">
        <f t="shared" si="932"/>
        <v>87118.331882999977</v>
      </c>
      <c r="BT355" s="44">
        <f t="shared" si="933"/>
        <v>87675.13302899999</v>
      </c>
      <c r="BU355" s="44">
        <f t="shared" si="934"/>
        <v>8623.720841999997</v>
      </c>
      <c r="BV355" s="44">
        <f t="shared" si="935"/>
        <v>4677.3209669999997</v>
      </c>
      <c r="BW355" s="44">
        <f t="shared" si="936"/>
        <v>7973.162801999998</v>
      </c>
      <c r="BX355" s="44">
        <f t="shared" si="937"/>
        <v>260.22321599999992</v>
      </c>
      <c r="BY355" s="44">
        <f t="shared" si="938"/>
        <v>250.65618599999996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297923.69202910847</v>
      </c>
      <c r="I371" s="21">
        <f>+'Function-Classif'!T371</f>
        <v>0</v>
      </c>
      <c r="J371" s="21">
        <f>+'Function-Classif'!U371</f>
        <v>600117.30797089147</v>
      </c>
      <c r="K371" s="47"/>
      <c r="L371" s="47">
        <f t="shared" ref="L371:N375" si="1030">INDEX(Alloc,$E371,L$1)*$G371</f>
        <v>155897.40132297884</v>
      </c>
      <c r="M371" s="47">
        <f t="shared" si="1030"/>
        <v>0</v>
      </c>
      <c r="N371" s="47">
        <f t="shared" si="1030"/>
        <v>442197.57669997076</v>
      </c>
      <c r="O371" s="47"/>
      <c r="P371" s="47">
        <f t="shared" ref="P371:V375" si="1031">INDEX(Alloc,$E371,P$1)*$G371</f>
        <v>41465.231319407736</v>
      </c>
      <c r="Q371" s="47">
        <f t="shared" si="1031"/>
        <v>0</v>
      </c>
      <c r="R371" s="47">
        <f t="shared" si="1031"/>
        <v>102193.72739911472</v>
      </c>
      <c r="S371" s="47"/>
      <c r="T371" s="47">
        <f t="shared" si="1031"/>
        <v>3155.5619902571789</v>
      </c>
      <c r="U371" s="47">
        <f t="shared" si="1031"/>
        <v>0</v>
      </c>
      <c r="V371" s="47">
        <f t="shared" si="1031"/>
        <v>3182.5950059912821</v>
      </c>
      <c r="W371" s="24"/>
      <c r="X371" s="47">
        <f t="shared" ref="X371:Z375" si="1032">INDEX(Alloc,$E371,X$1)*$G371</f>
        <v>37932.045634067741</v>
      </c>
      <c r="Y371" s="47">
        <f t="shared" si="1032"/>
        <v>0</v>
      </c>
      <c r="Z371" s="47">
        <f t="shared" si="1032"/>
        <v>22941.755645424524</v>
      </c>
      <c r="AB371" s="47">
        <f t="shared" ref="AB371:AD375" si="1033">INDEX(Alloc,$E371,AB$1)*$G371</f>
        <v>33317.528098084738</v>
      </c>
      <c r="AC371" s="47">
        <f t="shared" si="1033"/>
        <v>0</v>
      </c>
      <c r="AD371" s="47">
        <f t="shared" si="1033"/>
        <v>4981.260554783431</v>
      </c>
      <c r="AF371" s="47">
        <f t="shared" ref="AF371:AH375" si="1034">INDEX(Alloc,$E371,AF$1)*$G371</f>
        <v>20500.539198208135</v>
      </c>
      <c r="AG371" s="47">
        <f t="shared" si="1034"/>
        <v>0</v>
      </c>
      <c r="AH371" s="47">
        <f t="shared" si="1034"/>
        <v>2412.1674436030517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4046.425465779917</v>
      </c>
      <c r="AN371" s="47">
        <f t="shared" ref="AN371:AP375" si="1036">INDEX(Alloc,$E371,AN$1)*$G371</f>
        <v>2065.595430182138</v>
      </c>
      <c r="AO371" s="47">
        <f t="shared" si="1036"/>
        <v>0</v>
      </c>
      <c r="AP371" s="47">
        <f t="shared" si="1036"/>
        <v>47.253443920502605</v>
      </c>
      <c r="AR371" s="47">
        <f t="shared" ref="AR371:AT375" si="1037">INDEX(Alloc,$E371,AR$1)*$G371</f>
        <v>1081.1044000221621</v>
      </c>
      <c r="AS371" s="47">
        <f t="shared" si="1037"/>
        <v>0</v>
      </c>
      <c r="AT371" s="47">
        <f t="shared" si="1037"/>
        <v>47.253443920502605</v>
      </c>
      <c r="AV371" s="47">
        <f t="shared" ref="AV371:AX375" si="1038">INDEX(Alloc,$E371,AV$1)*$G371</f>
        <v>2397.0945244730615</v>
      </c>
      <c r="AW371" s="47">
        <f t="shared" si="1038"/>
        <v>0</v>
      </c>
      <c r="AX371" s="47">
        <f t="shared" si="1038"/>
        <v>17202.821557981926</v>
      </c>
      <c r="AZ371" s="47">
        <f t="shared" ref="AZ371:BB375" si="1039">INDEX(Alloc,$E371,AZ$1)*$G371</f>
        <v>76.679238578217635</v>
      </c>
      <c r="BA371" s="47">
        <f t="shared" si="1039"/>
        <v>0</v>
      </c>
      <c r="BB371" s="47">
        <f t="shared" si="1039"/>
        <v>133.07013063096775</v>
      </c>
      <c r="BD371" s="47">
        <f t="shared" ref="BD371:BF375" si="1040">INDEX(Alloc,$E371,BD$1)*$G371</f>
        <v>34.910872848619412</v>
      </c>
      <c r="BE371" s="47">
        <f t="shared" si="1040"/>
        <v>0</v>
      </c>
      <c r="BF371" s="47">
        <f t="shared" si="1040"/>
        <v>731.40117977017508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598094.97802294954</v>
      </c>
      <c r="BO371" s="44">
        <f t="shared" si="928"/>
        <v>143658.95871852245</v>
      </c>
      <c r="BP371" s="44">
        <f t="shared" si="929"/>
        <v>6338.1569962484609</v>
      </c>
      <c r="BQ371" s="44">
        <f t="shared" si="930"/>
        <v>60873.801279492269</v>
      </c>
      <c r="BR371" s="44">
        <f t="shared" si="931"/>
        <v>38298.78865286817</v>
      </c>
      <c r="BS371" s="44">
        <f t="shared" si="932"/>
        <v>22912.706641811186</v>
      </c>
      <c r="BT371" s="44">
        <f t="shared" si="933"/>
        <v>4046.425465779917</v>
      </c>
      <c r="BU371" s="44">
        <f t="shared" si="934"/>
        <v>2112.8488741026404</v>
      </c>
      <c r="BV371" s="44">
        <f t="shared" si="935"/>
        <v>1128.3578439426647</v>
      </c>
      <c r="BW371" s="44">
        <f t="shared" si="936"/>
        <v>19599.916082454987</v>
      </c>
      <c r="BX371" s="44">
        <f t="shared" si="937"/>
        <v>209.74936920918537</v>
      </c>
      <c r="BY371" s="44">
        <f t="shared" si="938"/>
        <v>766.3120526187945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710868.5737999999</v>
      </c>
      <c r="I374" s="21">
        <f>+'Function-Classif'!T374</f>
        <v>0</v>
      </c>
      <c r="J374" s="21">
        <f>+'Function-Classif'!U374</f>
        <v>1031029.4262</v>
      </c>
      <c r="K374" s="24"/>
      <c r="L374" s="47">
        <f t="shared" si="1030"/>
        <v>409596.74007888086</v>
      </c>
      <c r="M374" s="47">
        <f t="shared" si="1030"/>
        <v>0</v>
      </c>
      <c r="N374" s="47">
        <f t="shared" si="1030"/>
        <v>890729.4823233292</v>
      </c>
      <c r="O374" s="47"/>
      <c r="P374" s="47">
        <f t="shared" si="1031"/>
        <v>101125.10217124452</v>
      </c>
      <c r="Q374" s="47">
        <f t="shared" si="1031"/>
        <v>0</v>
      </c>
      <c r="R374" s="47">
        <f t="shared" si="1031"/>
        <v>110664.47023243159</v>
      </c>
      <c r="S374" s="47"/>
      <c r="T374" s="47">
        <f t="shared" si="1031"/>
        <v>6383.6471973561338</v>
      </c>
      <c r="U374" s="47">
        <f t="shared" si="1031"/>
        <v>0</v>
      </c>
      <c r="V374" s="47">
        <f t="shared" si="1031"/>
        <v>128.62595293508829</v>
      </c>
      <c r="W374" s="24"/>
      <c r="X374" s="47">
        <f t="shared" si="1032"/>
        <v>74091.765980407261</v>
      </c>
      <c r="Y374" s="47">
        <f t="shared" si="1032"/>
        <v>0</v>
      </c>
      <c r="Z374" s="47">
        <f t="shared" si="1032"/>
        <v>5044.9957095651289</v>
      </c>
      <c r="AB374" s="47">
        <f t="shared" si="1033"/>
        <v>67400.781706347931</v>
      </c>
      <c r="AC374" s="47">
        <f t="shared" si="1033"/>
        <v>0</v>
      </c>
      <c r="AD374" s="47">
        <f t="shared" si="1033"/>
        <v>189.36598626554664</v>
      </c>
      <c r="AF374" s="47">
        <f t="shared" si="1034"/>
        <v>40019.129100215956</v>
      </c>
      <c r="AG374" s="47">
        <f t="shared" si="1034"/>
        <v>0</v>
      </c>
      <c r="AH374" s="47">
        <f t="shared" si="1034"/>
        <v>493.06615291783839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4178.6637434047616</v>
      </c>
      <c r="AO374" s="47">
        <f t="shared" si="1036"/>
        <v>0</v>
      </c>
      <c r="AP374" s="47">
        <f t="shared" si="1036"/>
        <v>1.7864715685428927</v>
      </c>
      <c r="AR374" s="47">
        <f t="shared" si="1037"/>
        <v>2187.0554578103524</v>
      </c>
      <c r="AS374" s="47">
        <f t="shared" si="1037"/>
        <v>0</v>
      </c>
      <c r="AT374" s="47">
        <f t="shared" si="1037"/>
        <v>1.7864715685428927</v>
      </c>
      <c r="AV374" s="47">
        <f t="shared" si="1038"/>
        <v>5623.8839864520423</v>
      </c>
      <c r="AW374" s="47">
        <f t="shared" si="1038"/>
        <v>0</v>
      </c>
      <c r="AX374" s="47">
        <f t="shared" si="1038"/>
        <v>23484.734050254072</v>
      </c>
      <c r="AZ374" s="47">
        <f t="shared" si="1039"/>
        <v>179.89909764954703</v>
      </c>
      <c r="BA374" s="47">
        <f t="shared" si="1039"/>
        <v>0</v>
      </c>
      <c r="BB374" s="47">
        <f t="shared" si="1039"/>
        <v>44.033876344226385</v>
      </c>
      <c r="BD374" s="47">
        <f t="shared" si="1040"/>
        <v>81.905280230688092</v>
      </c>
      <c r="BE374" s="47">
        <f t="shared" si="1040"/>
        <v>0</v>
      </c>
      <c r="BF374" s="47">
        <f t="shared" si="1040"/>
        <v>247.07897282038135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1300326.2224022101</v>
      </c>
      <c r="BO374" s="44">
        <f t="shared" si="928"/>
        <v>211789.57240367611</v>
      </c>
      <c r="BP374" s="44">
        <f t="shared" si="929"/>
        <v>6512.273150291222</v>
      </c>
      <c r="BQ374" s="44">
        <f t="shared" si="930"/>
        <v>79136.761689972394</v>
      </c>
      <c r="BR374" s="44">
        <f t="shared" si="931"/>
        <v>67590.147692613478</v>
      </c>
      <c r="BS374" s="44">
        <f t="shared" si="932"/>
        <v>40512.195253133796</v>
      </c>
      <c r="BT374" s="44">
        <f t="shared" si="933"/>
        <v>0</v>
      </c>
      <c r="BU374" s="44">
        <f t="shared" si="934"/>
        <v>4180.4502149733044</v>
      </c>
      <c r="BV374" s="44">
        <f t="shared" si="935"/>
        <v>2188.8419293788952</v>
      </c>
      <c r="BW374" s="44">
        <f t="shared" si="936"/>
        <v>29108.618036706113</v>
      </c>
      <c r="BX374" s="44">
        <f t="shared" si="937"/>
        <v>223.93297399377343</v>
      </c>
      <c r="BY374" s="44">
        <f t="shared" si="938"/>
        <v>328.98425305106946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60037.618900000001</v>
      </c>
      <c r="I375" s="21">
        <f>+'Function-Classif'!T375</f>
        <v>0</v>
      </c>
      <c r="J375" s="21">
        <f>+'Function-Classif'!U375</f>
        <v>108465.38109999997</v>
      </c>
      <c r="K375" s="24"/>
      <c r="L375" s="47">
        <f t="shared" si="1030"/>
        <v>31373.737405108248</v>
      </c>
      <c r="M375" s="47">
        <f t="shared" si="1030"/>
        <v>0</v>
      </c>
      <c r="N375" s="47">
        <f t="shared" si="1030"/>
        <v>93596.480844923513</v>
      </c>
      <c r="O375" s="47"/>
      <c r="P375" s="47">
        <f t="shared" si="1031"/>
        <v>8402.183635788675</v>
      </c>
      <c r="Q375" s="47">
        <f t="shared" si="1031"/>
        <v>0</v>
      </c>
      <c r="R375" s="47">
        <f t="shared" si="1031"/>
        <v>11628.451930553227</v>
      </c>
      <c r="S375" s="47"/>
      <c r="T375" s="47">
        <f t="shared" si="1031"/>
        <v>649.06251018917237</v>
      </c>
      <c r="U375" s="47">
        <f t="shared" si="1031"/>
        <v>0</v>
      </c>
      <c r="V375" s="47">
        <f t="shared" si="1031"/>
        <v>16.290416753106243</v>
      </c>
      <c r="W375" s="24"/>
      <c r="X375" s="47">
        <f t="shared" si="1032"/>
        <v>7533.3404439250662</v>
      </c>
      <c r="Y375" s="47">
        <f t="shared" si="1032"/>
        <v>0</v>
      </c>
      <c r="Z375" s="47">
        <f t="shared" si="1032"/>
        <v>638.94634598294488</v>
      </c>
      <c r="AB375" s="47">
        <f t="shared" si="1033"/>
        <v>6853.0291870066258</v>
      </c>
      <c r="AC375" s="47">
        <f t="shared" si="1033"/>
        <v>0</v>
      </c>
      <c r="AD375" s="47">
        <f t="shared" si="1033"/>
        <v>23.983113553184189</v>
      </c>
      <c r="AF375" s="47">
        <f t="shared" si="1034"/>
        <v>4068.9774334848194</v>
      </c>
      <c r="AG375" s="47">
        <f t="shared" si="1034"/>
        <v>0</v>
      </c>
      <c r="AH375" s="47">
        <f t="shared" si="1034"/>
        <v>62.446597553573937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424.8690277955954</v>
      </c>
      <c r="AO375" s="47">
        <f t="shared" si="1036"/>
        <v>0</v>
      </c>
      <c r="AP375" s="47">
        <f t="shared" si="1036"/>
        <v>0.22625578823758671</v>
      </c>
      <c r="AR375" s="47">
        <f t="shared" si="1037"/>
        <v>222.37063883436963</v>
      </c>
      <c r="AS375" s="47">
        <f t="shared" si="1037"/>
        <v>0</v>
      </c>
      <c r="AT375" s="47">
        <f t="shared" si="1037"/>
        <v>0.22625578823758671</v>
      </c>
      <c r="AV375" s="47">
        <f t="shared" si="1038"/>
        <v>487.36087892790135</v>
      </c>
      <c r="AW375" s="47">
        <f t="shared" si="1038"/>
        <v>0</v>
      </c>
      <c r="AX375" s="47">
        <f t="shared" si="1038"/>
        <v>2467.7396496962874</v>
      </c>
      <c r="AZ375" s="47">
        <f t="shared" si="1039"/>
        <v>15.589898824376691</v>
      </c>
      <c r="BA375" s="47">
        <f t="shared" si="1039"/>
        <v>0</v>
      </c>
      <c r="BB375" s="47">
        <f t="shared" si="1039"/>
        <v>4.6270118431805392</v>
      </c>
      <c r="BD375" s="47">
        <f t="shared" si="1040"/>
        <v>7.0978401151633728</v>
      </c>
      <c r="BE375" s="47">
        <f t="shared" si="1040"/>
        <v>0</v>
      </c>
      <c r="BF375" s="47">
        <f t="shared" si="1040"/>
        <v>25.962677564513029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124970.21825003176</v>
      </c>
      <c r="BO375" s="44">
        <f t="shared" si="928"/>
        <v>20030.635566341902</v>
      </c>
      <c r="BP375" s="44">
        <f t="shared" si="929"/>
        <v>665.3529269422786</v>
      </c>
      <c r="BQ375" s="44">
        <f t="shared" si="930"/>
        <v>8172.2867899080111</v>
      </c>
      <c r="BR375" s="44">
        <f t="shared" si="931"/>
        <v>6877.0123005598098</v>
      </c>
      <c r="BS375" s="44">
        <f t="shared" si="932"/>
        <v>4131.424031038393</v>
      </c>
      <c r="BT375" s="44">
        <f t="shared" si="933"/>
        <v>0</v>
      </c>
      <c r="BU375" s="44">
        <f t="shared" si="934"/>
        <v>425.09528358383301</v>
      </c>
      <c r="BV375" s="44">
        <f t="shared" si="935"/>
        <v>222.59689462260721</v>
      </c>
      <c r="BW375" s="44">
        <f t="shared" si="936"/>
        <v>2955.1005286241889</v>
      </c>
      <c r="BX375" s="44">
        <f t="shared" si="937"/>
        <v>20.216910667557229</v>
      </c>
      <c r="BY375" s="44">
        <f t="shared" si="938"/>
        <v>33.060517679676401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660656.95774410223</v>
      </c>
      <c r="I380" s="21">
        <f>+'Function-Classif'!T380</f>
        <v>0</v>
      </c>
      <c r="J380" s="21">
        <f>+'Function-Classif'!U380</f>
        <v>878875.04225589777</v>
      </c>
      <c r="K380" s="47"/>
      <c r="L380" s="47">
        <f t="shared" ref="L380:N380" si="1064">INDEX(Alloc,$E380,L$1)*$G380</f>
        <v>370115.1001506623</v>
      </c>
      <c r="M380" s="47">
        <f t="shared" si="1064"/>
        <v>0</v>
      </c>
      <c r="N380" s="47">
        <f t="shared" si="1064"/>
        <v>640908.65047238418</v>
      </c>
      <c r="O380" s="47"/>
      <c r="P380" s="47">
        <f t="shared" ref="P380:V380" si="1065">INDEX(Alloc,$E380,P$1)*$G380</f>
        <v>91246.891163286418</v>
      </c>
      <c r="Q380" s="47">
        <f t="shared" si="1065"/>
        <v>0</v>
      </c>
      <c r="R380" s="47">
        <f t="shared" si="1065"/>
        <v>88805.53617313724</v>
      </c>
      <c r="S380" s="47"/>
      <c r="T380" s="47">
        <f t="shared" si="1065"/>
        <v>5736.4586865108868</v>
      </c>
      <c r="U380" s="47">
        <f t="shared" si="1065"/>
        <v>0</v>
      </c>
      <c r="V380" s="47">
        <f t="shared" si="1065"/>
        <v>441.79371290404254</v>
      </c>
      <c r="W380" s="24"/>
      <c r="X380" s="47">
        <f t="shared" ref="X380:Z380" si="1066">INDEX(Alloc,$E380,X$1)*$G380</f>
        <v>79114.001837490607</v>
      </c>
      <c r="Y380" s="47">
        <f t="shared" si="1066"/>
        <v>0</v>
      </c>
      <c r="Z380" s="47">
        <f t="shared" si="1066"/>
        <v>7476.8073438246274</v>
      </c>
      <c r="AB380" s="47">
        <f t="shared" ref="AB380:AD380" si="1067">INDEX(Alloc,$E380,AB$1)*$G380</f>
        <v>60567.538860408189</v>
      </c>
      <c r="AC380" s="47">
        <f t="shared" si="1067"/>
        <v>0</v>
      </c>
      <c r="AD380" s="47">
        <f t="shared" si="1067"/>
        <v>684.28894947310641</v>
      </c>
      <c r="AF380" s="47">
        <f t="shared" ref="AF380:AH380" si="1068">INDEX(Alloc,$E380,AF$1)*$G380</f>
        <v>42850.046392404576</v>
      </c>
      <c r="AG380" s="47">
        <f t="shared" si="1068"/>
        <v>0</v>
      </c>
      <c r="AH380" s="47">
        <f t="shared" si="1068"/>
        <v>784.93208746101959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3755.02141452775</v>
      </c>
      <c r="AO380" s="47">
        <f t="shared" si="1070"/>
        <v>0</v>
      </c>
      <c r="AP380" s="47">
        <f t="shared" si="1070"/>
        <v>6.4853780406880714</v>
      </c>
      <c r="AR380" s="47">
        <f t="shared" ref="AR380:AT380" si="1071">INDEX(Alloc,$E380,AR$1)*$G380</f>
        <v>1965.3268564141981</v>
      </c>
      <c r="AS380" s="47">
        <f t="shared" si="1071"/>
        <v>0</v>
      </c>
      <c r="AT380" s="47">
        <f t="shared" si="1071"/>
        <v>6.4853780406880714</v>
      </c>
      <c r="AV380" s="47">
        <f t="shared" ref="AV380:AX380" si="1072">INDEX(Alloc,$E380,AV$1)*$G380</f>
        <v>5070.527964947365</v>
      </c>
      <c r="AW380" s="47">
        <f t="shared" si="1072"/>
        <v>0</v>
      </c>
      <c r="AX380" s="47">
        <f t="shared" si="1072"/>
        <v>139014.44012599971</v>
      </c>
      <c r="AZ380" s="47">
        <f t="shared" ref="AZ380:BB380" si="1073">INDEX(Alloc,$E380,AZ$1)*$G380</f>
        <v>162.19811925322045</v>
      </c>
      <c r="BA380" s="47">
        <f t="shared" si="1073"/>
        <v>0</v>
      </c>
      <c r="BB380" s="47">
        <f t="shared" si="1073"/>
        <v>42.957353659694981</v>
      </c>
      <c r="BD380" s="47">
        <f t="shared" ref="BD380:BF380" si="1074">INDEX(Alloc,$E380,BD$1)*$G380</f>
        <v>73.84629819658818</v>
      </c>
      <c r="BE380" s="47">
        <f t="shared" si="1074"/>
        <v>0</v>
      </c>
      <c r="BF380" s="47">
        <f t="shared" si="1074"/>
        <v>239.28983155133531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1011023.7506230464</v>
      </c>
      <c r="BO380" s="44">
        <f t="shared" si="928"/>
        <v>180052.42733642366</v>
      </c>
      <c r="BP380" s="44">
        <f t="shared" si="929"/>
        <v>6178.2523994149296</v>
      </c>
      <c r="BQ380" s="44">
        <f t="shared" si="930"/>
        <v>86590.809181315228</v>
      </c>
      <c r="BR380" s="44">
        <f t="shared" si="931"/>
        <v>61251.827809881295</v>
      </c>
      <c r="BS380" s="44">
        <f t="shared" si="932"/>
        <v>43634.978479865596</v>
      </c>
      <c r="BT380" s="44">
        <f t="shared" si="933"/>
        <v>463.37544942125959</v>
      </c>
      <c r="BU380" s="44">
        <f t="shared" si="934"/>
        <v>3761.506792568438</v>
      </c>
      <c r="BV380" s="44">
        <f t="shared" si="935"/>
        <v>1971.8122344548863</v>
      </c>
      <c r="BW380" s="44">
        <f t="shared" si="936"/>
        <v>144084.96809094708</v>
      </c>
      <c r="BX380" s="44">
        <f t="shared" si="937"/>
        <v>205.15547291291543</v>
      </c>
      <c r="BY380" s="44">
        <f t="shared" si="938"/>
        <v>313.13612974792352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3154870.8424732108</v>
      </c>
      <c r="I382" s="24">
        <f t="shared" ref="I382:BF382" si="1075">SUM(I371:I381)</f>
        <v>0</v>
      </c>
      <c r="J382" s="24">
        <f t="shared" si="1075"/>
        <v>6354958.1575267892</v>
      </c>
      <c r="K382" s="24"/>
      <c r="L382" s="24">
        <f t="shared" si="1075"/>
        <v>1650879.6682177118</v>
      </c>
      <c r="M382" s="24">
        <f t="shared" si="1075"/>
        <v>0</v>
      </c>
      <c r="N382" s="24">
        <f t="shared" si="1075"/>
        <v>4682662.9726606077</v>
      </c>
      <c r="O382" s="24"/>
      <c r="P382" s="24">
        <f t="shared" si="1075"/>
        <v>439097.16738212603</v>
      </c>
      <c r="Q382" s="24">
        <f t="shared" si="1075"/>
        <v>0</v>
      </c>
      <c r="R382" s="24">
        <f t="shared" si="1075"/>
        <v>1082183.1881152368</v>
      </c>
      <c r="S382" s="24"/>
      <c r="T382" s="24">
        <f t="shared" ref="T382:V382" si="1076">SUM(T371:T381)</f>
        <v>33415.907432116604</v>
      </c>
      <c r="U382" s="24">
        <f t="shared" si="1076"/>
        <v>0</v>
      </c>
      <c r="V382" s="24">
        <f t="shared" si="1076"/>
        <v>33702.174269583527</v>
      </c>
      <c r="W382" s="24"/>
      <c r="X382" s="24">
        <f t="shared" si="1075"/>
        <v>401682.40381027228</v>
      </c>
      <c r="Y382" s="24">
        <f t="shared" si="1075"/>
        <v>0</v>
      </c>
      <c r="Z382" s="24">
        <f t="shared" si="1075"/>
        <v>242942.33019179729</v>
      </c>
      <c r="AA382" s="24"/>
      <c r="AB382" s="24">
        <f t="shared" si="1075"/>
        <v>352816.8479117112</v>
      </c>
      <c r="AC382" s="24">
        <f t="shared" si="1075"/>
        <v>0</v>
      </c>
      <c r="AD382" s="24">
        <f t="shared" si="1075"/>
        <v>52749.190828075283</v>
      </c>
      <c r="AE382" s="24"/>
      <c r="AF382" s="24">
        <f t="shared" si="1075"/>
        <v>217091.00384365127</v>
      </c>
      <c r="AG382" s="24">
        <f t="shared" si="1075"/>
        <v>0</v>
      </c>
      <c r="AH382" s="24">
        <f t="shared" si="1075"/>
        <v>25543.711153535489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21873.677620747341</v>
      </c>
      <c r="AO382" s="24">
        <f t="shared" si="1075"/>
        <v>0</v>
      </c>
      <c r="AP382" s="24">
        <f t="shared" si="1075"/>
        <v>500.39159831797133</v>
      </c>
      <c r="AQ382" s="24"/>
      <c r="AR382" s="24">
        <f t="shared" si="1075"/>
        <v>11448.383732322194</v>
      </c>
      <c r="AS382" s="24">
        <f t="shared" si="1075"/>
        <v>0</v>
      </c>
      <c r="AT382" s="24">
        <f t="shared" si="1075"/>
        <v>500.39159831797133</v>
      </c>
      <c r="AU382" s="24"/>
      <c r="AV382" s="24">
        <f t="shared" si="1075"/>
        <v>25384.096076432063</v>
      </c>
      <c r="AW382" s="24">
        <f t="shared" si="1075"/>
        <v>0</v>
      </c>
      <c r="AX382" s="24">
        <f t="shared" si="1075"/>
        <v>182169.73538393201</v>
      </c>
      <c r="AY382" s="24"/>
      <c r="AZ382" s="24">
        <f t="shared" si="1075"/>
        <v>811.99683169148489</v>
      </c>
      <c r="BA382" s="24">
        <f t="shared" si="1075"/>
        <v>0</v>
      </c>
      <c r="BB382" s="24">
        <f t="shared" si="1075"/>
        <v>1409.1496794780699</v>
      </c>
      <c r="BC382" s="24"/>
      <c r="BD382" s="24">
        <f t="shared" si="1075"/>
        <v>369.68961442864349</v>
      </c>
      <c r="BE382" s="24">
        <f t="shared" si="1075"/>
        <v>0</v>
      </c>
      <c r="BF382" s="24">
        <f t="shared" si="1075"/>
        <v>7745.1922017064071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6333542.6408783197</v>
      </c>
      <c r="BO382" s="44">
        <f t="shared" si="928"/>
        <v>1521280.3554973628</v>
      </c>
      <c r="BP382" s="44">
        <f t="shared" si="929"/>
        <v>67118.081701700139</v>
      </c>
      <c r="BQ382" s="44">
        <f t="shared" si="930"/>
        <v>644624.73400206957</v>
      </c>
      <c r="BR382" s="44">
        <f t="shared" si="931"/>
        <v>405566.03873978648</v>
      </c>
      <c r="BS382" s="44">
        <f t="shared" si="932"/>
        <v>242634.71499718676</v>
      </c>
      <c r="BT382" s="44">
        <f t="shared" si="933"/>
        <v>42849.729846201182</v>
      </c>
      <c r="BU382" s="44">
        <f t="shared" si="934"/>
        <v>22374.069219065314</v>
      </c>
      <c r="BV382" s="44">
        <f t="shared" si="935"/>
        <v>11948.775330640165</v>
      </c>
      <c r="BW382" s="44">
        <f t="shared" si="936"/>
        <v>207553.83146036408</v>
      </c>
      <c r="BX382" s="44">
        <f t="shared" si="937"/>
        <v>2221.1465111695547</v>
      </c>
      <c r="BY382" s="44">
        <f t="shared" si="938"/>
        <v>8114.8818161350509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1054539.7862999998</v>
      </c>
      <c r="I388" s="21">
        <f>+'Function-Classif'!T388</f>
        <v>0</v>
      </c>
      <c r="J388" s="21">
        <f>+'Function-Classif'!U388</f>
        <v>1529483.2137</v>
      </c>
      <c r="K388" s="24"/>
      <c r="L388" s="47">
        <f t="shared" si="1077"/>
        <v>607617.32150151732</v>
      </c>
      <c r="M388" s="47">
        <f t="shared" si="1077"/>
        <v>0</v>
      </c>
      <c r="N388" s="47">
        <f t="shared" si="1077"/>
        <v>1321354.9066027838</v>
      </c>
      <c r="O388" s="47"/>
      <c r="P388" s="47">
        <f t="shared" si="1078"/>
        <v>150014.28894679583</v>
      </c>
      <c r="Q388" s="47">
        <f t="shared" si="1078"/>
        <v>0</v>
      </c>
      <c r="R388" s="47">
        <f t="shared" si="1078"/>
        <v>164165.48865858885</v>
      </c>
      <c r="S388" s="47"/>
      <c r="T388" s="47">
        <f t="shared" si="1078"/>
        <v>9469.8376034956073</v>
      </c>
      <c r="U388" s="47">
        <f t="shared" si="1078"/>
        <v>0</v>
      </c>
      <c r="V388" s="47">
        <f t="shared" si="1078"/>
        <v>190.81049566690223</v>
      </c>
      <c r="W388" s="24"/>
      <c r="X388" s="47">
        <f t="shared" si="1079"/>
        <v>109911.61790414245</v>
      </c>
      <c r="Y388" s="47">
        <f t="shared" si="1079"/>
        <v>0</v>
      </c>
      <c r="Z388" s="47">
        <f t="shared" si="1079"/>
        <v>7484.0116633796088</v>
      </c>
      <c r="AB388" s="47">
        <f t="shared" si="1080"/>
        <v>99985.860335784484</v>
      </c>
      <c r="AC388" s="47">
        <f t="shared" si="1080"/>
        <v>0</v>
      </c>
      <c r="AD388" s="47">
        <f t="shared" si="1080"/>
        <v>280.91545195405047</v>
      </c>
      <c r="AF388" s="47">
        <f t="shared" si="1081"/>
        <v>59366.478424642162</v>
      </c>
      <c r="AG388" s="47">
        <f t="shared" si="1081"/>
        <v>0</v>
      </c>
      <c r="AH388" s="47">
        <f t="shared" si="1081"/>
        <v>731.44023338979184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6198.8493139230904</v>
      </c>
      <c r="AO388" s="47">
        <f t="shared" si="1083"/>
        <v>0</v>
      </c>
      <c r="AP388" s="47">
        <f t="shared" si="1083"/>
        <v>2.6501457731514195</v>
      </c>
      <c r="AR388" s="47">
        <f t="shared" si="1084"/>
        <v>3244.3929582888782</v>
      </c>
      <c r="AS388" s="47">
        <f t="shared" si="1084"/>
        <v>0</v>
      </c>
      <c r="AT388" s="47">
        <f t="shared" si="1084"/>
        <v>2.6501457731514195</v>
      </c>
      <c r="AV388" s="47">
        <f t="shared" si="1085"/>
        <v>8342.7649439426223</v>
      </c>
      <c r="AW388" s="47">
        <f t="shared" si="1085"/>
        <v>0</v>
      </c>
      <c r="AX388" s="47">
        <f t="shared" si="1085"/>
        <v>34838.488209263502</v>
      </c>
      <c r="AZ388" s="47">
        <f t="shared" si="1086"/>
        <v>266.87177205879766</v>
      </c>
      <c r="BA388" s="47">
        <f t="shared" si="1086"/>
        <v>0</v>
      </c>
      <c r="BB388" s="47">
        <f t="shared" si="1086"/>
        <v>65.322165392369072</v>
      </c>
      <c r="BD388" s="47">
        <f t="shared" si="1087"/>
        <v>121.50259540888349</v>
      </c>
      <c r="BE388" s="47">
        <f t="shared" si="1087"/>
        <v>0</v>
      </c>
      <c r="BF388" s="47">
        <f t="shared" si="1087"/>
        <v>366.52992803495971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1928972.2281043013</v>
      </c>
      <c r="BO388" s="44">
        <f t="shared" si="928"/>
        <v>314179.7776053847</v>
      </c>
      <c r="BP388" s="44">
        <f t="shared" si="929"/>
        <v>9660.6480991625103</v>
      </c>
      <c r="BQ388" s="44">
        <f t="shared" si="930"/>
        <v>117395.62956752206</v>
      </c>
      <c r="BR388" s="44">
        <f t="shared" si="931"/>
        <v>100266.77578773853</v>
      </c>
      <c r="BS388" s="44">
        <f t="shared" si="932"/>
        <v>60097.918658031951</v>
      </c>
      <c r="BT388" s="44">
        <f t="shared" si="933"/>
        <v>0</v>
      </c>
      <c r="BU388" s="44">
        <f t="shared" si="934"/>
        <v>6201.4994596962415</v>
      </c>
      <c r="BV388" s="44">
        <f t="shared" si="935"/>
        <v>3247.0431040620297</v>
      </c>
      <c r="BW388" s="44">
        <f t="shared" si="936"/>
        <v>43181.253153206126</v>
      </c>
      <c r="BX388" s="44">
        <f t="shared" si="937"/>
        <v>332.19393745116673</v>
      </c>
      <c r="BY388" s="44">
        <f t="shared" si="938"/>
        <v>488.03252344384322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143802.68</v>
      </c>
      <c r="I389" s="21">
        <f>+'Function-Classif'!T389</f>
        <v>0</v>
      </c>
      <c r="J389" s="21">
        <f>+'Function-Classif'!U389</f>
        <v>259797.31999999992</v>
      </c>
      <c r="K389" s="24"/>
      <c r="L389" s="47">
        <f t="shared" si="1077"/>
        <v>75146.676419420954</v>
      </c>
      <c r="M389" s="47">
        <f t="shared" si="1077"/>
        <v>0</v>
      </c>
      <c r="N389" s="47">
        <f t="shared" si="1077"/>
        <v>224183.18765251141</v>
      </c>
      <c r="O389" s="47"/>
      <c r="P389" s="47">
        <f t="shared" si="1078"/>
        <v>20124.990744404011</v>
      </c>
      <c r="Q389" s="47">
        <f t="shared" si="1078"/>
        <v>0</v>
      </c>
      <c r="R389" s="47">
        <f t="shared" si="1078"/>
        <v>27852.579474378985</v>
      </c>
      <c r="S389" s="47"/>
      <c r="T389" s="47">
        <f t="shared" si="1078"/>
        <v>1554.6407429680773</v>
      </c>
      <c r="U389" s="47">
        <f t="shared" si="1078"/>
        <v>0</v>
      </c>
      <c r="V389" s="47">
        <f t="shared" si="1078"/>
        <v>39.018962282889206</v>
      </c>
      <c r="W389" s="24"/>
      <c r="X389" s="47">
        <f t="shared" si="1079"/>
        <v>18043.929207006146</v>
      </c>
      <c r="Y389" s="47">
        <f t="shared" si="1079"/>
        <v>0</v>
      </c>
      <c r="Z389" s="47">
        <f t="shared" si="1079"/>
        <v>1530.4104095399878</v>
      </c>
      <c r="AB389" s="47">
        <f t="shared" si="1080"/>
        <v>16414.441166482935</v>
      </c>
      <c r="AC389" s="47">
        <f t="shared" si="1080"/>
        <v>0</v>
      </c>
      <c r="AD389" s="47">
        <f t="shared" si="1080"/>
        <v>57.444583360920213</v>
      </c>
      <c r="AF389" s="47">
        <f t="shared" si="1081"/>
        <v>9746.0537328977716</v>
      </c>
      <c r="AG389" s="47">
        <f t="shared" si="1081"/>
        <v>0</v>
      </c>
      <c r="AH389" s="47">
        <f t="shared" si="1081"/>
        <v>149.5726887510753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1017.6503659774739</v>
      </c>
      <c r="AO389" s="47">
        <f t="shared" si="1083"/>
        <v>0</v>
      </c>
      <c r="AP389" s="47">
        <f t="shared" si="1083"/>
        <v>0.54193003170679455</v>
      </c>
      <c r="AR389" s="47">
        <f t="shared" si="1084"/>
        <v>532.62428463322067</v>
      </c>
      <c r="AS389" s="47">
        <f t="shared" si="1084"/>
        <v>0</v>
      </c>
      <c r="AT389" s="47">
        <f t="shared" si="1084"/>
        <v>0.54193003170679455</v>
      </c>
      <c r="AV389" s="47">
        <f t="shared" si="1085"/>
        <v>1167.3314465338956</v>
      </c>
      <c r="AW389" s="47">
        <f t="shared" si="1085"/>
        <v>0</v>
      </c>
      <c r="AX389" s="47">
        <f t="shared" si="1085"/>
        <v>5910.7536519671557</v>
      </c>
      <c r="AZ389" s="47">
        <f t="shared" si="1086"/>
        <v>37.341075028447165</v>
      </c>
      <c r="BA389" s="47">
        <f t="shared" si="1086"/>
        <v>0</v>
      </c>
      <c r="BB389" s="47">
        <f t="shared" si="1086"/>
        <v>11.082663097438418</v>
      </c>
      <c r="BD389" s="47">
        <f t="shared" si="1087"/>
        <v>17.000814647097901</v>
      </c>
      <c r="BE389" s="47">
        <f t="shared" si="1087"/>
        <v>0</v>
      </c>
      <c r="BF389" s="47">
        <f t="shared" si="1087"/>
        <v>62.186054046737794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299329.86407193239</v>
      </c>
      <c r="BO389" s="44">
        <f t="shared" si="928"/>
        <v>47977.570218782996</v>
      </c>
      <c r="BP389" s="44">
        <f t="shared" si="929"/>
        <v>1593.6597052509665</v>
      </c>
      <c r="BQ389" s="44">
        <f t="shared" si="930"/>
        <v>19574.339616546134</v>
      </c>
      <c r="BR389" s="44">
        <f t="shared" si="931"/>
        <v>16471.885749843856</v>
      </c>
      <c r="BS389" s="44">
        <f t="shared" si="932"/>
        <v>9895.6264216488471</v>
      </c>
      <c r="BT389" s="44">
        <f t="shared" si="933"/>
        <v>0</v>
      </c>
      <c r="BU389" s="44">
        <f t="shared" si="934"/>
        <v>1018.1922960091807</v>
      </c>
      <c r="BV389" s="44">
        <f t="shared" si="935"/>
        <v>533.16621466492745</v>
      </c>
      <c r="BW389" s="44">
        <f t="shared" si="936"/>
        <v>7078.0850985010511</v>
      </c>
      <c r="BX389" s="44">
        <f t="shared" si="937"/>
        <v>48.423738125885585</v>
      </c>
      <c r="BY389" s="44">
        <f t="shared" si="938"/>
        <v>79.186868693835692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1443075.7732614998</v>
      </c>
      <c r="I394" s="24">
        <f t="shared" ref="I394:J394" si="1096">SUM(I385:I393)</f>
        <v>0</v>
      </c>
      <c r="J394" s="24">
        <f t="shared" si="1096"/>
        <v>1828064.2267384997</v>
      </c>
      <c r="K394" s="24"/>
      <c r="L394" s="24">
        <f t="shared" ref="L394:BF394" si="1097">SUM(L385:L393)</f>
        <v>809973.64445856144</v>
      </c>
      <c r="M394" s="24">
        <f t="shared" si="1097"/>
        <v>0</v>
      </c>
      <c r="N394" s="24">
        <f t="shared" si="1097"/>
        <v>1573123.399736695</v>
      </c>
      <c r="O394" s="24"/>
      <c r="P394" s="24">
        <f t="shared" si="1097"/>
        <v>203429.29985239822</v>
      </c>
      <c r="Q394" s="24">
        <f t="shared" si="1097"/>
        <v>0</v>
      </c>
      <c r="R394" s="24">
        <f t="shared" si="1097"/>
        <v>195445.2738984449</v>
      </c>
      <c r="S394" s="24"/>
      <c r="T394" s="24">
        <f t="shared" ref="T394:V394" si="1098">SUM(T385:T393)</f>
        <v>13466.447831537771</v>
      </c>
      <c r="U394" s="24">
        <f t="shared" si="1098"/>
        <v>0</v>
      </c>
      <c r="V394" s="24">
        <f t="shared" si="1098"/>
        <v>229.82945794979145</v>
      </c>
      <c r="W394" s="24"/>
      <c r="X394" s="24">
        <f t="shared" si="1097"/>
        <v>161412.00313737258</v>
      </c>
      <c r="Y394" s="24">
        <f t="shared" si="1097"/>
        <v>0</v>
      </c>
      <c r="Z394" s="24">
        <f t="shared" si="1097"/>
        <v>9228.3714745533744</v>
      </c>
      <c r="AA394" s="24"/>
      <c r="AB394" s="24">
        <f t="shared" si="1097"/>
        <v>142183.47013746528</v>
      </c>
      <c r="AC394" s="24">
        <f t="shared" si="1097"/>
        <v>0</v>
      </c>
      <c r="AD394" s="24">
        <f t="shared" si="1097"/>
        <v>338.36003531497067</v>
      </c>
      <c r="AE394" s="24"/>
      <c r="AF394" s="24">
        <f t="shared" si="1097"/>
        <v>87231.592216028512</v>
      </c>
      <c r="AG394" s="24">
        <f t="shared" si="1097"/>
        <v>0</v>
      </c>
      <c r="AH394" s="24">
        <f t="shared" si="1097"/>
        <v>901.92299113906938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8814.9854724747638</v>
      </c>
      <c r="AO394" s="24">
        <f t="shared" si="1097"/>
        <v>0</v>
      </c>
      <c r="AP394" s="24">
        <f t="shared" si="1097"/>
        <v>3.1920758048582138</v>
      </c>
      <c r="AQ394" s="24"/>
      <c r="AR394" s="24">
        <f t="shared" si="1097"/>
        <v>4613.6428465973058</v>
      </c>
      <c r="AS394" s="24">
        <f t="shared" si="1097"/>
        <v>0</v>
      </c>
      <c r="AT394" s="24">
        <f t="shared" si="1097"/>
        <v>3.1920758048582138</v>
      </c>
      <c r="AU394" s="24"/>
      <c r="AV394" s="24">
        <f t="shared" si="1097"/>
        <v>11419.102545733858</v>
      </c>
      <c r="AW394" s="24">
        <f t="shared" si="1097"/>
        <v>0</v>
      </c>
      <c r="AX394" s="24">
        <f t="shared" si="1097"/>
        <v>48276.548608994206</v>
      </c>
      <c r="AY394" s="24"/>
      <c r="AZ394" s="24">
        <f t="shared" si="1097"/>
        <v>365.27891558466536</v>
      </c>
      <c r="BA394" s="24">
        <f t="shared" si="1097"/>
        <v>0</v>
      </c>
      <c r="BB394" s="24">
        <f t="shared" si="1097"/>
        <v>77.768528641864151</v>
      </c>
      <c r="BC394" s="24"/>
      <c r="BD394" s="24">
        <f t="shared" si="1097"/>
        <v>166.30584774586393</v>
      </c>
      <c r="BE394" s="24">
        <f t="shared" si="1097"/>
        <v>0</v>
      </c>
      <c r="BF394" s="24">
        <f t="shared" si="1097"/>
        <v>436.36785515712654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2383097.0441952562</v>
      </c>
      <c r="BO394" s="44">
        <f t="shared" si="928"/>
        <v>398874.57375084312</v>
      </c>
      <c r="BP394" s="44">
        <f t="shared" si="929"/>
        <v>13696.277289487562</v>
      </c>
      <c r="BQ394" s="44">
        <f t="shared" si="930"/>
        <v>170640.37461192594</v>
      </c>
      <c r="BR394" s="44">
        <f t="shared" si="931"/>
        <v>142521.83017278026</v>
      </c>
      <c r="BS394" s="44">
        <f t="shared" si="932"/>
        <v>88133.515207167584</v>
      </c>
      <c r="BT394" s="44">
        <f t="shared" si="933"/>
        <v>0</v>
      </c>
      <c r="BU394" s="44">
        <f t="shared" si="934"/>
        <v>8818.177548279622</v>
      </c>
      <c r="BV394" s="44">
        <f t="shared" si="935"/>
        <v>4616.834922402164</v>
      </c>
      <c r="BW394" s="44">
        <f t="shared" si="936"/>
        <v>59695.651154728068</v>
      </c>
      <c r="BX394" s="44">
        <f t="shared" si="937"/>
        <v>443.04744422652948</v>
      </c>
      <c r="BY394" s="44">
        <f t="shared" si="938"/>
        <v>602.6737029029905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4597946.6157347104</v>
      </c>
      <c r="I396" s="24">
        <f t="shared" ref="I396:J396" si="1099">I394+I382</f>
        <v>0</v>
      </c>
      <c r="J396" s="24">
        <f t="shared" si="1099"/>
        <v>8183022.3842652887</v>
      </c>
      <c r="K396" s="24"/>
      <c r="L396" s="24">
        <f t="shared" ref="L396:BF396" si="1100">L394+L382</f>
        <v>2460853.3126762733</v>
      </c>
      <c r="M396" s="24">
        <f t="shared" si="1100"/>
        <v>0</v>
      </c>
      <c r="N396" s="24">
        <f t="shared" si="1100"/>
        <v>6255786.3723973026</v>
      </c>
      <c r="O396" s="24"/>
      <c r="P396" s="24">
        <f t="shared" si="1100"/>
        <v>642526.4672345242</v>
      </c>
      <c r="Q396" s="24">
        <f t="shared" si="1100"/>
        <v>0</v>
      </c>
      <c r="R396" s="24">
        <f t="shared" si="1100"/>
        <v>1277628.4620136817</v>
      </c>
      <c r="S396" s="24"/>
      <c r="T396" s="24">
        <f t="shared" ref="T396:V396" si="1101">T394+T382</f>
        <v>46882.355263654375</v>
      </c>
      <c r="U396" s="24">
        <f t="shared" si="1101"/>
        <v>0</v>
      </c>
      <c r="V396" s="24">
        <f t="shared" si="1101"/>
        <v>33932.003727533316</v>
      </c>
      <c r="W396" s="24"/>
      <c r="X396" s="24">
        <f t="shared" si="1100"/>
        <v>563094.40694764489</v>
      </c>
      <c r="Y396" s="24">
        <f t="shared" si="1100"/>
        <v>0</v>
      </c>
      <c r="Z396" s="24">
        <f t="shared" si="1100"/>
        <v>252170.70166635065</v>
      </c>
      <c r="AA396" s="24"/>
      <c r="AB396" s="24">
        <f t="shared" si="1100"/>
        <v>495000.31804917648</v>
      </c>
      <c r="AC396" s="24">
        <f t="shared" si="1100"/>
        <v>0</v>
      </c>
      <c r="AD396" s="24">
        <f t="shared" si="1100"/>
        <v>53087.550863390257</v>
      </c>
      <c r="AE396" s="24"/>
      <c r="AF396" s="24">
        <f t="shared" si="1100"/>
        <v>304322.59605967975</v>
      </c>
      <c r="AG396" s="24">
        <f t="shared" si="1100"/>
        <v>0</v>
      </c>
      <c r="AH396" s="24">
        <f t="shared" si="1100"/>
        <v>26445.634144674557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30688.663093222105</v>
      </c>
      <c r="AO396" s="24">
        <f t="shared" si="1100"/>
        <v>0</v>
      </c>
      <c r="AP396" s="24">
        <f t="shared" si="1100"/>
        <v>503.58367412282956</v>
      </c>
      <c r="AQ396" s="24"/>
      <c r="AR396" s="24">
        <f t="shared" si="1100"/>
        <v>16062.0265789195</v>
      </c>
      <c r="AS396" s="24">
        <f t="shared" si="1100"/>
        <v>0</v>
      </c>
      <c r="AT396" s="24">
        <f t="shared" si="1100"/>
        <v>503.58367412282956</v>
      </c>
      <c r="AU396" s="24"/>
      <c r="AV396" s="24">
        <f t="shared" si="1100"/>
        <v>36803.198622165917</v>
      </c>
      <c r="AW396" s="24">
        <f t="shared" si="1100"/>
        <v>0</v>
      </c>
      <c r="AX396" s="24">
        <f t="shared" si="1100"/>
        <v>230446.28399292621</v>
      </c>
      <c r="AY396" s="24"/>
      <c r="AZ396" s="24">
        <f t="shared" si="1100"/>
        <v>1177.2757472761502</v>
      </c>
      <c r="BA396" s="24">
        <f t="shared" si="1100"/>
        <v>0</v>
      </c>
      <c r="BB396" s="24">
        <f t="shared" si="1100"/>
        <v>1486.918208119934</v>
      </c>
      <c r="BC396" s="24"/>
      <c r="BD396" s="24">
        <f t="shared" si="1100"/>
        <v>535.99546217450745</v>
      </c>
      <c r="BE396" s="24">
        <f t="shared" si="1100"/>
        <v>0</v>
      </c>
      <c r="BF396" s="24">
        <f t="shared" si="1100"/>
        <v>8181.5600568635336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8716639.6850735769</v>
      </c>
      <c r="BO396" s="44">
        <f t="shared" si="928"/>
        <v>1920154.9292482059</v>
      </c>
      <c r="BP396" s="44">
        <f t="shared" si="929"/>
        <v>80814.358991187692</v>
      </c>
      <c r="BQ396" s="44">
        <f t="shared" si="930"/>
        <v>815265.1086139956</v>
      </c>
      <c r="BR396" s="44">
        <f t="shared" si="931"/>
        <v>548087.86891256669</v>
      </c>
      <c r="BS396" s="44">
        <f t="shared" si="932"/>
        <v>330768.23020435433</v>
      </c>
      <c r="BT396" s="44">
        <f t="shared" si="933"/>
        <v>42849.729846201182</v>
      </c>
      <c r="BU396" s="44">
        <f t="shared" si="934"/>
        <v>31192.246767344936</v>
      </c>
      <c r="BV396" s="44">
        <f t="shared" si="935"/>
        <v>16565.61025304233</v>
      </c>
      <c r="BW396" s="44">
        <f t="shared" si="936"/>
        <v>267249.48261509213</v>
      </c>
      <c r="BX396" s="44">
        <f t="shared" si="937"/>
        <v>2664.1939553960842</v>
      </c>
      <c r="BY396" s="44">
        <f t="shared" si="938"/>
        <v>8717.5555190380419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25431875.047979407</v>
      </c>
      <c r="I419" s="24">
        <f t="shared" ref="I419:J419" si="1159">I417+I404+I396+I368+I355+I349</f>
        <v>13219293.567755304</v>
      </c>
      <c r="J419" s="24">
        <f t="shared" si="1159"/>
        <v>13655900.384265289</v>
      </c>
      <c r="K419" s="24"/>
      <c r="L419" s="24">
        <f t="shared" ref="L419:BF419" si="1160">L417+L404+L396+L368+L355+L349</f>
        <v>10138405.009363718</v>
      </c>
      <c r="M419" s="24">
        <f t="shared" si="1160"/>
        <v>4786756.8617880503</v>
      </c>
      <c r="N419" s="24">
        <f t="shared" si="1160"/>
        <v>10338308.288374595</v>
      </c>
      <c r="O419" s="24"/>
      <c r="P419" s="24">
        <f t="shared" si="1160"/>
        <v>3089543.7885304685</v>
      </c>
      <c r="Q419" s="24">
        <f t="shared" si="1160"/>
        <v>1555387.7945764496</v>
      </c>
      <c r="R419" s="24">
        <f t="shared" si="1160"/>
        <v>2292055.701730716</v>
      </c>
      <c r="S419" s="24"/>
      <c r="T419" s="24">
        <f t="shared" ref="T419:V419" si="1161">T417+T404+T396+T368+T355+T349</f>
        <v>322987.79020507541</v>
      </c>
      <c r="U419" s="24">
        <f t="shared" si="1161"/>
        <v>184900.95631561542</v>
      </c>
      <c r="V419" s="24">
        <f t="shared" si="1161"/>
        <v>37968.454048046748</v>
      </c>
      <c r="W419" s="24"/>
      <c r="X419" s="24">
        <f t="shared" si="1160"/>
        <v>3787578.2457645759</v>
      </c>
      <c r="Y419" s="24">
        <f t="shared" si="1160"/>
        <v>2144843.3945355285</v>
      </c>
      <c r="Z419" s="24">
        <f t="shared" si="1160"/>
        <v>410500.46548849007</v>
      </c>
      <c r="AA419" s="24"/>
      <c r="AB419" s="24">
        <f t="shared" si="1160"/>
        <v>3551659.3070003074</v>
      </c>
      <c r="AC419" s="24">
        <f t="shared" si="1160"/>
        <v>2067577.7054740384</v>
      </c>
      <c r="AD419" s="24">
        <f t="shared" si="1160"/>
        <v>82665.76182315257</v>
      </c>
      <c r="AE419" s="24"/>
      <c r="AF419" s="24">
        <f t="shared" si="1160"/>
        <v>2139367.5759313083</v>
      </c>
      <c r="AG419" s="24">
        <f t="shared" si="1160"/>
        <v>910817.06530005147</v>
      </c>
      <c r="AH419" s="24">
        <f t="shared" si="1160"/>
        <v>103810.93195451534</v>
      </c>
      <c r="AI419" s="24"/>
      <c r="AJ419" s="24">
        <f t="shared" si="1160"/>
        <v>1853346.5816304733</v>
      </c>
      <c r="AK419" s="24">
        <f t="shared" si="1160"/>
        <v>1257345.6809852612</v>
      </c>
      <c r="AL419" s="24">
        <f t="shared" si="1160"/>
        <v>46493.747496664699</v>
      </c>
      <c r="AM419" s="24"/>
      <c r="AN419" s="24">
        <f t="shared" si="1160"/>
        <v>213549.8133909941</v>
      </c>
      <c r="AO419" s="24">
        <f t="shared" si="1160"/>
        <v>122814.72704115805</v>
      </c>
      <c r="AP419" s="24">
        <f t="shared" si="1160"/>
        <v>559.64548412996055</v>
      </c>
      <c r="AQ419" s="24"/>
      <c r="AR419" s="24">
        <f t="shared" si="1160"/>
        <v>114798.96046573739</v>
      </c>
      <c r="AS419" s="24">
        <f t="shared" si="1160"/>
        <v>65270.184978127545</v>
      </c>
      <c r="AT419" s="24">
        <f t="shared" si="1160"/>
        <v>559.64548412996055</v>
      </c>
      <c r="AU419" s="24"/>
      <c r="AV419" s="24">
        <f t="shared" si="1160"/>
        <v>208354.05024958315</v>
      </c>
      <c r="AW419" s="24">
        <f t="shared" si="1160"/>
        <v>116235.36965280325</v>
      </c>
      <c r="AX419" s="24">
        <f t="shared" si="1160"/>
        <v>331283.51263638912</v>
      </c>
      <c r="AY419" s="24"/>
      <c r="AZ419" s="24">
        <f t="shared" si="1160"/>
        <v>6760.6386967667713</v>
      </c>
      <c r="BA419" s="24">
        <f t="shared" si="1160"/>
        <v>3788.0084441354538</v>
      </c>
      <c r="BB419" s="24">
        <f t="shared" si="1160"/>
        <v>1800.6811989472856</v>
      </c>
      <c r="BC419" s="24"/>
      <c r="BD419" s="24">
        <f t="shared" si="1160"/>
        <v>5523.2867503943544</v>
      </c>
      <c r="BE419" s="24">
        <f t="shared" si="1160"/>
        <v>3555.8186640846775</v>
      </c>
      <c r="BF419" s="24">
        <f t="shared" si="1160"/>
        <v>9893.5485455124799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25263470.159526363</v>
      </c>
      <c r="BO419" s="44">
        <f t="shared" si="1123"/>
        <v>6936987.2848376343</v>
      </c>
      <c r="BP419" s="44">
        <f t="shared" si="1124"/>
        <v>545857.20056873758</v>
      </c>
      <c r="BQ419" s="44">
        <f t="shared" si="1125"/>
        <v>6342922.1057885941</v>
      </c>
      <c r="BR419" s="44">
        <f t="shared" si="1126"/>
        <v>5701902.7742974982</v>
      </c>
      <c r="BS419" s="44">
        <f t="shared" si="1127"/>
        <v>3153995.5731858751</v>
      </c>
      <c r="BT419" s="44">
        <f t="shared" si="1128"/>
        <v>3157186.0101123992</v>
      </c>
      <c r="BU419" s="44">
        <f t="shared" si="1129"/>
        <v>336924.18591628212</v>
      </c>
      <c r="BV419" s="44">
        <f t="shared" si="1130"/>
        <v>180628.79092799488</v>
      </c>
      <c r="BW419" s="44">
        <f t="shared" si="1131"/>
        <v>655872.93253877549</v>
      </c>
      <c r="BX419" s="44">
        <f t="shared" si="1132"/>
        <v>12349.328339849511</v>
      </c>
      <c r="BY419" s="44">
        <f t="shared" si="1133"/>
        <v>18972.653959991512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10319424.167235196</v>
      </c>
      <c r="I422" s="21">
        <f>+'Function-Classif'!T422</f>
        <v>5363957.5241507506</v>
      </c>
      <c r="J422" s="21">
        <f>+'Function-Classif'!U422</f>
        <v>5541118.3086140538</v>
      </c>
      <c r="K422" s="47"/>
      <c r="L422" s="47">
        <f t="shared" ref="L422:N422" si="1162">INDEX(Alloc,$E422,L$1)*$G422</f>
        <v>4113833.583778901</v>
      </c>
      <c r="M422" s="47">
        <f t="shared" si="1162"/>
        <v>1942309.5760349424</v>
      </c>
      <c r="N422" s="47">
        <f t="shared" si="1162"/>
        <v>4194947.8045999212</v>
      </c>
      <c r="O422" s="47"/>
      <c r="P422" s="47">
        <f t="shared" ref="P422:V422" si="1163">INDEX(Alloc,$E422,P$1)*$G422</f>
        <v>1253635.9500408047</v>
      </c>
      <c r="Q422" s="47">
        <f t="shared" si="1163"/>
        <v>631125.56060038181</v>
      </c>
      <c r="R422" s="47">
        <f t="shared" si="1163"/>
        <v>930041.33421017311</v>
      </c>
      <c r="S422" s="47"/>
      <c r="T422" s="47">
        <f t="shared" si="1163"/>
        <v>131057.89493209079</v>
      </c>
      <c r="U422" s="47">
        <f t="shared" si="1163"/>
        <v>75026.768319226205</v>
      </c>
      <c r="V422" s="47">
        <f t="shared" si="1163"/>
        <v>15406.358420556278</v>
      </c>
      <c r="W422" s="24"/>
      <c r="X422" s="47">
        <f t="shared" ref="X422:Z422" si="1164">INDEX(Alloc,$E422,X$1)*$G422</f>
        <v>1536875.5316270969</v>
      </c>
      <c r="Y422" s="47">
        <f t="shared" si="1164"/>
        <v>870307.38861164881</v>
      </c>
      <c r="Z422" s="47">
        <f t="shared" si="1164"/>
        <v>166567.67997764237</v>
      </c>
      <c r="AB422" s="47">
        <f t="shared" ref="AB422:AD422" si="1165">INDEX(Alloc,$E422,AB$1)*$G422</f>
        <v>1441147.3325226468</v>
      </c>
      <c r="AC422" s="47">
        <f t="shared" si="1165"/>
        <v>838955.49585914914</v>
      </c>
      <c r="AD422" s="47">
        <f t="shared" si="1165"/>
        <v>33543.065886859418</v>
      </c>
      <c r="AF422" s="47">
        <f t="shared" ref="AF422:AH422" si="1166">INDEX(Alloc,$E422,AF$1)*$G422</f>
        <v>868085.48028860218</v>
      </c>
      <c r="AG422" s="47">
        <f t="shared" si="1166"/>
        <v>369579.81343708903</v>
      </c>
      <c r="AH422" s="47">
        <f t="shared" si="1166"/>
        <v>42123.085223311042</v>
      </c>
      <c r="AJ422" s="47">
        <f t="shared" ref="AJ422:AL422" si="1167">INDEX(Alloc,$E422,AJ$1)*$G422</f>
        <v>752027.5036212788</v>
      </c>
      <c r="AK422" s="47">
        <f t="shared" si="1167"/>
        <v>510189.80639254855</v>
      </c>
      <c r="AL422" s="47">
        <f t="shared" si="1167"/>
        <v>18865.644024958841</v>
      </c>
      <c r="AN422" s="47">
        <f t="shared" ref="AN422:AP422" si="1168">INDEX(Alloc,$E422,AN$1)*$G422</f>
        <v>86651.538711089961</v>
      </c>
      <c r="AO422" s="47">
        <f t="shared" si="1168"/>
        <v>49834.204514213161</v>
      </c>
      <c r="AP422" s="47">
        <f t="shared" si="1168"/>
        <v>227.08585674942614</v>
      </c>
      <c r="AR422" s="47">
        <f t="shared" ref="AR422:AT422" si="1169">INDEX(Alloc,$E422,AR$1)*$G422</f>
        <v>46581.668271358183</v>
      </c>
      <c r="AS422" s="47">
        <f t="shared" si="1169"/>
        <v>26484.509026270774</v>
      </c>
      <c r="AT422" s="47">
        <f t="shared" si="1169"/>
        <v>227.08585674942614</v>
      </c>
      <c r="AV422" s="47">
        <f t="shared" ref="AV422:AX422" si="1170">INDEX(Alloc,$E422,AV$1)*$G422</f>
        <v>84543.267746894358</v>
      </c>
      <c r="AW422" s="47">
        <f t="shared" si="1170"/>
        <v>47164.516199443766</v>
      </c>
      <c r="AX422" s="47">
        <f t="shared" si="1170"/>
        <v>134424.02811656377</v>
      </c>
      <c r="AZ422" s="47">
        <f t="shared" ref="AZ422:BB422" si="1171">INDEX(Alloc,$E422,AZ$1)*$G422</f>
        <v>2743.2463482044145</v>
      </c>
      <c r="BA422" s="47">
        <f t="shared" si="1171"/>
        <v>1537.0500920736533</v>
      </c>
      <c r="BB422" s="47">
        <f t="shared" si="1171"/>
        <v>730.65761163288778</v>
      </c>
      <c r="BD422" s="47">
        <f t="shared" ref="BD422:BF422" si="1172">INDEX(Alloc,$E422,BD$1)*$G422</f>
        <v>2241.1693462263192</v>
      </c>
      <c r="BE422" s="47">
        <f t="shared" si="1172"/>
        <v>1442.8350637628969</v>
      </c>
      <c r="BF422" s="47">
        <f t="shared" si="1172"/>
        <v>4014.4788289366707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10251090.964413766</v>
      </c>
      <c r="BO422" s="44">
        <f t="shared" si="1123"/>
        <v>2814802.8448513597</v>
      </c>
      <c r="BP422" s="44">
        <f t="shared" si="1124"/>
        <v>221491.02167187326</v>
      </c>
      <c r="BQ422" s="44">
        <f t="shared" si="1125"/>
        <v>2573750.6002163882</v>
      </c>
      <c r="BR422" s="44">
        <f t="shared" si="1126"/>
        <v>2313645.8942686552</v>
      </c>
      <c r="BS422" s="44">
        <f t="shared" si="1127"/>
        <v>1279788.3789490024</v>
      </c>
      <c r="BT422" s="44">
        <f t="shared" si="1128"/>
        <v>1281082.9540387862</v>
      </c>
      <c r="BU422" s="44">
        <f t="shared" si="1129"/>
        <v>136712.82908205254</v>
      </c>
      <c r="BV422" s="44">
        <f t="shared" si="1130"/>
        <v>73293.263154378379</v>
      </c>
      <c r="BW422" s="44">
        <f t="shared" si="1131"/>
        <v>266131.81206290191</v>
      </c>
      <c r="BX422" s="44">
        <f t="shared" si="1132"/>
        <v>5010.954051910956</v>
      </c>
      <c r="BY422" s="44">
        <f t="shared" si="1133"/>
        <v>7698.4832389258863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-1178342.1515652286</v>
      </c>
      <c r="I424" s="21">
        <f>+'Function-Classif'!T424</f>
        <v>-612493.21158640925</v>
      </c>
      <c r="J424" s="21">
        <f>+'Function-Classif'!U424</f>
        <v>-632722.63684836205</v>
      </c>
      <c r="K424" s="47"/>
      <c r="L424" s="47">
        <f t="shared" ref="L424:N424" si="1173">INDEX(Alloc,$E424,L$1)*$G424</f>
        <v>-469745.54371768597</v>
      </c>
      <c r="M424" s="47">
        <f t="shared" si="1173"/>
        <v>-221786.13920121052</v>
      </c>
      <c r="N424" s="47">
        <f t="shared" si="1173"/>
        <v>-479007.71803437418</v>
      </c>
      <c r="O424" s="47"/>
      <c r="P424" s="47">
        <f t="shared" ref="P424:V424" si="1174">INDEX(Alloc,$E424,P$1)*$G424</f>
        <v>-143148.69305797512</v>
      </c>
      <c r="Q424" s="47">
        <f t="shared" si="1174"/>
        <v>-72066.215995549486</v>
      </c>
      <c r="R424" s="47">
        <f t="shared" si="1174"/>
        <v>-106198.45536317646</v>
      </c>
      <c r="S424" s="47"/>
      <c r="T424" s="47">
        <f t="shared" si="1174"/>
        <v>-14965.083263484561</v>
      </c>
      <c r="U424" s="47">
        <f t="shared" si="1174"/>
        <v>-8567.0675198099943</v>
      </c>
      <c r="V424" s="47">
        <f t="shared" si="1174"/>
        <v>-1759.2029588921544</v>
      </c>
      <c r="W424" s="24"/>
      <c r="X424" s="47">
        <f t="shared" ref="X424:Z424" si="1175">INDEX(Alloc,$E424,X$1)*$G424</f>
        <v>-175490.91802770871</v>
      </c>
      <c r="Y424" s="47">
        <f t="shared" si="1175"/>
        <v>-99377.626522597478</v>
      </c>
      <c r="Z424" s="47">
        <f t="shared" si="1175"/>
        <v>-19019.832427207002</v>
      </c>
      <c r="AB424" s="47">
        <f t="shared" ref="AB424:AD424" si="1176">INDEX(Alloc,$E424,AB$1)*$G424</f>
        <v>-164560.02011420391</v>
      </c>
      <c r="AC424" s="47">
        <f t="shared" si="1176"/>
        <v>-95797.653826163529</v>
      </c>
      <c r="AD424" s="47">
        <f t="shared" si="1176"/>
        <v>-3830.175772085337</v>
      </c>
      <c r="AF424" s="47">
        <f t="shared" ref="AF424:AH424" si="1177">INDEX(Alloc,$E424,AF$1)*$G424</f>
        <v>-99123.913893721125</v>
      </c>
      <c r="AG424" s="47">
        <f t="shared" si="1177"/>
        <v>-42201.140827532552</v>
      </c>
      <c r="AH424" s="47">
        <f t="shared" si="1177"/>
        <v>-4809.9008305325096</v>
      </c>
      <c r="AJ424" s="47">
        <f t="shared" ref="AJ424:AL424" si="1178">INDEX(Alloc,$E424,AJ$1)*$G424</f>
        <v>-85871.623483303687</v>
      </c>
      <c r="AK424" s="47">
        <f t="shared" si="1178"/>
        <v>-58256.947716135226</v>
      </c>
      <c r="AL424" s="47">
        <f t="shared" si="1178"/>
        <v>-2154.2077552753281</v>
      </c>
      <c r="AN424" s="47">
        <f t="shared" ref="AN424:AP424" si="1179">INDEX(Alloc,$E424,AN$1)*$G424</f>
        <v>-9894.4629958572295</v>
      </c>
      <c r="AO424" s="47">
        <f t="shared" si="1179"/>
        <v>-5690.4089624753196</v>
      </c>
      <c r="AP424" s="47">
        <f t="shared" si="1179"/>
        <v>-25.930210125653169</v>
      </c>
      <c r="AR424" s="47">
        <f t="shared" ref="AR424:AT424" si="1180">INDEX(Alloc,$E424,AR$1)*$G424</f>
        <v>-5319.0122166551055</v>
      </c>
      <c r="AS424" s="47">
        <f t="shared" si="1180"/>
        <v>-3024.1816639586677</v>
      </c>
      <c r="AT424" s="47">
        <f t="shared" si="1180"/>
        <v>-25.930210125653169</v>
      </c>
      <c r="AV424" s="47">
        <f t="shared" ref="AV424:AX424" si="1181">INDEX(Alloc,$E424,AV$1)*$G424</f>
        <v>-9653.7262547587834</v>
      </c>
      <c r="AW424" s="47">
        <f t="shared" si="1181"/>
        <v>-5385.5657636830801</v>
      </c>
      <c r="AX424" s="47">
        <f t="shared" si="1181"/>
        <v>-15349.451281967682</v>
      </c>
      <c r="AZ424" s="47">
        <f t="shared" ref="AZ424:BB424" si="1182">INDEX(Alloc,$E424,AZ$1)*$G424</f>
        <v>-313.2425561573462</v>
      </c>
      <c r="BA424" s="47">
        <f t="shared" si="1182"/>
        <v>-175.5108505286739</v>
      </c>
      <c r="BB424" s="47">
        <f t="shared" si="1182"/>
        <v>-83.431463635599343</v>
      </c>
      <c r="BD424" s="47">
        <f t="shared" ref="BD424:BF424" si="1183">INDEX(Alloc,$E424,BD$1)*$G424</f>
        <v>-255.91198371700469</v>
      </c>
      <c r="BE424" s="47">
        <f t="shared" si="1183"/>
        <v>-164.75273676473316</v>
      </c>
      <c r="BF424" s="47">
        <f t="shared" si="1183"/>
        <v>-458.40054096445613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-1170539.4009532705</v>
      </c>
      <c r="BO424" s="44">
        <f t="shared" si="1123"/>
        <v>-321413.36441670108</v>
      </c>
      <c r="BP424" s="44">
        <f t="shared" si="1124"/>
        <v>-25291.353742186711</v>
      </c>
      <c r="BQ424" s="44">
        <f t="shared" si="1125"/>
        <v>-293888.3769775132</v>
      </c>
      <c r="BR424" s="44">
        <f t="shared" si="1126"/>
        <v>-264187.84971245279</v>
      </c>
      <c r="BS424" s="44">
        <f t="shared" si="1127"/>
        <v>-146134.9555517862</v>
      </c>
      <c r="BT424" s="44">
        <f t="shared" si="1128"/>
        <v>-146282.77895471425</v>
      </c>
      <c r="BU424" s="44">
        <f t="shared" si="1129"/>
        <v>-15610.802168458202</v>
      </c>
      <c r="BV424" s="44">
        <f t="shared" si="1130"/>
        <v>-8369.1240907394258</v>
      </c>
      <c r="BW424" s="44">
        <f t="shared" si="1131"/>
        <v>-30388.743300409544</v>
      </c>
      <c r="BX424" s="44">
        <f t="shared" si="1132"/>
        <v>-572.18487032161943</v>
      </c>
      <c r="BY424" s="44">
        <f t="shared" si="1133"/>
        <v>-879.06526144619397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349200.31601430831</v>
      </c>
      <c r="I433" s="31">
        <f>+'Function-Classif'!T433</f>
        <v>0</v>
      </c>
      <c r="J433" s="31">
        <f>+'Function-Classif'!U433</f>
        <v>81512.683985691692</v>
      </c>
      <c r="K433" s="65"/>
      <c r="L433" s="47">
        <f t="shared" ref="L433:N433" si="1195">INDEX(Alloc,$E433,L$1)*$G433</f>
        <v>140699.88776924284</v>
      </c>
      <c r="M433" s="47">
        <f t="shared" si="1195"/>
        <v>0</v>
      </c>
      <c r="N433" s="47">
        <f t="shared" si="1195"/>
        <v>59442.106986627216</v>
      </c>
      <c r="O433" s="47"/>
      <c r="P433" s="47">
        <f t="shared" ref="P433:V433" si="1196">INDEX(Alloc,$E433,P$1)*$G433</f>
        <v>42317.854240028348</v>
      </c>
      <c r="Q433" s="47">
        <f t="shared" si="1196"/>
        <v>0</v>
      </c>
      <c r="R433" s="47">
        <f t="shared" si="1196"/>
        <v>8236.4127529214456</v>
      </c>
      <c r="S433" s="47"/>
      <c r="T433" s="47">
        <f t="shared" si="1196"/>
        <v>4341.157642042208</v>
      </c>
      <c r="U433" s="47">
        <f t="shared" si="1196"/>
        <v>0</v>
      </c>
      <c r="V433" s="47">
        <f t="shared" si="1196"/>
        <v>40.974870801175001</v>
      </c>
      <c r="W433" s="24"/>
      <c r="X433" s="47">
        <f t="shared" ref="X433:Z433" si="1197">INDEX(Alloc,$E433,X$1)*$G433</f>
        <v>51819.289083725445</v>
      </c>
      <c r="Y433" s="47">
        <f t="shared" si="1197"/>
        <v>0</v>
      </c>
      <c r="Z433" s="47">
        <f t="shared" si="1197"/>
        <v>693.44856201027949</v>
      </c>
      <c r="AB433" s="47">
        <f t="shared" ref="AB433:AD433" si="1198">INDEX(Alloc,$E433,AB$1)*$G433</f>
        <v>47766.160833034868</v>
      </c>
      <c r="AC433" s="47">
        <f t="shared" si="1198"/>
        <v>0</v>
      </c>
      <c r="AD433" s="47">
        <f t="shared" si="1198"/>
        <v>63.465482817819748</v>
      </c>
      <c r="AF433" s="47">
        <f t="shared" ref="AF433:AH433" si="1199">INDEX(Alloc,$E433,AF$1)*$G433</f>
        <v>29275.104573066357</v>
      </c>
      <c r="AG433" s="47">
        <f t="shared" si="1199"/>
        <v>0</v>
      </c>
      <c r="AH433" s="47">
        <f t="shared" si="1199"/>
        <v>72.79979305273082</v>
      </c>
      <c r="AJ433" s="47">
        <f t="shared" ref="AJ433:AL433" si="1200">INDEX(Alloc,$E433,AJ$1)*$G433</f>
        <v>25559.760495398012</v>
      </c>
      <c r="AK433" s="47">
        <f t="shared" si="1200"/>
        <v>0</v>
      </c>
      <c r="AL433" s="47">
        <f t="shared" si="1200"/>
        <v>42.976503779709581</v>
      </c>
      <c r="AN433" s="47">
        <f t="shared" ref="AN433:AP433" si="1201">INDEX(Alloc,$E433,AN$1)*$G433</f>
        <v>2870.688339453769</v>
      </c>
      <c r="AO433" s="47">
        <f t="shared" si="1201"/>
        <v>0</v>
      </c>
      <c r="AP433" s="47">
        <f t="shared" si="1201"/>
        <v>0.60149685147667398</v>
      </c>
      <c r="AR433" s="47">
        <f t="shared" ref="AR433:AT433" si="1202">INDEX(Alloc,$E433,AR$1)*$G433</f>
        <v>1543.837849654537</v>
      </c>
      <c r="AS433" s="47">
        <f t="shared" si="1202"/>
        <v>0</v>
      </c>
      <c r="AT433" s="47">
        <f t="shared" si="1202"/>
        <v>0.60149685147667398</v>
      </c>
      <c r="AV433" s="47">
        <f t="shared" ref="AV433:AX433" si="1203">INDEX(Alloc,$E433,AV$1)*$G433</f>
        <v>2839.1274657384552</v>
      </c>
      <c r="AW433" s="47">
        <f t="shared" si="1203"/>
        <v>0</v>
      </c>
      <c r="AX433" s="47">
        <f t="shared" si="1203"/>
        <v>12893.118569339413</v>
      </c>
      <c r="AZ433" s="47">
        <f t="shared" ref="AZ433:BB433" si="1204">INDEX(Alloc,$E433,AZ$1)*$G433</f>
        <v>92.125823129422727</v>
      </c>
      <c r="BA433" s="47">
        <f t="shared" si="1204"/>
        <v>0</v>
      </c>
      <c r="BB433" s="47">
        <f t="shared" si="1204"/>
        <v>3.9841490830556312</v>
      </c>
      <c r="BD433" s="47">
        <f t="shared" ref="BD433:BF433" si="1205">INDEX(Alloc,$E433,BD$1)*$G433</f>
        <v>75.321899794131866</v>
      </c>
      <c r="BE433" s="47">
        <f t="shared" si="1205"/>
        <v>0</v>
      </c>
      <c r="BF433" s="47">
        <f t="shared" si="1205"/>
        <v>22.193321555892101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200141.99475587005</v>
      </c>
      <c r="BO433" s="44">
        <f t="shared" si="1123"/>
        <v>50554.266992949793</v>
      </c>
      <c r="BP433" s="44">
        <f t="shared" si="1124"/>
        <v>4382.1325128433828</v>
      </c>
      <c r="BQ433" s="44">
        <f t="shared" si="1125"/>
        <v>52512.737645735724</v>
      </c>
      <c r="BR433" s="44">
        <f t="shared" si="1126"/>
        <v>47829.626315852685</v>
      </c>
      <c r="BS433" s="44">
        <f t="shared" si="1127"/>
        <v>29347.904366119088</v>
      </c>
      <c r="BT433" s="44">
        <f t="shared" si="1128"/>
        <v>25602.73699917772</v>
      </c>
      <c r="BU433" s="44">
        <f t="shared" si="1129"/>
        <v>2871.2898363052459</v>
      </c>
      <c r="BV433" s="44">
        <f t="shared" si="1130"/>
        <v>1544.4393465060136</v>
      </c>
      <c r="BW433" s="44">
        <f t="shared" si="1131"/>
        <v>15732.246035077867</v>
      </c>
      <c r="BX433" s="44">
        <f t="shared" si="1132"/>
        <v>96.109972212478354</v>
      </c>
      <c r="BY433" s="44">
        <f t="shared" si="1133"/>
        <v>97.515221350023964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9490282.3316842765</v>
      </c>
      <c r="I434" s="24">
        <f t="shared" ref="I434:J434" si="1206">SUM(I422:I433)</f>
        <v>4751464.3125643414</v>
      </c>
      <c r="J434" s="24">
        <f t="shared" si="1206"/>
        <v>4989908.3557513831</v>
      </c>
      <c r="K434" s="24"/>
      <c r="L434" s="24">
        <f t="shared" ref="L434:BF434" si="1207">SUM(L422:L433)</f>
        <v>3784787.9278304577</v>
      </c>
      <c r="M434" s="24">
        <f t="shared" si="1207"/>
        <v>1720523.4368337318</v>
      </c>
      <c r="N434" s="24">
        <f t="shared" si="1207"/>
        <v>3775382.1935521746</v>
      </c>
      <c r="O434" s="24"/>
      <c r="P434" s="24">
        <f t="shared" si="1207"/>
        <v>1152805.1112228581</v>
      </c>
      <c r="Q434" s="24">
        <f t="shared" si="1207"/>
        <v>559059.34460483235</v>
      </c>
      <c r="R434" s="24">
        <f t="shared" si="1207"/>
        <v>832079.29159991816</v>
      </c>
      <c r="S434" s="24"/>
      <c r="T434" s="24">
        <f t="shared" ref="T434:V434" si="1208">SUM(T422:T433)</f>
        <v>120433.96931064843</v>
      </c>
      <c r="U434" s="24">
        <f t="shared" si="1208"/>
        <v>66459.700799416212</v>
      </c>
      <c r="V434" s="24">
        <f t="shared" si="1208"/>
        <v>13688.1303324653</v>
      </c>
      <c r="W434" s="24"/>
      <c r="X434" s="24">
        <f t="shared" si="1207"/>
        <v>1413203.9026831137</v>
      </c>
      <c r="Y434" s="24">
        <f t="shared" si="1207"/>
        <v>770929.76208905131</v>
      </c>
      <c r="Z434" s="24">
        <f t="shared" si="1207"/>
        <v>148241.29611244565</v>
      </c>
      <c r="AA434" s="24"/>
      <c r="AB434" s="24">
        <f t="shared" si="1207"/>
        <v>1324353.4732414777</v>
      </c>
      <c r="AC434" s="24">
        <f t="shared" si="1207"/>
        <v>743157.84203298565</v>
      </c>
      <c r="AD434" s="24">
        <f t="shared" si="1207"/>
        <v>29776.355597591901</v>
      </c>
      <c r="AE434" s="24"/>
      <c r="AF434" s="24">
        <f t="shared" si="1207"/>
        <v>798236.67096794746</v>
      </c>
      <c r="AG434" s="24">
        <f t="shared" si="1207"/>
        <v>327378.67260955647</v>
      </c>
      <c r="AH434" s="24">
        <f t="shared" si="1207"/>
        <v>37385.984185831257</v>
      </c>
      <c r="AI434" s="24"/>
      <c r="AJ434" s="24">
        <f t="shared" si="1207"/>
        <v>691715.64063337306</v>
      </c>
      <c r="AK434" s="24">
        <f t="shared" si="1207"/>
        <v>451932.85867641331</v>
      </c>
      <c r="AL434" s="24">
        <f t="shared" si="1207"/>
        <v>16754.41277346322</v>
      </c>
      <c r="AM434" s="24"/>
      <c r="AN434" s="24">
        <f t="shared" si="1207"/>
        <v>79627.7640546865</v>
      </c>
      <c r="AO434" s="24">
        <f t="shared" si="1207"/>
        <v>44143.795551737843</v>
      </c>
      <c r="AP434" s="24">
        <f t="shared" si="1207"/>
        <v>201.75714347524965</v>
      </c>
      <c r="AQ434" s="24"/>
      <c r="AR434" s="24">
        <f t="shared" si="1207"/>
        <v>42806.493904357609</v>
      </c>
      <c r="AS434" s="24">
        <f t="shared" si="1207"/>
        <v>23460.327362312106</v>
      </c>
      <c r="AT434" s="24">
        <f t="shared" si="1207"/>
        <v>201.75714347524965</v>
      </c>
      <c r="AU434" s="24"/>
      <c r="AV434" s="24">
        <f t="shared" si="1207"/>
        <v>77728.668957874019</v>
      </c>
      <c r="AW434" s="24">
        <f t="shared" si="1207"/>
        <v>41778.950435760686</v>
      </c>
      <c r="AX434" s="24">
        <f t="shared" si="1207"/>
        <v>131967.6954039355</v>
      </c>
      <c r="AY434" s="24"/>
      <c r="AZ434" s="24">
        <f t="shared" si="1207"/>
        <v>2522.1296151764909</v>
      </c>
      <c r="BA434" s="24">
        <f t="shared" si="1207"/>
        <v>1361.5392415449794</v>
      </c>
      <c r="BB434" s="24">
        <f t="shared" si="1207"/>
        <v>651.21029708034405</v>
      </c>
      <c r="BC434" s="24"/>
      <c r="BD434" s="24">
        <f t="shared" si="1207"/>
        <v>2060.5792623034463</v>
      </c>
      <c r="BE434" s="24">
        <f t="shared" si="1207"/>
        <v>1278.0823269981638</v>
      </c>
      <c r="BF434" s="24">
        <f t="shared" si="1207"/>
        <v>3578.2716095281066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9280693.5582163632</v>
      </c>
      <c r="BO434" s="44">
        <f t="shared" si="1123"/>
        <v>2543943.7474276088</v>
      </c>
      <c r="BP434" s="44">
        <f t="shared" si="1124"/>
        <v>200581.80044252996</v>
      </c>
      <c r="BQ434" s="44">
        <f t="shared" si="1125"/>
        <v>2332374.9608846107</v>
      </c>
      <c r="BR434" s="44">
        <f t="shared" si="1126"/>
        <v>2097287.6708720555</v>
      </c>
      <c r="BS434" s="44">
        <f t="shared" si="1127"/>
        <v>1163001.3277633351</v>
      </c>
      <c r="BT434" s="44">
        <f t="shared" si="1128"/>
        <v>1160402.9120832495</v>
      </c>
      <c r="BU434" s="44">
        <f t="shared" si="1129"/>
        <v>123973.31674989959</v>
      </c>
      <c r="BV434" s="44">
        <f t="shared" si="1130"/>
        <v>66468.578410144968</v>
      </c>
      <c r="BW434" s="44">
        <f t="shared" si="1131"/>
        <v>251475.3147975702</v>
      </c>
      <c r="BX434" s="44">
        <f t="shared" si="1132"/>
        <v>4534.8791538018149</v>
      </c>
      <c r="BY434" s="44">
        <f t="shared" si="1133"/>
        <v>6916.9331988297163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34922157.379663683</v>
      </c>
      <c r="I436" s="24">
        <f t="shared" ref="I436:J436" si="1209">I434+I417+I404+I394+I382+I368+I355+I349</f>
        <v>17970757.880319647</v>
      </c>
      <c r="J436" s="24">
        <f t="shared" si="1209"/>
        <v>18645808.740016673</v>
      </c>
      <c r="K436" s="24"/>
      <c r="L436" s="24">
        <f t="shared" ref="L436:BF436" si="1210">L434+L417+L404+L394+L382+L368+L355+L349</f>
        <v>13923192.937194176</v>
      </c>
      <c r="M436" s="24">
        <f t="shared" si="1210"/>
        <v>6507280.2986217821</v>
      </c>
      <c r="N436" s="24">
        <f t="shared" si="1210"/>
        <v>14113690.481926769</v>
      </c>
      <c r="O436" s="24"/>
      <c r="P436" s="24">
        <f t="shared" si="1210"/>
        <v>4242348.8997533266</v>
      </c>
      <c r="Q436" s="24">
        <f t="shared" si="1210"/>
        <v>2114447.1391812819</v>
      </c>
      <c r="R436" s="24">
        <f t="shared" si="1210"/>
        <v>3124134.9933306342</v>
      </c>
      <c r="S436" s="24"/>
      <c r="T436" s="24">
        <f t="shared" ref="T436:V436" si="1211">T434+T417+T404+T394+T382+T368+T355+T349</f>
        <v>443421.75951572385</v>
      </c>
      <c r="U436" s="24">
        <f t="shared" si="1211"/>
        <v>251360.65711503162</v>
      </c>
      <c r="V436" s="24">
        <f t="shared" si="1211"/>
        <v>51656.584380512053</v>
      </c>
      <c r="W436" s="24"/>
      <c r="X436" s="24">
        <f t="shared" si="1210"/>
        <v>5200782.1484476896</v>
      </c>
      <c r="Y436" s="24">
        <f t="shared" si="1210"/>
        <v>2915773.1566245798</v>
      </c>
      <c r="Z436" s="24">
        <f t="shared" si="1210"/>
        <v>558741.76160093572</v>
      </c>
      <c r="AA436" s="24"/>
      <c r="AB436" s="24">
        <f t="shared" si="1210"/>
        <v>4876012.7802417856</v>
      </c>
      <c r="AC436" s="24">
        <f t="shared" si="1210"/>
        <v>2810735.5475070239</v>
      </c>
      <c r="AD436" s="24">
        <f t="shared" si="1210"/>
        <v>112442.11742074447</v>
      </c>
      <c r="AE436" s="24"/>
      <c r="AF436" s="24">
        <f t="shared" si="1210"/>
        <v>2937604.2468992556</v>
      </c>
      <c r="AG436" s="24">
        <f t="shared" si="1210"/>
        <v>1238195.7379096081</v>
      </c>
      <c r="AH436" s="24">
        <f t="shared" si="1210"/>
        <v>141196.91614034661</v>
      </c>
      <c r="AI436" s="24"/>
      <c r="AJ436" s="24">
        <f t="shared" si="1210"/>
        <v>2545062.2222638465</v>
      </c>
      <c r="AK436" s="24">
        <f t="shared" si="1210"/>
        <v>1709278.5396616745</v>
      </c>
      <c r="AL436" s="24">
        <f t="shared" si="1210"/>
        <v>63248.160270127919</v>
      </c>
      <c r="AM436" s="24"/>
      <c r="AN436" s="24">
        <f t="shared" si="1210"/>
        <v>293177.57744568062</v>
      </c>
      <c r="AO436" s="24">
        <f t="shared" si="1210"/>
        <v>166958.5225928959</v>
      </c>
      <c r="AP436" s="24">
        <f t="shared" si="1210"/>
        <v>761.40262760521023</v>
      </c>
      <c r="AQ436" s="24"/>
      <c r="AR436" s="24">
        <f t="shared" si="1210"/>
        <v>157605.45437009499</v>
      </c>
      <c r="AS436" s="24">
        <f t="shared" si="1210"/>
        <v>88730.512340439658</v>
      </c>
      <c r="AT436" s="24">
        <f t="shared" si="1210"/>
        <v>761.40262760521023</v>
      </c>
      <c r="AU436" s="24"/>
      <c r="AV436" s="24">
        <f t="shared" si="1210"/>
        <v>286082.71920745715</v>
      </c>
      <c r="AW436" s="24">
        <f t="shared" si="1210"/>
        <v>158014.32008856392</v>
      </c>
      <c r="AX436" s="24">
        <f t="shared" si="1210"/>
        <v>463251.20804032462</v>
      </c>
      <c r="AY436" s="24"/>
      <c r="AZ436" s="24">
        <f t="shared" si="1210"/>
        <v>9282.7683119432622</v>
      </c>
      <c r="BA436" s="24">
        <f t="shared" si="1210"/>
        <v>5149.5476856804335</v>
      </c>
      <c r="BB436" s="24">
        <f t="shared" si="1210"/>
        <v>2451.8914960276297</v>
      </c>
      <c r="BC436" s="24"/>
      <c r="BD436" s="24">
        <f t="shared" si="1210"/>
        <v>7583.8660126978011</v>
      </c>
      <c r="BE436" s="24">
        <f t="shared" si="1210"/>
        <v>4833.9009910828408</v>
      </c>
      <c r="BF436" s="24">
        <f t="shared" si="1210"/>
        <v>13471.820155040587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34544163.717742726</v>
      </c>
      <c r="BO436" s="44">
        <f t="shared" si="1123"/>
        <v>9480931.0322652422</v>
      </c>
      <c r="BP436" s="44">
        <f t="shared" si="1124"/>
        <v>746439.00101126742</v>
      </c>
      <c r="BQ436" s="44">
        <f t="shared" si="1125"/>
        <v>8675297.0666732043</v>
      </c>
      <c r="BR436" s="44">
        <f t="shared" si="1126"/>
        <v>7799190.4451695532</v>
      </c>
      <c r="BS436" s="44">
        <f t="shared" si="1127"/>
        <v>4316996.9009492099</v>
      </c>
      <c r="BT436" s="44">
        <f t="shared" si="1128"/>
        <v>4317588.9221956488</v>
      </c>
      <c r="BU436" s="44">
        <f t="shared" si="1129"/>
        <v>460897.50266618171</v>
      </c>
      <c r="BV436" s="44">
        <f t="shared" si="1130"/>
        <v>247097.36933813986</v>
      </c>
      <c r="BW436" s="44">
        <f t="shared" si="1131"/>
        <v>907348.24733634572</v>
      </c>
      <c r="BX436" s="44">
        <f t="shared" si="1132"/>
        <v>16884.207493651327</v>
      </c>
      <c r="BY436" s="44">
        <f t="shared" si="1133"/>
        <v>25889.587158821229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51173949</v>
      </c>
      <c r="I439" s="21">
        <f>+'Function-Classif'!T439</f>
        <v>0</v>
      </c>
      <c r="J439" s="21">
        <f>+'Function-Classif'!U439</f>
        <v>0</v>
      </c>
      <c r="K439" s="47"/>
      <c r="L439" s="47">
        <f t="shared" ref="L439:N446" si="1213">INDEX(Alloc,$E439,L$1)*$G439</f>
        <v>18170334.071429998</v>
      </c>
      <c r="M439" s="47">
        <f t="shared" si="1213"/>
        <v>0</v>
      </c>
      <c r="N439" s="47">
        <f t="shared" si="1213"/>
        <v>0</v>
      </c>
      <c r="O439" s="47"/>
      <c r="P439" s="47">
        <f t="shared" ref="P439:V446" si="1214">INDEX(Alloc,$E439,P$1)*$G439</f>
        <v>5915708.5043999981</v>
      </c>
      <c r="Q439" s="47">
        <f t="shared" si="1214"/>
        <v>0</v>
      </c>
      <c r="R439" s="47">
        <f t="shared" si="1214"/>
        <v>0</v>
      </c>
      <c r="S439" s="47"/>
      <c r="T439" s="47">
        <f t="shared" si="1214"/>
        <v>695300.44506299996</v>
      </c>
      <c r="U439" s="47">
        <f t="shared" si="1214"/>
        <v>0</v>
      </c>
      <c r="V439" s="47">
        <f t="shared" si="1214"/>
        <v>0</v>
      </c>
      <c r="W439" s="24"/>
      <c r="X439" s="47">
        <f t="shared" ref="X439:Z446" si="1215">INDEX(Alloc,$E439,X$1)*$G439</f>
        <v>8127446.5801799977</v>
      </c>
      <c r="Y439" s="47">
        <f t="shared" si="1215"/>
        <v>0</v>
      </c>
      <c r="Z439" s="47">
        <f t="shared" si="1215"/>
        <v>0</v>
      </c>
      <c r="AB439" s="47">
        <f t="shared" ref="AB439:AD446" si="1216">INDEX(Alloc,$E439,AB$1)*$G439</f>
        <v>7750192.2281519985</v>
      </c>
      <c r="AC439" s="47">
        <f t="shared" si="1216"/>
        <v>0</v>
      </c>
      <c r="AD439" s="47">
        <f t="shared" si="1216"/>
        <v>0</v>
      </c>
      <c r="AF439" s="47">
        <f t="shared" ref="AF439:AH446" si="1217">INDEX(Alloc,$E439,AF$1)*$G439</f>
        <v>4659950.9698889991</v>
      </c>
      <c r="AG439" s="47">
        <f t="shared" si="1217"/>
        <v>0</v>
      </c>
      <c r="AH439" s="47">
        <f t="shared" si="1217"/>
        <v>0</v>
      </c>
      <c r="AJ439" s="47">
        <f t="shared" ref="AJ439:AL446" si="1218">INDEX(Alloc,$E439,AJ$1)*$G439</f>
        <v>4689734.2082069991</v>
      </c>
      <c r="AK439" s="47">
        <f t="shared" si="1218"/>
        <v>0</v>
      </c>
      <c r="AL439" s="47">
        <f t="shared" si="1218"/>
        <v>0</v>
      </c>
      <c r="AN439" s="47">
        <f t="shared" ref="AN439:AP446" si="1219">INDEX(Alloc,$E439,AN$1)*$G439</f>
        <v>461281.97628599987</v>
      </c>
      <c r="AO439" s="47">
        <f t="shared" si="1219"/>
        <v>0</v>
      </c>
      <c r="AP439" s="47">
        <f t="shared" si="1219"/>
        <v>0</v>
      </c>
      <c r="AR439" s="47">
        <f t="shared" ref="AR439:AT446" si="1220">INDEX(Alloc,$E439,AR$1)*$G439</f>
        <v>250189.43666099996</v>
      </c>
      <c r="AS439" s="47">
        <f t="shared" si="1220"/>
        <v>0</v>
      </c>
      <c r="AT439" s="47">
        <f t="shared" si="1220"/>
        <v>0</v>
      </c>
      <c r="AV439" s="47">
        <f t="shared" ref="AV439:AX446" si="1221">INDEX(Alloc,$E439,AV$1)*$G439</f>
        <v>426483.69096599991</v>
      </c>
      <c r="AW439" s="47">
        <f t="shared" si="1221"/>
        <v>0</v>
      </c>
      <c r="AX439" s="47">
        <f t="shared" si="1221"/>
        <v>0</v>
      </c>
      <c r="AZ439" s="47">
        <f t="shared" ref="AZ439:BB446" si="1222">INDEX(Alloc,$E439,AZ$1)*$G439</f>
        <v>13919.314127999996</v>
      </c>
      <c r="BA439" s="47">
        <f t="shared" si="1222"/>
        <v>0</v>
      </c>
      <c r="BB439" s="47">
        <f t="shared" si="1222"/>
        <v>0</v>
      </c>
      <c r="BD439" s="47">
        <f t="shared" ref="BD439:BF446" si="1223">INDEX(Alloc,$E439,BD$1)*$G439</f>
        <v>13407.574637999998</v>
      </c>
      <c r="BE439" s="47">
        <f t="shared" si="1223"/>
        <v>0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18170334.071429998</v>
      </c>
      <c r="BO439" s="44">
        <f t="shared" si="1123"/>
        <v>5915708.5043999981</v>
      </c>
      <c r="BP439" s="44">
        <f t="shared" si="1124"/>
        <v>695300.44506299996</v>
      </c>
      <c r="BQ439" s="44">
        <f t="shared" si="1125"/>
        <v>8127446.5801799977</v>
      </c>
      <c r="BR439" s="44">
        <f t="shared" si="1126"/>
        <v>7750192.2281519985</v>
      </c>
      <c r="BS439" s="44">
        <f t="shared" si="1127"/>
        <v>4659950.9698889991</v>
      </c>
      <c r="BT439" s="44">
        <f t="shared" si="1128"/>
        <v>4689734.2082069991</v>
      </c>
      <c r="BU439" s="44">
        <f t="shared" si="1129"/>
        <v>461281.97628599987</v>
      </c>
      <c r="BV439" s="44">
        <f t="shared" si="1130"/>
        <v>250189.43666099996</v>
      </c>
      <c r="BW439" s="44">
        <f t="shared" si="1131"/>
        <v>426483.69096599991</v>
      </c>
      <c r="BX439" s="44">
        <f t="shared" si="1132"/>
        <v>13919.314127999996</v>
      </c>
      <c r="BY439" s="44">
        <f t="shared" si="1133"/>
        <v>13407.574637999998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4023933</v>
      </c>
      <c r="I440" s="21">
        <f>+'Function-Classif'!T440</f>
        <v>0</v>
      </c>
      <c r="J440" s="21">
        <f>+'Function-Classif'!U440</f>
        <v>0</v>
      </c>
      <c r="K440" s="47"/>
      <c r="L440" s="47">
        <f t="shared" si="1213"/>
        <v>1428777.8903099997</v>
      </c>
      <c r="M440" s="47">
        <f t="shared" si="1213"/>
        <v>0</v>
      </c>
      <c r="N440" s="47">
        <f t="shared" si="1213"/>
        <v>0</v>
      </c>
      <c r="O440" s="47"/>
      <c r="P440" s="47">
        <f t="shared" si="1214"/>
        <v>465166.65479999984</v>
      </c>
      <c r="Q440" s="47">
        <f t="shared" si="1214"/>
        <v>0</v>
      </c>
      <c r="R440" s="47">
        <f t="shared" si="1214"/>
        <v>0</v>
      </c>
      <c r="S440" s="47"/>
      <c r="T440" s="47">
        <f t="shared" si="1214"/>
        <v>54673.17767099999</v>
      </c>
      <c r="U440" s="47">
        <f t="shared" si="1214"/>
        <v>0</v>
      </c>
      <c r="V440" s="47">
        <f t="shared" si="1214"/>
        <v>0</v>
      </c>
      <c r="W440" s="24"/>
      <c r="X440" s="47">
        <f t="shared" si="1215"/>
        <v>639081.03905999986</v>
      </c>
      <c r="Y440" s="47">
        <f t="shared" si="1215"/>
        <v>0</v>
      </c>
      <c r="Z440" s="47">
        <f t="shared" si="1215"/>
        <v>0</v>
      </c>
      <c r="AB440" s="47">
        <f t="shared" si="1216"/>
        <v>609416.60498399986</v>
      </c>
      <c r="AC440" s="47">
        <f t="shared" si="1216"/>
        <v>0</v>
      </c>
      <c r="AD440" s="47">
        <f t="shared" si="1216"/>
        <v>0</v>
      </c>
      <c r="AF440" s="47">
        <f t="shared" si="1217"/>
        <v>366423.36291299987</v>
      </c>
      <c r="AG440" s="47">
        <f t="shared" si="1217"/>
        <v>0</v>
      </c>
      <c r="AH440" s="47">
        <f t="shared" si="1217"/>
        <v>0</v>
      </c>
      <c r="AJ440" s="47">
        <f t="shared" si="1218"/>
        <v>368765.29191899998</v>
      </c>
      <c r="AK440" s="47">
        <f t="shared" si="1218"/>
        <v>0</v>
      </c>
      <c r="AL440" s="47">
        <f t="shared" si="1218"/>
        <v>0</v>
      </c>
      <c r="AN440" s="47">
        <f t="shared" si="1219"/>
        <v>36271.732061999988</v>
      </c>
      <c r="AO440" s="47">
        <f t="shared" si="1219"/>
        <v>0</v>
      </c>
      <c r="AP440" s="47">
        <f t="shared" si="1219"/>
        <v>0</v>
      </c>
      <c r="AR440" s="47">
        <f t="shared" si="1220"/>
        <v>19673.008436999997</v>
      </c>
      <c r="AS440" s="47">
        <f t="shared" si="1220"/>
        <v>0</v>
      </c>
      <c r="AT440" s="47">
        <f t="shared" si="1220"/>
        <v>0</v>
      </c>
      <c r="AV440" s="47">
        <f t="shared" si="1221"/>
        <v>33535.457621999987</v>
      </c>
      <c r="AW440" s="47">
        <f t="shared" si="1221"/>
        <v>0</v>
      </c>
      <c r="AX440" s="47">
        <f t="shared" si="1221"/>
        <v>0</v>
      </c>
      <c r="AZ440" s="47">
        <f t="shared" si="1222"/>
        <v>1094.5097759999999</v>
      </c>
      <c r="BA440" s="47">
        <f t="shared" si="1222"/>
        <v>0</v>
      </c>
      <c r="BB440" s="47">
        <f t="shared" si="1222"/>
        <v>0</v>
      </c>
      <c r="BD440" s="47">
        <f t="shared" si="1223"/>
        <v>1054.270446</v>
      </c>
      <c r="BE440" s="47">
        <f t="shared" si="1223"/>
        <v>0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1428777.8903099997</v>
      </c>
      <c r="BO440" s="44">
        <f t="shared" si="1123"/>
        <v>465166.65479999984</v>
      </c>
      <c r="BP440" s="44">
        <f t="shared" si="1124"/>
        <v>54673.17767099999</v>
      </c>
      <c r="BQ440" s="44">
        <f t="shared" si="1125"/>
        <v>639081.03905999986</v>
      </c>
      <c r="BR440" s="44">
        <f t="shared" si="1126"/>
        <v>609416.60498399986</v>
      </c>
      <c r="BS440" s="44">
        <f t="shared" si="1127"/>
        <v>366423.36291299987</v>
      </c>
      <c r="BT440" s="44">
        <f t="shared" si="1128"/>
        <v>368765.29191899998</v>
      </c>
      <c r="BU440" s="44">
        <f t="shared" si="1129"/>
        <v>36271.732061999988</v>
      </c>
      <c r="BV440" s="44">
        <f t="shared" si="1130"/>
        <v>19673.008436999997</v>
      </c>
      <c r="BW440" s="44">
        <f t="shared" si="1131"/>
        <v>33535.457621999987</v>
      </c>
      <c r="BX440" s="44">
        <f t="shared" si="1132"/>
        <v>1094.5097759999999</v>
      </c>
      <c r="BY440" s="44">
        <f t="shared" si="1133"/>
        <v>1054.270446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16258222</v>
      </c>
      <c r="I441" s="21">
        <f>+'Function-Classif'!T441</f>
        <v>0</v>
      </c>
      <c r="J441" s="21">
        <f>+'Function-Classif'!U441</f>
        <v>0</v>
      </c>
      <c r="K441" s="47"/>
      <c r="L441" s="47">
        <f t="shared" si="1213"/>
        <v>5772806.8855399992</v>
      </c>
      <c r="M441" s="47">
        <f t="shared" si="1213"/>
        <v>0</v>
      </c>
      <c r="N441" s="47">
        <f t="shared" si="1213"/>
        <v>0</v>
      </c>
      <c r="O441" s="47"/>
      <c r="P441" s="47">
        <f t="shared" si="1214"/>
        <v>1879450.4631999994</v>
      </c>
      <c r="Q441" s="47">
        <f t="shared" si="1214"/>
        <v>0</v>
      </c>
      <c r="R441" s="47">
        <f t="shared" si="1214"/>
        <v>0</v>
      </c>
      <c r="S441" s="47"/>
      <c r="T441" s="47">
        <f t="shared" si="1214"/>
        <v>220900.46231399997</v>
      </c>
      <c r="U441" s="47">
        <f t="shared" si="1214"/>
        <v>0</v>
      </c>
      <c r="V441" s="47">
        <f t="shared" si="1214"/>
        <v>0</v>
      </c>
      <c r="W441" s="24"/>
      <c r="X441" s="47">
        <f t="shared" si="1215"/>
        <v>2582130.8180399993</v>
      </c>
      <c r="Y441" s="47">
        <f t="shared" si="1215"/>
        <v>0</v>
      </c>
      <c r="Z441" s="47">
        <f t="shared" si="1215"/>
        <v>0</v>
      </c>
      <c r="AB441" s="47">
        <f t="shared" si="1216"/>
        <v>2462275.2054559994</v>
      </c>
      <c r="AC441" s="47">
        <f t="shared" si="1216"/>
        <v>0</v>
      </c>
      <c r="AD441" s="47">
        <f t="shared" si="1216"/>
        <v>0</v>
      </c>
      <c r="AF441" s="47">
        <f t="shared" si="1217"/>
        <v>1480489.9535419997</v>
      </c>
      <c r="AG441" s="47">
        <f t="shared" si="1217"/>
        <v>0</v>
      </c>
      <c r="AH441" s="47">
        <f t="shared" si="1217"/>
        <v>0</v>
      </c>
      <c r="AJ441" s="47">
        <f t="shared" si="1218"/>
        <v>1489952.2387459998</v>
      </c>
      <c r="AK441" s="47">
        <f t="shared" si="1218"/>
        <v>0</v>
      </c>
      <c r="AL441" s="47">
        <f t="shared" si="1218"/>
        <v>0</v>
      </c>
      <c r="AN441" s="47">
        <f t="shared" si="1219"/>
        <v>146551.61310799996</v>
      </c>
      <c r="AO441" s="47">
        <f t="shared" si="1219"/>
        <v>0</v>
      </c>
      <c r="AP441" s="47">
        <f t="shared" si="1219"/>
        <v>0</v>
      </c>
      <c r="AR441" s="47">
        <f t="shared" si="1220"/>
        <v>79486.44735799999</v>
      </c>
      <c r="AS441" s="47">
        <f t="shared" si="1220"/>
        <v>0</v>
      </c>
      <c r="AT441" s="47">
        <f t="shared" si="1220"/>
        <v>0</v>
      </c>
      <c r="AV441" s="47">
        <f t="shared" si="1221"/>
        <v>135496.02214799996</v>
      </c>
      <c r="AW441" s="47">
        <f t="shared" si="1221"/>
        <v>0</v>
      </c>
      <c r="AX441" s="47">
        <f t="shared" si="1221"/>
        <v>0</v>
      </c>
      <c r="AZ441" s="47">
        <f t="shared" si="1222"/>
        <v>4422.2363839999989</v>
      </c>
      <c r="BA441" s="47">
        <f t="shared" si="1222"/>
        <v>0</v>
      </c>
      <c r="BB441" s="47">
        <f t="shared" si="1222"/>
        <v>0</v>
      </c>
      <c r="BD441" s="47">
        <f t="shared" si="1223"/>
        <v>4259.6541639999996</v>
      </c>
      <c r="BE441" s="47">
        <f t="shared" si="1223"/>
        <v>0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5772806.8855399992</v>
      </c>
      <c r="BO441" s="44">
        <f t="shared" si="1123"/>
        <v>1879450.4631999994</v>
      </c>
      <c r="BP441" s="44">
        <f t="shared" si="1124"/>
        <v>220900.46231399997</v>
      </c>
      <c r="BQ441" s="44">
        <f t="shared" si="1125"/>
        <v>2582130.8180399993</v>
      </c>
      <c r="BR441" s="44">
        <f t="shared" si="1126"/>
        <v>2462275.2054559994</v>
      </c>
      <c r="BS441" s="44">
        <f t="shared" si="1127"/>
        <v>1480489.9535419997</v>
      </c>
      <c r="BT441" s="44">
        <f t="shared" si="1128"/>
        <v>1489952.2387459998</v>
      </c>
      <c r="BU441" s="44">
        <f t="shared" si="1129"/>
        <v>146551.61310799996</v>
      </c>
      <c r="BV441" s="44">
        <f t="shared" si="1130"/>
        <v>79486.44735799999</v>
      </c>
      <c r="BW441" s="44">
        <f t="shared" si="1131"/>
        <v>135496.02214799996</v>
      </c>
      <c r="BX441" s="44">
        <f t="shared" si="1132"/>
        <v>4422.2363839999989</v>
      </c>
      <c r="BY441" s="44">
        <f t="shared" si="1133"/>
        <v>4259.6541639999996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16185831.979871435</v>
      </c>
      <c r="I444" s="21">
        <f>+'Function-Classif'!T444</f>
        <v>0</v>
      </c>
      <c r="J444" s="21">
        <f>+'Function-Classif'!U444</f>
        <v>21532088.020128567</v>
      </c>
      <c r="K444" s="47"/>
      <c r="L444" s="47">
        <f t="shared" si="1213"/>
        <v>9067672.3434619531</v>
      </c>
      <c r="M444" s="47">
        <f t="shared" si="1213"/>
        <v>0</v>
      </c>
      <c r="N444" s="47">
        <f t="shared" si="1213"/>
        <v>15702006.327783605</v>
      </c>
      <c r="O444" s="47"/>
      <c r="P444" s="47">
        <f t="shared" si="1214"/>
        <v>2235512.4421873298</v>
      </c>
      <c r="Q444" s="47">
        <f t="shared" si="1214"/>
        <v>0</v>
      </c>
      <c r="R444" s="47">
        <f t="shared" si="1214"/>
        <v>2175700.2185959737</v>
      </c>
      <c r="S444" s="47"/>
      <c r="T444" s="47">
        <f t="shared" si="1214"/>
        <v>140540.94999072622</v>
      </c>
      <c r="U444" s="47">
        <f t="shared" si="1214"/>
        <v>0</v>
      </c>
      <c r="V444" s="47">
        <f t="shared" si="1214"/>
        <v>10823.769768876286</v>
      </c>
      <c r="W444" s="24"/>
      <c r="X444" s="47">
        <f t="shared" si="1215"/>
        <v>1938261.492574577</v>
      </c>
      <c r="Y444" s="47">
        <f t="shared" si="1215"/>
        <v>0</v>
      </c>
      <c r="Z444" s="47">
        <f t="shared" si="1215"/>
        <v>183178.79800471169</v>
      </c>
      <c r="AB444" s="47">
        <f t="shared" si="1216"/>
        <v>1483880.5463827758</v>
      </c>
      <c r="AC444" s="47">
        <f t="shared" si="1216"/>
        <v>0</v>
      </c>
      <c r="AD444" s="47">
        <f t="shared" si="1216"/>
        <v>16764.806352262029</v>
      </c>
      <c r="AF444" s="47">
        <f t="shared" si="1217"/>
        <v>1049809.0470513145</v>
      </c>
      <c r="AG444" s="47">
        <f t="shared" si="1217"/>
        <v>0</v>
      </c>
      <c r="AH444" s="47">
        <f t="shared" si="1217"/>
        <v>19230.523094218075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91996.527068904383</v>
      </c>
      <c r="AO444" s="47">
        <f t="shared" si="1219"/>
        <v>0</v>
      </c>
      <c r="AP444" s="47">
        <f t="shared" si="1219"/>
        <v>158.88917548217864</v>
      </c>
      <c r="AR444" s="47">
        <f t="shared" si="1220"/>
        <v>48149.724165579028</v>
      </c>
      <c r="AS444" s="47">
        <f t="shared" si="1220"/>
        <v>0</v>
      </c>
      <c r="AT444" s="47">
        <f t="shared" si="1220"/>
        <v>158.88917548217864</v>
      </c>
      <c r="AV444" s="47">
        <f t="shared" si="1221"/>
        <v>124225.91290057468</v>
      </c>
      <c r="AW444" s="47">
        <f t="shared" si="1221"/>
        <v>0</v>
      </c>
      <c r="AX444" s="47">
        <f t="shared" si="1221"/>
        <v>3405798.3410005425</v>
      </c>
      <c r="AZ444" s="47">
        <f t="shared" si="1222"/>
        <v>3973.7892334445978</v>
      </c>
      <c r="BA444" s="47">
        <f t="shared" si="1222"/>
        <v>0</v>
      </c>
      <c r="BB444" s="47">
        <f t="shared" si="1222"/>
        <v>1052.438032303377</v>
      </c>
      <c r="BD444" s="47">
        <f t="shared" si="1223"/>
        <v>1809.2048542511993</v>
      </c>
      <c r="BE444" s="47">
        <f t="shared" si="1223"/>
        <v>0</v>
      </c>
      <c r="BF444" s="47">
        <f t="shared" si="1223"/>
        <v>5862.5054388390372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24769678.67124556</v>
      </c>
      <c r="BO444" s="44">
        <f t="shared" si="1123"/>
        <v>4411212.6607833039</v>
      </c>
      <c r="BP444" s="44">
        <f t="shared" si="1124"/>
        <v>151364.71975960251</v>
      </c>
      <c r="BQ444" s="44">
        <f t="shared" si="1125"/>
        <v>2121440.2905792887</v>
      </c>
      <c r="BR444" s="44">
        <f t="shared" si="1126"/>
        <v>1500645.3527350377</v>
      </c>
      <c r="BS444" s="44">
        <f t="shared" si="1127"/>
        <v>1069039.5701455325</v>
      </c>
      <c r="BT444" s="44">
        <f t="shared" si="1128"/>
        <v>11352.513706266005</v>
      </c>
      <c r="BU444" s="44">
        <f t="shared" si="1129"/>
        <v>92155.416244386564</v>
      </c>
      <c r="BV444" s="44">
        <f t="shared" si="1130"/>
        <v>48308.613341061209</v>
      </c>
      <c r="BW444" s="44">
        <f t="shared" si="1131"/>
        <v>3530024.253901117</v>
      </c>
      <c r="BX444" s="44">
        <f t="shared" si="1132"/>
        <v>5026.2272657479753</v>
      </c>
      <c r="BY444" s="44">
        <f t="shared" si="1133"/>
        <v>7671.7102930902365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16259902.346557284</v>
      </c>
      <c r="I445" s="21">
        <f>+'Function-Classif'!T445</f>
        <v>0</v>
      </c>
      <c r="J445" s="21">
        <f>+'Function-Classif'!U445</f>
        <v>3795495.6534427172</v>
      </c>
      <c r="K445" s="47"/>
      <c r="L445" s="47">
        <f t="shared" si="1213"/>
        <v>6551444.3440701747</v>
      </c>
      <c r="M445" s="47">
        <f t="shared" si="1213"/>
        <v>0</v>
      </c>
      <c r="N445" s="47">
        <f t="shared" si="1213"/>
        <v>2767817.8127323519</v>
      </c>
      <c r="O445" s="47"/>
      <c r="P445" s="47">
        <f t="shared" si="1214"/>
        <v>1970456.9151378204</v>
      </c>
      <c r="Q445" s="47">
        <f t="shared" si="1214"/>
        <v>0</v>
      </c>
      <c r="R445" s="47">
        <f t="shared" si="1214"/>
        <v>383514.1633805231</v>
      </c>
      <c r="S445" s="47"/>
      <c r="T445" s="47">
        <f t="shared" si="1214"/>
        <v>202138.41767464185</v>
      </c>
      <c r="U445" s="47">
        <f t="shared" si="1214"/>
        <v>0</v>
      </c>
      <c r="V445" s="47">
        <f t="shared" si="1214"/>
        <v>1907.9232387138154</v>
      </c>
      <c r="W445" s="24"/>
      <c r="X445" s="47">
        <f t="shared" si="1215"/>
        <v>2412874.6210380672</v>
      </c>
      <c r="Y445" s="47">
        <f t="shared" si="1215"/>
        <v>0</v>
      </c>
      <c r="Z445" s="47">
        <f t="shared" si="1215"/>
        <v>32289.220208453968</v>
      </c>
      <c r="AB445" s="47">
        <f t="shared" si="1216"/>
        <v>2224147.788523973</v>
      </c>
      <c r="AC445" s="47">
        <f t="shared" si="1216"/>
        <v>0</v>
      </c>
      <c r="AD445" s="47">
        <f t="shared" si="1216"/>
        <v>2955.1592758368952</v>
      </c>
      <c r="AF445" s="47">
        <f t="shared" si="1217"/>
        <v>1363144.0743707896</v>
      </c>
      <c r="AG445" s="47">
        <f t="shared" si="1217"/>
        <v>0</v>
      </c>
      <c r="AH445" s="47">
        <f t="shared" si="1217"/>
        <v>3389.7951164468027</v>
      </c>
      <c r="AJ445" s="47">
        <f t="shared" si="1218"/>
        <v>1190145.5714591485</v>
      </c>
      <c r="AK445" s="47">
        <f t="shared" si="1218"/>
        <v>0</v>
      </c>
      <c r="AL445" s="47">
        <f t="shared" si="1218"/>
        <v>2001.1257796968746</v>
      </c>
      <c r="AN445" s="47">
        <f t="shared" si="1219"/>
        <v>133668.58483887053</v>
      </c>
      <c r="AO445" s="47">
        <f t="shared" si="1219"/>
        <v>0</v>
      </c>
      <c r="AP445" s="47">
        <f t="shared" si="1219"/>
        <v>28.007649530224498</v>
      </c>
      <c r="AR445" s="47">
        <f t="shared" si="1220"/>
        <v>71886.110988723129</v>
      </c>
      <c r="AS445" s="47">
        <f t="shared" si="1220"/>
        <v>0</v>
      </c>
      <c r="AT445" s="47">
        <f t="shared" si="1220"/>
        <v>28.007649530224498</v>
      </c>
      <c r="AV445" s="47">
        <f t="shared" si="1221"/>
        <v>132199.00791969613</v>
      </c>
      <c r="AW445" s="47">
        <f t="shared" si="1221"/>
        <v>0</v>
      </c>
      <c r="AX445" s="47">
        <f t="shared" si="1221"/>
        <v>600345.53024703811</v>
      </c>
      <c r="AZ445" s="47">
        <f t="shared" si="1222"/>
        <v>4289.6779269215886</v>
      </c>
      <c r="BA445" s="47">
        <f t="shared" si="1222"/>
        <v>0</v>
      </c>
      <c r="BB445" s="47">
        <f t="shared" si="1222"/>
        <v>185.51493814214047</v>
      </c>
      <c r="BD445" s="47">
        <f t="shared" si="1223"/>
        <v>3507.232608459537</v>
      </c>
      <c r="BE445" s="47">
        <f t="shared" si="1223"/>
        <v>0</v>
      </c>
      <c r="BF445" s="47">
        <f t="shared" si="1223"/>
        <v>1033.3932264533353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9319262.1568025276</v>
      </c>
      <c r="BO445" s="44">
        <f t="shared" si="1123"/>
        <v>2353971.0785183436</v>
      </c>
      <c r="BP445" s="44">
        <f t="shared" si="1124"/>
        <v>204046.34091335567</v>
      </c>
      <c r="BQ445" s="44">
        <f t="shared" si="1125"/>
        <v>2445163.8412465211</v>
      </c>
      <c r="BR445" s="44">
        <f t="shared" si="1126"/>
        <v>2227102.9477998097</v>
      </c>
      <c r="BS445" s="44">
        <f t="shared" si="1127"/>
        <v>1366533.8694872365</v>
      </c>
      <c r="BT445" s="44">
        <f t="shared" si="1128"/>
        <v>1192146.6972388455</v>
      </c>
      <c r="BU445" s="44">
        <f t="shared" si="1129"/>
        <v>133696.59248840075</v>
      </c>
      <c r="BV445" s="44">
        <f t="shared" si="1130"/>
        <v>71914.118638253349</v>
      </c>
      <c r="BW445" s="44">
        <f t="shared" si="1131"/>
        <v>732544.53816673427</v>
      </c>
      <c r="BX445" s="44">
        <f t="shared" si="1132"/>
        <v>4475.1928650637292</v>
      </c>
      <c r="BY445" s="44">
        <f t="shared" si="1133"/>
        <v>4540.6258349128721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113514943.32642873</v>
      </c>
      <c r="I447" s="24">
        <f t="shared" ref="I447:BF447" si="1228">SUM(I439:I446)</f>
        <v>0</v>
      </c>
      <c r="J447" s="24">
        <f t="shared" si="1228"/>
        <v>25327583.673571285</v>
      </c>
      <c r="K447" s="24"/>
      <c r="L447" s="24">
        <f t="shared" si="1228"/>
        <v>45262982.667971529</v>
      </c>
      <c r="M447" s="24">
        <f t="shared" si="1228"/>
        <v>0</v>
      </c>
      <c r="N447" s="24">
        <f t="shared" si="1228"/>
        <v>18469824.140515957</v>
      </c>
      <c r="O447" s="24"/>
      <c r="P447" s="24">
        <f t="shared" si="1228"/>
        <v>13695963.075508462</v>
      </c>
      <c r="Q447" s="24">
        <f t="shared" si="1228"/>
        <v>0</v>
      </c>
      <c r="R447" s="24">
        <f t="shared" si="1228"/>
        <v>2559214.3819764969</v>
      </c>
      <c r="S447" s="24"/>
      <c r="T447" s="24">
        <f t="shared" ref="T447:V447" si="1229">SUM(T439:T446)</f>
        <v>1422811.7439412272</v>
      </c>
      <c r="U447" s="24">
        <f t="shared" si="1229"/>
        <v>0</v>
      </c>
      <c r="V447" s="24">
        <f t="shared" si="1229"/>
        <v>12731.6930075901</v>
      </c>
      <c r="W447" s="24"/>
      <c r="X447" s="24">
        <f t="shared" si="1228"/>
        <v>16967900.305299997</v>
      </c>
      <c r="Y447" s="24">
        <f t="shared" si="1228"/>
        <v>0</v>
      </c>
      <c r="Z447" s="24">
        <f t="shared" si="1228"/>
        <v>215468.01821316566</v>
      </c>
      <c r="AA447" s="24"/>
      <c r="AB447" s="24">
        <f t="shared" si="1228"/>
        <v>15683499.658163767</v>
      </c>
      <c r="AC447" s="24">
        <f t="shared" si="1228"/>
        <v>0</v>
      </c>
      <c r="AD447" s="24">
        <f t="shared" si="1228"/>
        <v>19719.965628098922</v>
      </c>
      <c r="AE447" s="24"/>
      <c r="AF447" s="24">
        <f t="shared" si="1228"/>
        <v>9604758.4025829174</v>
      </c>
      <c r="AG447" s="24">
        <f t="shared" si="1228"/>
        <v>0</v>
      </c>
      <c r="AH447" s="24">
        <f t="shared" si="1228"/>
        <v>22620.318210664878</v>
      </c>
      <c r="AI447" s="24"/>
      <c r="AJ447" s="24">
        <f t="shared" si="1228"/>
        <v>8448069.3668243475</v>
      </c>
      <c r="AK447" s="24">
        <f t="shared" si="1228"/>
        <v>0</v>
      </c>
      <c r="AL447" s="24">
        <f t="shared" si="1228"/>
        <v>13353.63948596288</v>
      </c>
      <c r="AM447" s="24"/>
      <c r="AN447" s="24">
        <f t="shared" si="1228"/>
        <v>941289.68342654454</v>
      </c>
      <c r="AO447" s="24">
        <f t="shared" si="1228"/>
        <v>0</v>
      </c>
      <c r="AP447" s="24">
        <f t="shared" si="1228"/>
        <v>186.89682501240316</v>
      </c>
      <c r="AQ447" s="24"/>
      <c r="AR447" s="24">
        <f t="shared" si="1228"/>
        <v>506816.92502871325</v>
      </c>
      <c r="AS447" s="24">
        <f t="shared" si="1228"/>
        <v>0</v>
      </c>
      <c r="AT447" s="24">
        <f t="shared" si="1228"/>
        <v>186.89682501240316</v>
      </c>
      <c r="AU447" s="24"/>
      <c r="AV447" s="24">
        <f t="shared" si="1228"/>
        <v>925681.21910614683</v>
      </c>
      <c r="AW447" s="24">
        <f t="shared" si="1228"/>
        <v>0</v>
      </c>
      <c r="AX447" s="24">
        <f t="shared" si="1228"/>
        <v>4006143.8712475807</v>
      </c>
      <c r="AY447" s="24"/>
      <c r="AZ447" s="24">
        <f t="shared" si="1228"/>
        <v>30058.388750953611</v>
      </c>
      <c r="BA447" s="24">
        <f t="shared" si="1228"/>
        <v>0</v>
      </c>
      <c r="BB447" s="24">
        <f t="shared" si="1228"/>
        <v>1237.9529704455174</v>
      </c>
      <c r="BC447" s="24"/>
      <c r="BD447" s="24">
        <f t="shared" si="1228"/>
        <v>25111.889824083875</v>
      </c>
      <c r="BE447" s="24">
        <f t="shared" si="1228"/>
        <v>0</v>
      </c>
      <c r="BF447" s="24">
        <f t="shared" si="1228"/>
        <v>6895.8986652923722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63732806.80848749</v>
      </c>
      <c r="BO447" s="44">
        <f t="shared" si="1123"/>
        <v>16255177.457484959</v>
      </c>
      <c r="BP447" s="44">
        <f t="shared" si="1124"/>
        <v>1435543.4369488172</v>
      </c>
      <c r="BQ447" s="44">
        <f t="shared" si="1125"/>
        <v>17183368.323513161</v>
      </c>
      <c r="BR447" s="44">
        <f t="shared" si="1126"/>
        <v>15703219.623791866</v>
      </c>
      <c r="BS447" s="44">
        <f t="shared" si="1127"/>
        <v>9627378.7207935825</v>
      </c>
      <c r="BT447" s="44">
        <f t="shared" si="1128"/>
        <v>8461423.0063103102</v>
      </c>
      <c r="BU447" s="44">
        <f t="shared" si="1129"/>
        <v>941476.58025155694</v>
      </c>
      <c r="BV447" s="44">
        <f t="shared" si="1130"/>
        <v>507003.82185372565</v>
      </c>
      <c r="BW447" s="44">
        <f t="shared" si="1131"/>
        <v>4931825.0903537273</v>
      </c>
      <c r="BX447" s="44">
        <f t="shared" si="1132"/>
        <v>31296.341721399127</v>
      </c>
      <c r="BY447" s="44">
        <f t="shared" si="1133"/>
        <v>32007.788489376246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26381208.183305781</v>
      </c>
      <c r="I455" s="21">
        <f>+'Function-Classif'!T455</f>
        <v>0</v>
      </c>
      <c r="J455" s="21">
        <f>+'Function-Classif'!U455</f>
        <v>6148000.8166942215</v>
      </c>
      <c r="K455" s="47"/>
      <c r="L455" s="47">
        <f t="shared" ref="L455:N455" si="1231">INDEX(Alloc,$E455,L$1)*$G455</f>
        <v>10624769.696167411</v>
      </c>
      <c r="M455" s="47">
        <f t="shared" si="1231"/>
        <v>0</v>
      </c>
      <c r="N455" s="47">
        <f t="shared" si="1231"/>
        <v>4483352.8284255536</v>
      </c>
      <c r="O455" s="47"/>
      <c r="P455" s="47">
        <f t="shared" ref="P455:V455" si="1232">INDEX(Alloc,$E455,P$1)*$G455</f>
        <v>3196395.9833848644</v>
      </c>
      <c r="Q455" s="47">
        <f t="shared" si="1232"/>
        <v>0</v>
      </c>
      <c r="R455" s="47">
        <f t="shared" si="1232"/>
        <v>621221.99706343084</v>
      </c>
      <c r="S455" s="47"/>
      <c r="T455" s="47">
        <f t="shared" si="1232"/>
        <v>328080.30829294305</v>
      </c>
      <c r="U455" s="47">
        <f t="shared" si="1232"/>
        <v>0</v>
      </c>
      <c r="V455" s="47">
        <f t="shared" si="1232"/>
        <v>3090.4826933901918</v>
      </c>
      <c r="W455" s="24"/>
      <c r="X455" s="47">
        <f t="shared" ref="X455:Z455" si="1233">INDEX(Alloc,$E455,X$1)*$G455</f>
        <v>3916077.2189737582</v>
      </c>
      <c r="Y455" s="47">
        <f t="shared" si="1233"/>
        <v>0</v>
      </c>
      <c r="Z455" s="47">
        <f t="shared" si="1233"/>
        <v>52302.563443046361</v>
      </c>
      <c r="AB455" s="47">
        <f t="shared" ref="AB455:AD455" si="1234">INDEX(Alloc,$E455,AB$1)*$G455</f>
        <v>3610193.0391996577</v>
      </c>
      <c r="AC455" s="47">
        <f t="shared" si="1234"/>
        <v>0</v>
      </c>
      <c r="AD455" s="47">
        <f t="shared" si="1234"/>
        <v>4786.8113417089771</v>
      </c>
      <c r="AF455" s="47">
        <f t="shared" ref="AF455:AH455" si="1235">INDEX(Alloc,$E455,AF$1)*$G455</f>
        <v>2212568.9316440169</v>
      </c>
      <c r="AG455" s="47">
        <f t="shared" si="1235"/>
        <v>0</v>
      </c>
      <c r="AH455" s="47">
        <f t="shared" si="1235"/>
        <v>5490.8409987079294</v>
      </c>
      <c r="AJ455" s="47">
        <f t="shared" ref="AJ455:AL455" si="1236">INDEX(Alloc,$E455,AJ$1)*$G455</f>
        <v>1932309.2043639775</v>
      </c>
      <c r="AK455" s="47">
        <f t="shared" si="1236"/>
        <v>0</v>
      </c>
      <c r="AL455" s="47">
        <f t="shared" si="1236"/>
        <v>3241.4535679219744</v>
      </c>
      <c r="AN455" s="47">
        <f t="shared" ref="AN455:AP455" si="1237">INDEX(Alloc,$E455,AN$1)*$G455</f>
        <v>216954.93100745676</v>
      </c>
      <c r="AO455" s="47">
        <f t="shared" si="1237"/>
        <v>0</v>
      </c>
      <c r="AP455" s="47">
        <f t="shared" si="1237"/>
        <v>45.367211006899502</v>
      </c>
      <c r="AR455" s="47">
        <f t="shared" ref="AR455:AT455" si="1238">INDEX(Alloc,$E455,AR$1)*$G455</f>
        <v>116683.22988639688</v>
      </c>
      <c r="AS455" s="47">
        <f t="shared" si="1238"/>
        <v>0</v>
      </c>
      <c r="AT455" s="47">
        <f t="shared" si="1238"/>
        <v>45.367211006899502</v>
      </c>
      <c r="AV455" s="47">
        <f t="shared" ref="AV455:AX455" si="1239">INDEX(Alloc,$E455,AV$1)*$G455</f>
        <v>214517.70857471926</v>
      </c>
      <c r="AW455" s="47">
        <f t="shared" si="1239"/>
        <v>0</v>
      </c>
      <c r="AX455" s="47">
        <f t="shared" si="1239"/>
        <v>972448.69900184136</v>
      </c>
      <c r="AZ455" s="47">
        <f t="shared" ref="AZ455:BB455" si="1240">INDEX(Alloc,$E455,AZ$1)*$G455</f>
        <v>6961.0292602964764</v>
      </c>
      <c r="BA455" s="47">
        <f t="shared" si="1240"/>
        <v>0</v>
      </c>
      <c r="BB455" s="47">
        <f t="shared" si="1240"/>
        <v>300.49988073950789</v>
      </c>
      <c r="BD455" s="47">
        <f t="shared" ref="BD455:BF455" si="1241">INDEX(Alloc,$E455,BD$1)*$G455</f>
        <v>5696.9025502711074</v>
      </c>
      <c r="BE455" s="47">
        <f t="shared" si="1241"/>
        <v>0</v>
      </c>
      <c r="BF455" s="47">
        <f t="shared" si="1241"/>
        <v>1673.9058558632764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15108122.524592966</v>
      </c>
      <c r="BO455" s="44">
        <f t="shared" si="1123"/>
        <v>3817617.9804482954</v>
      </c>
      <c r="BP455" s="44">
        <f t="shared" si="1124"/>
        <v>331170.79098633322</v>
      </c>
      <c r="BQ455" s="44">
        <f t="shared" si="1125"/>
        <v>3968379.7824168047</v>
      </c>
      <c r="BR455" s="44">
        <f t="shared" si="1126"/>
        <v>3614979.8505413667</v>
      </c>
      <c r="BS455" s="44">
        <f t="shared" si="1127"/>
        <v>2218059.7726427247</v>
      </c>
      <c r="BT455" s="44">
        <f t="shared" si="1128"/>
        <v>1935550.6579318994</v>
      </c>
      <c r="BU455" s="44">
        <f t="shared" si="1129"/>
        <v>217000.29821846366</v>
      </c>
      <c r="BV455" s="44">
        <f t="shared" si="1130"/>
        <v>116728.59709740378</v>
      </c>
      <c r="BW455" s="44">
        <f t="shared" si="1131"/>
        <v>1186966.4075765605</v>
      </c>
      <c r="BX455" s="44">
        <f t="shared" si="1132"/>
        <v>7261.5291410359841</v>
      </c>
      <c r="BY455" s="44">
        <f t="shared" si="1133"/>
        <v>7370.8084061343834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455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-813056.4916610932</v>
      </c>
      <c r="I459" s="21">
        <f>+'Function-Classif'!T459</f>
        <v>0</v>
      </c>
      <c r="J459" s="21">
        <f>+'Function-Classif'!U459</f>
        <v>-189478.50833890677</v>
      </c>
      <c r="K459" s="24"/>
      <c r="L459" s="47">
        <f t="shared" si="1242"/>
        <v>-327450.43039156584</v>
      </c>
      <c r="M459" s="47">
        <f t="shared" si="1242"/>
        <v>0</v>
      </c>
      <c r="N459" s="47">
        <f t="shared" si="1242"/>
        <v>-138174.83627854622</v>
      </c>
      <c r="O459" s="47"/>
      <c r="P459" s="47">
        <f t="shared" si="1243"/>
        <v>-98511.428519603563</v>
      </c>
      <c r="Q459" s="47">
        <f t="shared" si="1243"/>
        <v>0</v>
      </c>
      <c r="R459" s="47">
        <f t="shared" si="1243"/>
        <v>-19145.771261329679</v>
      </c>
      <c r="S459" s="47"/>
      <c r="T459" s="47">
        <f t="shared" si="1243"/>
        <v>-10111.281583098613</v>
      </c>
      <c r="U459" s="47">
        <f t="shared" si="1243"/>
        <v>0</v>
      </c>
      <c r="V459" s="47">
        <f t="shared" si="1243"/>
        <v>-95.247230481931979</v>
      </c>
      <c r="W459" s="24"/>
      <c r="X459" s="47">
        <f t="shared" si="1244"/>
        <v>-120691.66744029518</v>
      </c>
      <c r="Y459" s="47">
        <f t="shared" si="1244"/>
        <v>0</v>
      </c>
      <c r="Z459" s="47">
        <f t="shared" si="1244"/>
        <v>-1611.9405313967052</v>
      </c>
      <c r="AB459" s="47">
        <f t="shared" si="1245"/>
        <v>-111264.46015192158</v>
      </c>
      <c r="AC459" s="47">
        <f t="shared" si="1245"/>
        <v>0</v>
      </c>
      <c r="AD459" s="47">
        <f t="shared" si="1245"/>
        <v>-147.52728566071832</v>
      </c>
      <c r="AF459" s="47">
        <f t="shared" si="1246"/>
        <v>-68190.339146756829</v>
      </c>
      <c r="AG459" s="47">
        <f t="shared" si="1246"/>
        <v>0</v>
      </c>
      <c r="AH459" s="47">
        <f t="shared" si="1246"/>
        <v>-169.22515025310497</v>
      </c>
      <c r="AJ459" s="47">
        <f t="shared" si="1247"/>
        <v>-59552.865493810204</v>
      </c>
      <c r="AK459" s="47">
        <f t="shared" si="1247"/>
        <v>0</v>
      </c>
      <c r="AL459" s="47">
        <f t="shared" si="1247"/>
        <v>-99.900082191259443</v>
      </c>
      <c r="AN459" s="47">
        <f t="shared" si="1248"/>
        <v>-6686.4494540141031</v>
      </c>
      <c r="AO459" s="47">
        <f t="shared" si="1248"/>
        <v>0</v>
      </c>
      <c r="AP459" s="47">
        <f t="shared" si="1248"/>
        <v>-1.3981962145714024</v>
      </c>
      <c r="AR459" s="47">
        <f t="shared" si="1249"/>
        <v>-3596.1225455607878</v>
      </c>
      <c r="AS459" s="47">
        <f t="shared" si="1249"/>
        <v>0</v>
      </c>
      <c r="AT459" s="47">
        <f t="shared" si="1249"/>
        <v>-1.3981962145714024</v>
      </c>
      <c r="AV459" s="47">
        <f t="shared" si="1250"/>
        <v>-6611.3353990856704</v>
      </c>
      <c r="AW459" s="47">
        <f t="shared" si="1250"/>
        <v>0</v>
      </c>
      <c r="AX459" s="47">
        <f t="shared" si="1250"/>
        <v>-29970.413865698702</v>
      </c>
      <c r="AZ459" s="47">
        <f t="shared" si="1251"/>
        <v>-214.53566453064775</v>
      </c>
      <c r="BA459" s="47">
        <f t="shared" si="1251"/>
        <v>0</v>
      </c>
      <c r="BB459" s="47">
        <f t="shared" si="1251"/>
        <v>-9.2612657116003803</v>
      </c>
      <c r="BD459" s="47">
        <f t="shared" si="1252"/>
        <v>-175.57587084998116</v>
      </c>
      <c r="BE459" s="47">
        <f t="shared" si="1252"/>
        <v>0</v>
      </c>
      <c r="BF459" s="47">
        <f t="shared" si="1252"/>
        <v>-51.588995207596042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-465625.26667011203</v>
      </c>
      <c r="BO459" s="44">
        <f t="shared" si="1123"/>
        <v>-117657.19978093324</v>
      </c>
      <c r="BP459" s="44">
        <f t="shared" si="1124"/>
        <v>-10206.528813580544</v>
      </c>
      <c r="BQ459" s="44">
        <f t="shared" si="1125"/>
        <v>-122303.60797169188</v>
      </c>
      <c r="BR459" s="44">
        <f t="shared" si="1126"/>
        <v>-111411.9874375823</v>
      </c>
      <c r="BS459" s="44">
        <f t="shared" si="1127"/>
        <v>-68359.564297009929</v>
      </c>
      <c r="BT459" s="44">
        <f t="shared" si="1128"/>
        <v>-59652.76557600146</v>
      </c>
      <c r="BU459" s="44">
        <f t="shared" si="1129"/>
        <v>-6687.8476502286749</v>
      </c>
      <c r="BV459" s="44">
        <f t="shared" si="1130"/>
        <v>-3597.5207417753591</v>
      </c>
      <c r="BW459" s="44">
        <f t="shared" si="1131"/>
        <v>-36581.749264784376</v>
      </c>
      <c r="BX459" s="44">
        <f t="shared" si="1132"/>
        <v>-223.79693024224812</v>
      </c>
      <c r="BY459" s="44">
        <f t="shared" si="1133"/>
        <v>-227.1648660575772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50432521.924163714</v>
      </c>
      <c r="I461" s="21">
        <f>+'Function-Classif'!T461</f>
        <v>0</v>
      </c>
      <c r="J461" s="21">
        <f>+'Function-Classif'!U461</f>
        <v>11753032.075836292</v>
      </c>
      <c r="K461" s="47"/>
      <c r="L461" s="47">
        <f t="shared" ref="L461:N461" si="1257">INDEX(Alloc,$E461,L$1)*$G461</f>
        <v>20311197.535684995</v>
      </c>
      <c r="M461" s="47">
        <f t="shared" si="1257"/>
        <v>0</v>
      </c>
      <c r="N461" s="47">
        <f t="shared" si="1257"/>
        <v>8570751.8868076392</v>
      </c>
      <c r="O461" s="47"/>
      <c r="P461" s="47">
        <f t="shared" ref="P461:V461" si="1258">INDEX(Alloc,$E461,P$1)*$G461</f>
        <v>6110497.6462896029</v>
      </c>
      <c r="Q461" s="47">
        <f t="shared" si="1258"/>
        <v>0</v>
      </c>
      <c r="R461" s="47">
        <f t="shared" si="1258"/>
        <v>1187579.8776532139</v>
      </c>
      <c r="S461" s="47"/>
      <c r="T461" s="47">
        <f t="shared" si="1258"/>
        <v>627185.73106673011</v>
      </c>
      <c r="U461" s="47">
        <f t="shared" si="1258"/>
        <v>0</v>
      </c>
      <c r="V461" s="47">
        <f t="shared" si="1258"/>
        <v>5908.0249512332512</v>
      </c>
      <c r="W461" s="24"/>
      <c r="X461" s="47">
        <f t="shared" ref="X461:Z461" si="1259">INDEX(Alloc,$E461,X$1)*$G461</f>
        <v>7486300.4313650066</v>
      </c>
      <c r="Y461" s="47">
        <f t="shared" si="1259"/>
        <v>0</v>
      </c>
      <c r="Z461" s="47">
        <f t="shared" si="1259"/>
        <v>99985.950575250245</v>
      </c>
      <c r="AB461" s="47">
        <f t="shared" ref="AB461:AD461" si="1260">INDEX(Alloc,$E461,AB$1)*$G461</f>
        <v>6901546.6742389714</v>
      </c>
      <c r="AC461" s="47">
        <f t="shared" si="1260"/>
        <v>0</v>
      </c>
      <c r="AD461" s="47">
        <f t="shared" si="1260"/>
        <v>9150.8685371862575</v>
      </c>
      <c r="AF461" s="47">
        <f t="shared" ref="AF461:AH461" si="1261">INDEX(Alloc,$E461,AF$1)*$G461</f>
        <v>4229731.6475623893</v>
      </c>
      <c r="AG461" s="47">
        <f t="shared" si="1261"/>
        <v>0</v>
      </c>
      <c r="AH461" s="47">
        <f t="shared" si="1261"/>
        <v>10496.750456814547</v>
      </c>
      <c r="AJ461" s="47">
        <f t="shared" ref="AJ461:AL461" si="1262">INDEX(Alloc,$E461,AJ$1)*$G461</f>
        <v>3693963.7349519678</v>
      </c>
      <c r="AK461" s="47">
        <f t="shared" si="1262"/>
        <v>0</v>
      </c>
      <c r="AL461" s="47">
        <f t="shared" si="1262"/>
        <v>6196.6334898123278</v>
      </c>
      <c r="AN461" s="47">
        <f t="shared" ref="AN461:AP461" si="1263">INDEX(Alloc,$E461,AN$1)*$G461</f>
        <v>414749.17443367519</v>
      </c>
      <c r="AO461" s="47">
        <f t="shared" si="1263"/>
        <v>0</v>
      </c>
      <c r="AP461" s="47">
        <f t="shared" si="1263"/>
        <v>86.727751354142768</v>
      </c>
      <c r="AR461" s="47">
        <f t="shared" ref="AR461:AT461" si="1264">INDEX(Alloc,$E461,AR$1)*$G461</f>
        <v>223061.41206799546</v>
      </c>
      <c r="AS461" s="47">
        <f t="shared" si="1264"/>
        <v>0</v>
      </c>
      <c r="AT461" s="47">
        <f t="shared" si="1264"/>
        <v>86.727751354142768</v>
      </c>
      <c r="AV461" s="47">
        <f t="shared" ref="AV461:AX461" si="1265">INDEX(Alloc,$E461,AV$1)*$G461</f>
        <v>410089.97638182557</v>
      </c>
      <c r="AW461" s="47">
        <f t="shared" si="1265"/>
        <v>0</v>
      </c>
      <c r="AX461" s="47">
        <f t="shared" si="1265"/>
        <v>1859014.1888789474</v>
      </c>
      <c r="AZ461" s="47">
        <f t="shared" ref="AZ461:BB461" si="1266">INDEX(Alloc,$E461,AZ$1)*$G461</f>
        <v>13307.285183655913</v>
      </c>
      <c r="BA461" s="47">
        <f t="shared" si="1266"/>
        <v>0</v>
      </c>
      <c r="BB461" s="47">
        <f t="shared" si="1266"/>
        <v>574.46068119025665</v>
      </c>
      <c r="BD461" s="47">
        <f t="shared" ref="BD461:BF461" si="1267">INDEX(Alloc,$E461,BD$1)*$G461</f>
        <v>10890.674936873555</v>
      </c>
      <c r="BE461" s="47">
        <f t="shared" si="1267"/>
        <v>0</v>
      </c>
      <c r="BF461" s="47">
        <f t="shared" si="1267"/>
        <v>3199.9783022913962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28881949.422492635</v>
      </c>
      <c r="BO461" s="44">
        <f t="shared" si="1123"/>
        <v>7298077.523942817</v>
      </c>
      <c r="BP461" s="44">
        <f t="shared" si="1124"/>
        <v>633093.7560179634</v>
      </c>
      <c r="BQ461" s="44">
        <f t="shared" si="1125"/>
        <v>7586286.3819402568</v>
      </c>
      <c r="BR461" s="44">
        <f t="shared" si="1126"/>
        <v>6910697.5427761581</v>
      </c>
      <c r="BS461" s="44">
        <f t="shared" si="1127"/>
        <v>4240228.3980192039</v>
      </c>
      <c r="BT461" s="44">
        <f t="shared" si="1128"/>
        <v>3700160.3684417801</v>
      </c>
      <c r="BU461" s="44">
        <f t="shared" si="1129"/>
        <v>414835.90218502935</v>
      </c>
      <c r="BV461" s="44">
        <f t="shared" si="1130"/>
        <v>223148.1398193496</v>
      </c>
      <c r="BW461" s="44">
        <f t="shared" si="1131"/>
        <v>2269104.1652607732</v>
      </c>
      <c r="BX461" s="44">
        <f t="shared" si="1132"/>
        <v>13881.745864846169</v>
      </c>
      <c r="BY461" s="44">
        <f t="shared" si="1133"/>
        <v>14090.653239164951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336627687.33777058</v>
      </c>
      <c r="I465" s="24">
        <f t="shared" ref="I465:BF465" si="1268">I288+I447+I455+I457+I461+I453+I459+I463</f>
        <v>465540988.14889693</v>
      </c>
      <c r="J465" s="24">
        <f t="shared" si="1268"/>
        <v>116007981.5133325</v>
      </c>
      <c r="K465" s="24"/>
      <c r="L465" s="24">
        <f t="shared" si="1268"/>
        <v>136921901.4311752</v>
      </c>
      <c r="M465" s="24">
        <f t="shared" si="1268"/>
        <v>168996527.07021937</v>
      </c>
      <c r="N465" s="24">
        <f t="shared" si="1268"/>
        <v>87508904.366731972</v>
      </c>
      <c r="O465" s="24"/>
      <c r="P465" s="24">
        <f t="shared" si="1268"/>
        <v>41843130.924909994</v>
      </c>
      <c r="Q465" s="24">
        <f t="shared" si="1268"/>
        <v>54899585.909910783</v>
      </c>
      <c r="R465" s="24">
        <f t="shared" si="1268"/>
        <v>15717922.463973843</v>
      </c>
      <c r="S465" s="24"/>
      <c r="T465" s="24">
        <f t="shared" ref="T465:V465" si="1269">T288+T447+T455+T457+T461+T453+T459+T463</f>
        <v>4135631.902982194</v>
      </c>
      <c r="U465" s="24">
        <f t="shared" si="1269"/>
        <v>6492205.9322458729</v>
      </c>
      <c r="V465" s="24">
        <f t="shared" si="1269"/>
        <v>181343.34197841532</v>
      </c>
      <c r="W465" s="24"/>
      <c r="X465" s="24">
        <f t="shared" si="1268"/>
        <v>50050157.068167008</v>
      </c>
      <c r="Y465" s="24">
        <f t="shared" si="1268"/>
        <v>75557247.604712635</v>
      </c>
      <c r="Z465" s="24">
        <f t="shared" si="1268"/>
        <v>2200730.339376098</v>
      </c>
      <c r="AA465" s="24"/>
      <c r="AB465" s="24">
        <f t="shared" si="1268"/>
        <v>45272468.604554974</v>
      </c>
      <c r="AC465" s="24">
        <f t="shared" si="1268"/>
        <v>72561649.992556229</v>
      </c>
      <c r="AD465" s="24">
        <f t="shared" si="1268"/>
        <v>389951.69262174336</v>
      </c>
      <c r="AE465" s="24"/>
      <c r="AF465" s="24">
        <f t="shared" si="1268"/>
        <v>27887987.753599863</v>
      </c>
      <c r="AG465" s="24">
        <f t="shared" si="1268"/>
        <v>32109291.724410336</v>
      </c>
      <c r="AH465" s="24">
        <f t="shared" si="1268"/>
        <v>509194.89305294352</v>
      </c>
      <c r="AI465" s="24"/>
      <c r="AJ465" s="24">
        <f t="shared" si="1268"/>
        <v>23770212.875197988</v>
      </c>
      <c r="AK465" s="24">
        <f t="shared" si="1268"/>
        <v>43964463.893216461</v>
      </c>
      <c r="AL465" s="24">
        <f t="shared" si="1268"/>
        <v>215603.74226648829</v>
      </c>
      <c r="AM465" s="24"/>
      <c r="AN465" s="24">
        <f t="shared" si="1268"/>
        <v>2735792.8913190342</v>
      </c>
      <c r="AO465" s="24">
        <f t="shared" si="1268"/>
        <v>4303337.8645242108</v>
      </c>
      <c r="AP465" s="24">
        <f t="shared" si="1268"/>
        <v>2668.6040325674344</v>
      </c>
      <c r="AQ465" s="24"/>
      <c r="AR465" s="24">
        <f t="shared" si="1268"/>
        <v>1430776.8078540317</v>
      </c>
      <c r="AS465" s="24">
        <f t="shared" si="1268"/>
        <v>2325100.3755272408</v>
      </c>
      <c r="AT465" s="24">
        <f t="shared" si="1268"/>
        <v>2668.6040325674344</v>
      </c>
      <c r="AU465" s="24"/>
      <c r="AV465" s="24">
        <f t="shared" si="1268"/>
        <v>2432687.8412759332</v>
      </c>
      <c r="AW465" s="24">
        <f t="shared" si="1268"/>
        <v>4073763.3407793804</v>
      </c>
      <c r="AX465" s="24">
        <f t="shared" si="1268"/>
        <v>9209271.2359001953</v>
      </c>
      <c r="AY465" s="24"/>
      <c r="AZ465" s="24">
        <f t="shared" si="1268"/>
        <v>78870.788137028969</v>
      </c>
      <c r="BA465" s="24">
        <f t="shared" si="1268"/>
        <v>132675.01375206921</v>
      </c>
      <c r="BB465" s="24">
        <f t="shared" si="1268"/>
        <v>10726.03435347835</v>
      </c>
      <c r="BC465" s="24"/>
      <c r="BD465" s="24">
        <f t="shared" si="1268"/>
        <v>68068.448597196475</v>
      </c>
      <c r="BE465" s="24">
        <f t="shared" si="1268"/>
        <v>125139.42704232602</v>
      </c>
      <c r="BF465" s="24">
        <f t="shared" si="1268"/>
        <v>58996.195012195603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393427332.86812651</v>
      </c>
      <c r="BO465" s="44">
        <f t="shared" ref="BO465:BO476" si="1272">SUM(P465:R465)</f>
        <v>112460639.29879463</v>
      </c>
      <c r="BP465" s="44">
        <f t="shared" ref="BP465:BP476" si="1273">SUM(T465:V465)</f>
        <v>10809181.177206483</v>
      </c>
      <c r="BQ465" s="44">
        <f t="shared" ref="BQ465:BQ476" si="1274">SUM(X465:Z465)</f>
        <v>127808135.01225573</v>
      </c>
      <c r="BR465" s="44">
        <f t="shared" ref="BR465:BR476" si="1275">SUM(AB465:AD465)</f>
        <v>118224070.28973293</v>
      </c>
      <c r="BS465" s="44">
        <f t="shared" ref="BS465:BS476" si="1276">SUM(AF465:AH465)</f>
        <v>60506474.371063143</v>
      </c>
      <c r="BT465" s="44">
        <f t="shared" ref="BT465:BT476" si="1277">SUM(AJ465:AL465)</f>
        <v>67950280.510680944</v>
      </c>
      <c r="BU465" s="44">
        <f t="shared" ref="BU465:BU476" si="1278">SUM(AN465:AP465)</f>
        <v>7041799.3598758122</v>
      </c>
      <c r="BV465" s="44">
        <f t="shared" ref="BV465:BV476" si="1279">SUM(AR465:AT465)</f>
        <v>3758545.7874138397</v>
      </c>
      <c r="BW465" s="44">
        <f t="shared" ref="BW465:BW476" si="1280">SUM(AV465:AX465)</f>
        <v>15715722.417955508</v>
      </c>
      <c r="BX465" s="44">
        <f t="shared" ref="BX465:BX476" si="1281">SUM(AZ465:BB465)</f>
        <v>222271.83624257654</v>
      </c>
      <c r="BY465" s="44">
        <f t="shared" ref="BY465:BY476" si="1282">SUM(BD465:BF465)</f>
        <v>252204.07065171812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D19" activePane="bottomRight" state="frozen"/>
      <selection pane="topRight" activeCell="D1" sqref="D1"/>
      <selection pane="bottomLeft" activeCell="A9" sqref="A9"/>
      <selection pane="bottomRight" activeCell="D26" sqref="D26"/>
    </sheetView>
  </sheetViews>
  <sheetFormatPr defaultRowHeight="15" x14ac:dyDescent="0.25"/>
  <cols>
    <col min="1" max="1" width="4.140625" customWidth="1"/>
    <col min="3" max="3" width="50.7109375" bestFit="1" customWidth="1"/>
    <col min="4" max="4" width="10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80" t="s">
        <v>256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"/>
      <c r="S9" s="180" t="s">
        <v>8</v>
      </c>
      <c r="T9" s="180"/>
      <c r="U9" s="180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1256.5677814895823</v>
      </c>
      <c r="H16" s="47">
        <f>INDEX(classify,$E16,'Function-Classif'!H$1)*$F16</f>
        <v>0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318.70180219807213</v>
      </c>
      <c r="P16" s="47">
        <f>INDEX(classify,$E16,'Function-Classif'!P$1)*$F16</f>
        <v>0</v>
      </c>
      <c r="Q16" s="47">
        <f>INDEX(classify,$E16,'Function-Classif'!Q$1)*$F16</f>
        <v>423.97049874460646</v>
      </c>
      <c r="R16" s="24"/>
      <c r="S16" s="24">
        <f>+G16+K16+O16</f>
        <v>1816.2895012553938</v>
      </c>
      <c r="T16" s="24">
        <f t="shared" ref="T16:U16" si="0">+H16+L16+P16</f>
        <v>0</v>
      </c>
      <c r="U16" s="24">
        <f t="shared" si="0"/>
        <v>423.97049874460646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1256.5677814895823</v>
      </c>
      <c r="H19" s="21">
        <f>SUM(H16:H18)</f>
        <v>0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318.70180219807213</v>
      </c>
      <c r="P19" s="21">
        <f>SUM(P16:P18)</f>
        <v>0</v>
      </c>
      <c r="Q19" s="21">
        <f>SUM(Q16:Q18)</f>
        <v>423.97049874460646</v>
      </c>
      <c r="R19" s="21"/>
      <c r="S19" s="21">
        <f>SUM(S16:S18)</f>
        <v>1816.2895012553938</v>
      </c>
      <c r="T19" s="21">
        <f>SUM(T16:T18)</f>
        <v>0</v>
      </c>
      <c r="U19" s="21">
        <f>SUM(U16:U18)</f>
        <v>423.97049874460646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1</v>
      </c>
      <c r="F24" s="21">
        <f>E23*D24</f>
        <v>2305549928</v>
      </c>
      <c r="G24" s="24">
        <f>F24</f>
        <v>2305549928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2305549928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</v>
      </c>
      <c r="F25" s="21">
        <f>D25*E23</f>
        <v>0</v>
      </c>
      <c r="G25" s="24"/>
      <c r="H25" s="24">
        <f>F25</f>
        <v>0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0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2305549928</v>
      </c>
      <c r="H27" s="22">
        <f t="shared" ref="H27:U27" si="9">SUM(H24:H26)</f>
        <v>0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2305549928</v>
      </c>
      <c r="T27" s="22">
        <f t="shared" si="9"/>
        <v>0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0.40810000000000002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157757520.12020001</v>
      </c>
      <c r="P38" s="24"/>
      <c r="Q38" s="24"/>
      <c r="R38" s="24"/>
      <c r="S38" s="24">
        <f t="shared" ref="S38:S39" si="19">+G38+K38+O38</f>
        <v>157757520.12020001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0.59189999999999998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228808321.87979999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228808321.87979999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0.35630000000000001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103332511.2484</v>
      </c>
      <c r="P46" s="24"/>
      <c r="Q46" s="24"/>
      <c r="R46" s="24"/>
      <c r="S46" s="24">
        <f t="shared" ref="S46:S47" si="25">+G46+K46+O46</f>
        <v>103332511.2484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0.64369999999999994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186682956.75159997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186682956.75159997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584753904.99046254</v>
      </c>
      <c r="P62" s="21">
        <f>SUM(P35:P61)</f>
        <v>0</v>
      </c>
      <c r="Q62" s="21">
        <f>SUM(Q35:Q61)</f>
        <v>777900856.00953746</v>
      </c>
      <c r="R62" s="21"/>
      <c r="S62" s="21">
        <f>SUM(S35:S61)</f>
        <v>584753904.99046254</v>
      </c>
      <c r="T62" s="21">
        <f>SUM(T35:T61)</f>
        <v>0</v>
      </c>
      <c r="U62" s="21">
        <f>SUM(U35:U61)</f>
        <v>777900856.00953746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2305549928</v>
      </c>
      <c r="H64" s="22">
        <f>H62+H32+H27</f>
        <v>0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584753904.99046254</v>
      </c>
      <c r="P64" s="22">
        <f>P62+P32+P27</f>
        <v>0</v>
      </c>
      <c r="Q64" s="22">
        <f>Q62+Q32+Q27</f>
        <v>777900856.00953746</v>
      </c>
      <c r="R64" s="22"/>
      <c r="S64" s="22">
        <f>S62+S32+S27</f>
        <v>3332527055.4704628</v>
      </c>
      <c r="T64" s="22">
        <f>T62+T32+T27</f>
        <v>0</v>
      </c>
      <c r="U64" s="22">
        <f>U62+U32+U27</f>
        <v>777900856.00953746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8880554.103552863</v>
      </c>
      <c r="H68" s="47">
        <f>INDEX(classify,$E68,'Function-Classif'!H$1)*$F68</f>
        <v>0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2252364.4478332079</v>
      </c>
      <c r="P68" s="47">
        <f>INDEX(classify,$E68,'Function-Classif'!P$1)*$F68</f>
        <v>0</v>
      </c>
      <c r="Q68" s="47">
        <f>INDEX(classify,$E68,'Function-Classif'!Q$1)*$F68</f>
        <v>2996330.9642942515</v>
      </c>
      <c r="R68" s="24"/>
      <c r="S68" s="24">
        <f>+G68+K68+O68</f>
        <v>12836281.035705749</v>
      </c>
      <c r="T68" s="24">
        <f t="shared" ref="T68" si="40">+H68+L68+P68</f>
        <v>0</v>
      </c>
      <c r="U68" s="24">
        <f t="shared" ref="U68" si="41">+I68+M68+Q68</f>
        <v>2996330.9642942515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113435281.42111374</v>
      </c>
      <c r="H70" s="47">
        <f>INDEX(classify,$E70,'Function-Classif'!H$1)*$F70</f>
        <v>0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28770456.440398682</v>
      </c>
      <c r="P70" s="47">
        <f>INDEX(classify,$E70,'Function-Classif'!P$1)*$F70</f>
        <v>0</v>
      </c>
      <c r="Q70" s="47">
        <f>INDEX(classify,$E70,'Function-Classif'!Q$1)*$F70</f>
        <v>38273472.826378606</v>
      </c>
      <c r="R70" s="24"/>
      <c r="S70" s="24">
        <f>+G70+K70+O70</f>
        <v>163963547.17362142</v>
      </c>
      <c r="T70" s="24">
        <f t="shared" ref="T70" si="42">+H70+L70+P70</f>
        <v>0</v>
      </c>
      <c r="U70" s="24">
        <f t="shared" ref="U70" si="43">+I70+M70+Q70</f>
        <v>38273472.826378606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211410</v>
      </c>
      <c r="H72" s="47">
        <f>INDEX(classify,$E72,'Function-Classif'!H$1)*$F72</f>
        <v>0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211410</v>
      </c>
      <c r="T72" s="24">
        <f t="shared" ref="T72:T73" si="45">+H72+L72+P72</f>
        <v>0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1251055.2916014029</v>
      </c>
      <c r="P73" s="47">
        <f>INDEX(classify,$E73,'Function-Classif'!P$1)*$F73</f>
        <v>0</v>
      </c>
      <c r="Q73" s="47">
        <f>INDEX(classify,$E73,'Function-Classif'!Q$1)*$F73</f>
        <v>1664284.7083985971</v>
      </c>
      <c r="R73" s="24"/>
      <c r="S73" s="24">
        <f t="shared" si="44"/>
        <v>1251055.2916014029</v>
      </c>
      <c r="T73" s="24">
        <f t="shared" si="45"/>
        <v>0</v>
      </c>
      <c r="U73" s="24">
        <f t="shared" si="46"/>
        <v>1664284.7083985971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2428078430.0924482</v>
      </c>
      <c r="H76" s="21">
        <f>H64+H68+SUM(H70:H73)+H19</f>
        <v>0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617028099.87209809</v>
      </c>
      <c r="P76" s="21">
        <f>P64+P68+SUM(P70:P73)+P19</f>
        <v>0</v>
      </c>
      <c r="Q76" s="21">
        <f>Q64+Q68+SUM(Q70:Q73)+Q19</f>
        <v>820835368.47910762</v>
      </c>
      <c r="R76" s="24"/>
      <c r="S76" s="21">
        <f>S64+S68+SUM(S70:S73)+S19</f>
        <v>3510791165.2608924</v>
      </c>
      <c r="T76" s="21">
        <f>T64+T68+SUM(T70:T73)+T19</f>
        <v>0</v>
      </c>
      <c r="U76" s="21">
        <f>U64+U68+SUM(U70:U73)+U19</f>
        <v>820835368.47910762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67084848</v>
      </c>
      <c r="H80" s="47">
        <f>INDEX(classify,$E80,'Function-Classif'!H$1)*$F80</f>
        <v>0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67084848</v>
      </c>
      <c r="T80" s="24">
        <f t="shared" ref="T80:T83" si="48">+H80+L80+P80</f>
        <v>0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13272050.335562972</v>
      </c>
      <c r="P82" s="47">
        <f>INDEX(classify,$E82,'Function-Classif'!P$1)*$F82</f>
        <v>0</v>
      </c>
      <c r="Q82" s="47">
        <f>INDEX(classify,$E82,'Function-Classif'!Q$1)*$F82</f>
        <v>17655870.66443703</v>
      </c>
      <c r="R82" s="24"/>
      <c r="S82" s="24">
        <f t="shared" si="47"/>
        <v>13272050.335562972</v>
      </c>
      <c r="T82" s="24">
        <f t="shared" si="48"/>
        <v>0</v>
      </c>
      <c r="U82" s="24">
        <f t="shared" si="49"/>
        <v>17655870.66443703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10470743.979616778</v>
      </c>
      <c r="H83" s="47">
        <f>INDEX(classify,$E83,'Function-Classif'!H$1)*$F83</f>
        <v>0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2655682.427813503</v>
      </c>
      <c r="P83" s="47">
        <f>INDEX(classify,$E83,'Function-Classif'!P$1)*$F83</f>
        <v>0</v>
      </c>
      <c r="Q83" s="47">
        <f>INDEX(classify,$E83,'Function-Classif'!Q$1)*$F83</f>
        <v>3532866.7602814985</v>
      </c>
      <c r="R83" s="24"/>
      <c r="S83" s="24">
        <f t="shared" si="47"/>
        <v>15134800.239718501</v>
      </c>
      <c r="T83" s="24">
        <f t="shared" si="48"/>
        <v>0</v>
      </c>
      <c r="U83" s="24">
        <f t="shared" si="49"/>
        <v>3532866.7602814985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77555591.979616776</v>
      </c>
      <c r="H85" s="21">
        <f>SUM(H80:H84)</f>
        <v>0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15927732.763376474</v>
      </c>
      <c r="P85" s="21">
        <f>SUM(P80:P84)</f>
        <v>0</v>
      </c>
      <c r="Q85" s="21">
        <f>SUM(Q80:Q84)</f>
        <v>21188737.424718529</v>
      </c>
      <c r="R85" s="24"/>
      <c r="S85" s="21">
        <f>SUM(S80:S84)</f>
        <v>102352992.57528147</v>
      </c>
      <c r="T85" s="21">
        <f>SUM(T80:T84)</f>
        <v>0</v>
      </c>
      <c r="U85" s="21">
        <f>SUM(U80:U84)</f>
        <v>21188737.424718529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2505634022.0720649</v>
      </c>
      <c r="H87" s="21">
        <f>H76+H85</f>
        <v>0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632955832.63547456</v>
      </c>
      <c r="P87" s="21">
        <f>P76+P85</f>
        <v>0</v>
      </c>
      <c r="Q87" s="21">
        <f>Q76+Q85</f>
        <v>842024105.90382612</v>
      </c>
      <c r="R87" s="24"/>
      <c r="S87" s="21">
        <f>S76+S85</f>
        <v>3613144157.836174</v>
      </c>
      <c r="T87" s="21">
        <f>T76+T85</f>
        <v>0</v>
      </c>
      <c r="U87" s="21">
        <f>U76+U85</f>
        <v>842024105.90382612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903942138</v>
      </c>
      <c r="H90" s="47">
        <f>INDEX(classify,$E90,'Function-Classif'!H$1)*$F90</f>
        <v>0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903942138</v>
      </c>
      <c r="T90" s="24">
        <f t="shared" ref="T90:T97" si="51">+H90+L90+P90</f>
        <v>0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218013361.31156024</v>
      </c>
      <c r="P95" s="47">
        <f>INDEX(classify,$E95,'Function-Classif'!P$1)*$F95</f>
        <v>0</v>
      </c>
      <c r="Q95" s="47">
        <f>INDEX(classify,$E95,'Function-Classif'!Q$1)*$F95</f>
        <v>290024194.68843973</v>
      </c>
      <c r="R95" s="24"/>
      <c r="S95" s="24">
        <f t="shared" si="50"/>
        <v>218013361.31156024</v>
      </c>
      <c r="T95" s="24">
        <f t="shared" si="51"/>
        <v>0</v>
      </c>
      <c r="U95" s="24">
        <f t="shared" si="52"/>
        <v>290024194.68843973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39891964.444365367</v>
      </c>
      <c r="H96" s="47">
        <f>INDEX(classify,$E96,'Function-Classif'!H$1)*$F96</f>
        <v>0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10117751.822802136</v>
      </c>
      <c r="P96" s="47">
        <f>INDEX(classify,$E96,'Function-Classif'!P$1)*$F96</f>
        <v>0</v>
      </c>
      <c r="Q96" s="47">
        <f>INDEX(classify,$E96,'Function-Classif'!Q$1)*$F96</f>
        <v>13459692.59320844</v>
      </c>
      <c r="R96" s="24"/>
      <c r="S96" s="24">
        <f t="shared" si="50"/>
        <v>57661319.40679156</v>
      </c>
      <c r="T96" s="24">
        <f t="shared" si="51"/>
        <v>0</v>
      </c>
      <c r="U96" s="24">
        <f t="shared" si="52"/>
        <v>13459692.59320844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22987468.45441043</v>
      </c>
      <c r="H97" s="65">
        <f>INDEX(classify,$E97,'Function-Classif'!H$1)*$F97</f>
        <v>0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5830284.4719663654</v>
      </c>
      <c r="P97" s="65">
        <f>INDEX(classify,$E97,'Function-Classif'!P$1)*$F97</f>
        <v>0</v>
      </c>
      <c r="Q97" s="65">
        <f>INDEX(classify,$E97,'Function-Classif'!Q$1)*$F97</f>
        <v>7756054.714325889</v>
      </c>
      <c r="R97" s="41"/>
      <c r="S97" s="41">
        <f t="shared" si="50"/>
        <v>33226936.28567411</v>
      </c>
      <c r="T97" s="41">
        <f t="shared" si="51"/>
        <v>0</v>
      </c>
      <c r="U97" s="41">
        <f t="shared" si="52"/>
        <v>7756054.714325889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966821570.89877582</v>
      </c>
      <c r="H98" s="21">
        <f>SUM(H90:H97)</f>
        <v>0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233961397.60632873</v>
      </c>
      <c r="P98" s="21">
        <f>SUM(P90:P97)</f>
        <v>0</v>
      </c>
      <c r="Q98" s="21">
        <f>SUM(Q90:Q97)</f>
        <v>311239941.99597406</v>
      </c>
      <c r="R98" s="21"/>
      <c r="S98" s="21">
        <f>SUM(S90:S97)</f>
        <v>1372812804.0040257</v>
      </c>
      <c r="T98" s="21">
        <f>SUM(T90:T97)</f>
        <v>0</v>
      </c>
      <c r="U98" s="21">
        <f>SUM(U90:U97)</f>
        <v>311239941.99597406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1538812451.1732891</v>
      </c>
      <c r="H100" s="21">
        <f>H87-H98</f>
        <v>0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398994435.02914584</v>
      </c>
      <c r="P100" s="21">
        <f>P87-P98</f>
        <v>0</v>
      </c>
      <c r="Q100" s="21">
        <f>Q87-Q98</f>
        <v>530784163.90785205</v>
      </c>
      <c r="R100" s="21"/>
      <c r="S100" s="21">
        <f>S87-S98</f>
        <v>2240331353.8321486</v>
      </c>
      <c r="T100" s="21">
        <f>T87-T98</f>
        <v>0</v>
      </c>
      <c r="U100" s="21">
        <f>U87-U98</f>
        <v>530784163.90785205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9655412.4157045595</v>
      </c>
      <c r="H103" s="47">
        <f>INDEX(classify,$E103,'Function-Classif'!H$1)*$F103</f>
        <v>51365920.482212529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3400810.306408789</v>
      </c>
      <c r="P103" s="47">
        <f>INDEX(classify,$E103,'Function-Classif'!P$1)*$F103</f>
        <v>0</v>
      </c>
      <c r="Q103" s="47">
        <f>INDEX(classify,$E103,'Function-Classif'!Q$1)*$F103</f>
        <v>8760953.0910177883</v>
      </c>
      <c r="R103" s="24"/>
      <c r="S103" s="24">
        <f t="shared" ref="S103:S106" si="55">+G103+K103+O103</f>
        <v>15715850.426769681</v>
      </c>
      <c r="T103" s="24">
        <f t="shared" ref="T103:T106" si="56">+H103+L103+P103</f>
        <v>51365920.482212529</v>
      </c>
      <c r="U103" s="24">
        <f t="shared" ref="U103:U106" si="57">+I103+M103+Q103</f>
        <v>8760953.0910177883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20682075.642426729</v>
      </c>
      <c r="H104" s="47">
        <f>INDEX(classify,$E104,'Function-Classif'!H$1)*$F104</f>
        <v>0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5255770.0265768114</v>
      </c>
      <c r="P104" s="47">
        <f>INDEX(classify,$E104,'Function-Classif'!P$1)*$F104</f>
        <v>0</v>
      </c>
      <c r="Q104" s="47">
        <f>INDEX(classify,$E104,'Function-Classif'!Q$1)*$F104</f>
        <v>6991775.4593362715</v>
      </c>
      <c r="R104" s="24"/>
      <c r="S104" s="24">
        <f t="shared" si="55"/>
        <v>29904490.540663734</v>
      </c>
      <c r="T104" s="24">
        <f t="shared" si="56"/>
        <v>0</v>
      </c>
      <c r="U104" s="24">
        <f t="shared" si="57"/>
        <v>6991775.4593362715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453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36289311</v>
      </c>
      <c r="H105" s="47">
        <f>INDEX(classify,$E105,'Function-Classif'!H$1)*$F105</f>
        <v>0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36289311</v>
      </c>
      <c r="T105" s="24">
        <f t="shared" ref="T105" si="59">+H105+L105+P105</f>
        <v>0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7832049.8367109271</v>
      </c>
      <c r="H106" s="65">
        <f>INDEX(classify,$E106,'Function-Classif'!H$1)*$F106</f>
        <v>0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1990296.0171946834</v>
      </c>
      <c r="P106" s="65">
        <f>INDEX(classify,$E106,'Function-Classif'!P$1)*$F106</f>
        <v>0</v>
      </c>
      <c r="Q106" s="65">
        <f>INDEX(classify,$E106,'Function-Classif'!Q$1)*$F106</f>
        <v>2647700.1047361442</v>
      </c>
      <c r="R106" s="41"/>
      <c r="S106" s="41">
        <f t="shared" si="55"/>
        <v>11324465.895263856</v>
      </c>
      <c r="T106" s="41">
        <f t="shared" si="56"/>
        <v>0</v>
      </c>
      <c r="U106" s="41">
        <f t="shared" si="57"/>
        <v>2647700.1047361442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74458848.894842222</v>
      </c>
      <c r="H107" s="21">
        <f>SUM(H103:H106)</f>
        <v>51365920.482212529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10646876.350180283</v>
      </c>
      <c r="P107" s="21">
        <f>SUM(P103:P106)</f>
        <v>0</v>
      </c>
      <c r="Q107" s="21">
        <f>SUM(Q103:Q106)</f>
        <v>18400428.655090205</v>
      </c>
      <c r="R107" s="21"/>
      <c r="S107" s="21">
        <f>SUM(S103:S106)</f>
        <v>93234117.862697273</v>
      </c>
      <c r="T107" s="21">
        <f>SUM(T103:T106)</f>
        <v>51365920.482212529</v>
      </c>
      <c r="U107" s="21">
        <f>SUM(U103:U106)</f>
        <v>18400428.655090205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454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306314966.77866811</v>
      </c>
      <c r="H114" s="47">
        <f>INDEX(classify,$E114,'Function-Classif'!H$1)*$F114</f>
        <v>0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77841366.066017136</v>
      </c>
      <c r="P114" s="47">
        <f>INDEX(classify,$E114,'Function-Classif'!P$1)*$F114</f>
        <v>0</v>
      </c>
      <c r="Q114" s="47">
        <f>INDEX(classify,$E114,'Function-Classif'!Q$1)*$F114</f>
        <v>103552733.51563869</v>
      </c>
      <c r="R114" s="24"/>
      <c r="S114" s="24">
        <f t="shared" si="68"/>
        <v>442904918.48436135</v>
      </c>
      <c r="T114" s="24">
        <f t="shared" si="69"/>
        <v>0</v>
      </c>
      <c r="U114" s="24">
        <f t="shared" si="70"/>
        <v>103552733.51563869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306314966.77866811</v>
      </c>
      <c r="H118" s="21">
        <f>SUM(H112:H117)</f>
        <v>0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77841366.066017136</v>
      </c>
      <c r="P118" s="21">
        <f>SUM(P112:P117)</f>
        <v>0</v>
      </c>
      <c r="Q118" s="21">
        <f>SUM(Q112:Q117)</f>
        <v>103552733.51563869</v>
      </c>
      <c r="R118" s="21"/>
      <c r="S118" s="21">
        <f>SUM(S112:S117)</f>
        <v>442904918.48436135</v>
      </c>
      <c r="T118" s="21">
        <f>SUM(T112:T117)</f>
        <v>0</v>
      </c>
      <c r="U118" s="21">
        <f>SUM(U112:U117)</f>
        <v>103552733.51563869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306314966.77866811</v>
      </c>
      <c r="H129" s="21">
        <f>H118+H127</f>
        <v>0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77841366.066017136</v>
      </c>
      <c r="P129" s="21">
        <f>P118+P127</f>
        <v>0</v>
      </c>
      <c r="Q129" s="21">
        <f>Q118+Q127</f>
        <v>103552733.51563869</v>
      </c>
      <c r="R129" s="21"/>
      <c r="S129" s="21">
        <f>S118+S127</f>
        <v>442904918.48436135</v>
      </c>
      <c r="T129" s="21">
        <f>T118+T127</f>
        <v>0</v>
      </c>
      <c r="U129" s="21">
        <f>U118+U127</f>
        <v>103552733.51563869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2610498.6710407021</v>
      </c>
      <c r="P131" s="47">
        <f>INDEX(classify,$E131,'Function-Classif'!P$1)*$F131</f>
        <v>0</v>
      </c>
      <c r="Q131" s="47">
        <f>INDEX(classify,$E131,'Function-Classif'!Q$1)*$F131</f>
        <v>4113905.3289592974</v>
      </c>
      <c r="R131" s="24"/>
      <c r="S131" s="24">
        <f t="shared" ref="S131" si="74">+G131+K131+O131</f>
        <v>2610498.6710407021</v>
      </c>
      <c r="T131" s="24">
        <f t="shared" ref="T131" si="75">+H131+L131+P131</f>
        <v>0</v>
      </c>
      <c r="U131" s="24">
        <f t="shared" ref="U131" si="76">+I131+M131+Q131</f>
        <v>4113905.3289592974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1306956333.289463</v>
      </c>
      <c r="H133" s="21">
        <f>H100+H107+H109-H129-H131</f>
        <v>51365920.482212529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329189446.64226824</v>
      </c>
      <c r="P133" s="21">
        <f>P100+P107+P109-P129-P131</f>
        <v>0</v>
      </c>
      <c r="Q133" s="21">
        <f>Q100+Q107+Q109-Q129-Q131</f>
        <v>441517953.71834427</v>
      </c>
      <c r="R133" s="21"/>
      <c r="S133" s="21">
        <f>S100+S107+S109-S129-S131</f>
        <v>1888050054.5394435</v>
      </c>
      <c r="T133" s="21">
        <f>T100+T107+T109-T129-T131</f>
        <v>51365920.482212529</v>
      </c>
      <c r="U133" s="21">
        <f>U100+U107+U109-U129-U131</f>
        <v>441517953.71834427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4163687.3891608324</v>
      </c>
      <c r="H138" s="47">
        <f>INDEX(classify,$E138,'Function-Classif'!H$1)*$F138</f>
        <v>759297.61083916796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4163687.3891608324</v>
      </c>
      <c r="T138" s="24">
        <f t="shared" ref="T138:T144" si="78">+H138+L138+P138</f>
        <v>759297.61083916796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18526106</v>
      </c>
      <c r="H140" s="47">
        <f>INDEX(classify,$E140,'Function-Classif'!H$1)*$F140</f>
        <v>0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18526106</v>
      </c>
      <c r="T140" s="24">
        <f t="shared" ref="T140:T141" si="81">+H140+L140+P140</f>
        <v>0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2617219</v>
      </c>
      <c r="H141" s="47">
        <f>INDEX(classify,$E141,'Function-Classif'!H$1)*$F141</f>
        <v>0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2617219</v>
      </c>
      <c r="T141" s="24">
        <f t="shared" si="81"/>
        <v>0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9946165</v>
      </c>
      <c r="H142" s="47">
        <f>INDEX(classify,$E142,'Function-Classif'!H$1)*$F142</f>
        <v>0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9946165</v>
      </c>
      <c r="T142" s="24">
        <f t="shared" si="78"/>
        <v>0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35253177.389160834</v>
      </c>
      <c r="H145" s="24">
        <f>SUM(H138:H144)</f>
        <v>294672019.61083919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35253177.389160834</v>
      </c>
      <c r="T145" s="24">
        <f>SUM(T138:T144)</f>
        <v>294672019.61083919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4128301</v>
      </c>
      <c r="H149" s="47">
        <f>INDEX(classify,$E149,'Function-Classif'!H$1)*$F149</f>
        <v>0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4128301</v>
      </c>
      <c r="T149" s="24">
        <f t="shared" si="84"/>
        <v>0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4128301</v>
      </c>
      <c r="H153" s="24">
        <f>SUM(H148:H152)</f>
        <v>55103160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4128301</v>
      </c>
      <c r="T153" s="24">
        <f>SUM(T148:T152)</f>
        <v>55103160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39381478.389160834</v>
      </c>
      <c r="H155" s="24">
        <f>H145+H153</f>
        <v>349775179.61083919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39381478.389160834</v>
      </c>
      <c r="T155" s="24">
        <f>T145+T153</f>
        <v>349775179.61083919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121406</v>
      </c>
      <c r="H158" s="47">
        <f>INDEX(classify,$E158,'Function-Classif'!H$1)*$F158</f>
        <v>0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121406</v>
      </c>
      <c r="T158" s="24">
        <f t="shared" ref="T158:T161" si="90">+H158+L158+P158</f>
        <v>0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40614</v>
      </c>
      <c r="H159" s="47">
        <f>INDEX(classify,$E159,'Function-Classif'!H$1)*$F159</f>
        <v>0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40614</v>
      </c>
      <c r="T159" s="24">
        <f t="shared" si="90"/>
        <v>0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180161</v>
      </c>
      <c r="H161" s="47">
        <f>INDEX(classify,$E161,'Function-Classif'!H$1)*$F161</f>
        <v>0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180161</v>
      </c>
      <c r="T161" s="24">
        <f t="shared" si="90"/>
        <v>0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348792</v>
      </c>
      <c r="H162" s="47">
        <f>INDEX(classify,$E162,'Function-Classif'!H$1)*$F162</f>
        <v>0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348792</v>
      </c>
      <c r="T162" s="24">
        <f t="shared" ref="T162" si="93">+H162+L162+P162</f>
        <v>0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545400</v>
      </c>
      <c r="H163" s="47">
        <f>INDEX(classify,$E163,'Function-Classif'!H$1)*$F163</f>
        <v>0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545400</v>
      </c>
      <c r="T163" s="24">
        <f t="shared" ref="T163" si="96">+H163+L163+P163</f>
        <v>0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1236373</v>
      </c>
      <c r="H164" s="24">
        <f>SUM(H158:H163)</f>
        <v>0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1236373</v>
      </c>
      <c r="T164" s="24">
        <f>SUM(T158:T163)</f>
        <v>0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244992</v>
      </c>
      <c r="H168" s="47">
        <f>INDEX(classify,$E168,'Function-Classif'!H$1)*$F168</f>
        <v>0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244992</v>
      </c>
      <c r="T168" s="24">
        <f t="shared" ref="T168:T171" si="99">+H168+L168+P168</f>
        <v>0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190785</v>
      </c>
      <c r="H169" s="47">
        <f>INDEX(classify,$E169,'Function-Classif'!H$1)*$F169</f>
        <v>0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190785</v>
      </c>
      <c r="T169" s="24">
        <f t="shared" si="99"/>
        <v>0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435777</v>
      </c>
      <c r="H172" s="24">
        <f>SUM(H167:H171)</f>
        <v>430091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435777</v>
      </c>
      <c r="T172" s="24">
        <f>SUM(T167:T171)</f>
        <v>430091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1672150</v>
      </c>
      <c r="H174" s="24">
        <f>H172+H164</f>
        <v>430091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1672150</v>
      </c>
      <c r="T174" s="24">
        <f>T172+T164</f>
        <v>430091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604185</v>
      </c>
      <c r="H177" s="47">
        <f>INDEX(classify,$E177,'Function-Classif'!H$1)*$F177</f>
        <v>0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604185</v>
      </c>
      <c r="T177" s="24">
        <f t="shared" ref="T177:T181" si="102">+H177+L177+P177</f>
        <v>0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280735</v>
      </c>
      <c r="H179" s="47">
        <f>INDEX(classify,$E179,'Function-Classif'!H$1)*$F179</f>
        <v>0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280735</v>
      </c>
      <c r="T179" s="24">
        <f t="shared" si="102"/>
        <v>0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1105538</v>
      </c>
      <c r="H180" s="47">
        <f>INDEX(classify,$E180,'Function-Classif'!H$1)*$F180</f>
        <v>0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1105538</v>
      </c>
      <c r="T180" s="24">
        <f t="shared" si="102"/>
        <v>0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5706</v>
      </c>
      <c r="H181" s="65">
        <f>INDEX(classify,$E181,'Function-Classif'!H$1)*$F181</f>
        <v>0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5706</v>
      </c>
      <c r="T181" s="41">
        <f t="shared" si="102"/>
        <v>0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1996164</v>
      </c>
      <c r="H182" s="24">
        <f>SUM(H177:H181)</f>
        <v>57317664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1996164</v>
      </c>
      <c r="T182" s="24">
        <f>SUM(T177:T181)</f>
        <v>57317664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256698</v>
      </c>
      <c r="H185" s="47">
        <f>INDEX(classify,$E185,'Function-Classif'!H$1)*$F185</f>
        <v>0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256698</v>
      </c>
      <c r="T185" s="24">
        <f t="shared" ref="T185:T188" si="105">+H185+L185+P185</f>
        <v>0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560673</v>
      </c>
      <c r="H186" s="47">
        <f>INDEX(classify,$E186,'Function-Classif'!H$1)*$F186</f>
        <v>0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560673</v>
      </c>
      <c r="T186" s="24">
        <f t="shared" si="105"/>
        <v>0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2652503</v>
      </c>
      <c r="H187" s="47">
        <f>INDEX(classify,$E187,'Function-Classif'!H$1)*$F187</f>
        <v>0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2652503</v>
      </c>
      <c r="T187" s="24">
        <f t="shared" si="105"/>
        <v>0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1112788</v>
      </c>
      <c r="H188" s="65">
        <f>INDEX(classify,$E188,'Function-Classif'!H$1)*$F188</f>
        <v>0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1112788</v>
      </c>
      <c r="T188" s="41">
        <f t="shared" si="105"/>
        <v>0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4582662</v>
      </c>
      <c r="H189" s="24">
        <f>SUM(H185:H188)</f>
        <v>0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4582662</v>
      </c>
      <c r="T189" s="24">
        <f>SUM(T185:T188)</f>
        <v>0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6578826</v>
      </c>
      <c r="H191" s="24">
        <f>H189+H182</f>
        <v>57317664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6578826</v>
      </c>
      <c r="T191" s="24">
        <f>T189+T182</f>
        <v>57317664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47632454.389160834</v>
      </c>
      <c r="H193" s="24">
        <f>H191+H174+H155</f>
        <v>407522934.61083919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47632454.389160834</v>
      </c>
      <c r="T193" s="24">
        <f>T191+T174+T155</f>
        <v>407522934.61083919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1248388</v>
      </c>
      <c r="H200" s="47">
        <f>INDEX(classify,$E200,'Function-Classif'!H$1)*$F200</f>
        <v>0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1248388</v>
      </c>
      <c r="T200" s="24">
        <f t="shared" si="108"/>
        <v>0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3807</v>
      </c>
      <c r="H201" s="65">
        <f>INDEX(classify,$E201,'Function-Classif'!H$1)*$F201</f>
        <v>0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3807</v>
      </c>
      <c r="T201" s="41">
        <f t="shared" si="108"/>
        <v>0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17468982.924744591</v>
      </c>
      <c r="H202" s="24">
        <f>SUM(H196:H201)</f>
        <v>37720890.075255409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17468982.924744591</v>
      </c>
      <c r="T202" s="24">
        <f>SUM(T196:T201)</f>
        <v>37720890.075255409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65101437.313905425</v>
      </c>
      <c r="H204" s="24">
        <f>H193+H202</f>
        <v>445243824.68609458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65101437.313905425</v>
      </c>
      <c r="T204" s="24">
        <f>T193+T202</f>
        <v>445243824.68609458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601998.66345147823</v>
      </c>
      <c r="P224" s="47">
        <f>INDEX(classify,$E224,'Function-Classif'!P$1)*$F224</f>
        <v>0</v>
      </c>
      <c r="Q224" s="47">
        <f>INDEX(classify,$E224,'Function-Classif'!Q$1)*$F224</f>
        <v>1212625.3365485216</v>
      </c>
      <c r="R224" s="24"/>
      <c r="S224" s="24">
        <f t="shared" ref="S224:S234" si="116">+G224+K224+O224</f>
        <v>601998.66345147823</v>
      </c>
      <c r="T224" s="24">
        <f t="shared" ref="T224:T234" si="117">+H224+L224+P224</f>
        <v>0</v>
      </c>
      <c r="U224" s="24">
        <f t="shared" ref="U224:U234" si="118">+I224+M224+Q224</f>
        <v>1212625.3365485216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2399902.2431999999</v>
      </c>
      <c r="P227" s="24">
        <f t="shared" si="119"/>
        <v>0</v>
      </c>
      <c r="Q227" s="24">
        <f t="shared" si="119"/>
        <v>3480769.7568000001</v>
      </c>
      <c r="R227" s="24"/>
      <c r="S227" s="24">
        <f t="shared" si="116"/>
        <v>2399902.2431999999</v>
      </c>
      <c r="T227" s="24">
        <f t="shared" si="117"/>
        <v>0</v>
      </c>
      <c r="U227" s="24">
        <f t="shared" si="118"/>
        <v>3480769.7568000001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190878.8175</v>
      </c>
      <c r="P228" s="47">
        <f>INDEX(classify,$E228,'Function-Classif'!P$1)*$F228</f>
        <v>0</v>
      </c>
      <c r="Q228" s="47">
        <f>INDEX(classify,$E228,'Function-Classif'!Q$1)*$F228</f>
        <v>344846.18249999988</v>
      </c>
      <c r="R228" s="24"/>
      <c r="S228" s="24">
        <f t="shared" si="116"/>
        <v>190878.8175</v>
      </c>
      <c r="T228" s="24">
        <f t="shared" si="117"/>
        <v>0</v>
      </c>
      <c r="U228" s="24">
        <f t="shared" si="118"/>
        <v>344846.18249999988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-33986.972049514334</v>
      </c>
      <c r="P232" s="47">
        <f>INDEX(classify,$E232,'Function-Classif'!P$1)*$F232</f>
        <v>0</v>
      </c>
      <c r="Q232" s="47">
        <f>INDEX(classify,$E232,'Function-Classif'!Q$1)*$F232</f>
        <v>-45213.027950485666</v>
      </c>
      <c r="R232" s="24"/>
      <c r="S232" s="24">
        <f t="shared" ref="S232" si="120">+G232+K232+O232</f>
        <v>-33986.972049514334</v>
      </c>
      <c r="T232" s="24">
        <f t="shared" ref="T232" si="121">+H232+L232+P232</f>
        <v>0</v>
      </c>
      <c r="U232" s="24">
        <f t="shared" ref="U232" si="122">+I232+M232+Q232</f>
        <v>-45213.027950485666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2400428.6005369923</v>
      </c>
      <c r="P233" s="47">
        <f>INDEX(classify,$E233,'Function-Classif'!P$1)*$F233</f>
        <v>0</v>
      </c>
      <c r="Q233" s="47">
        <f>INDEX(classify,$E233,'Function-Classif'!Q$1)*$F233</f>
        <v>3193301.3994630077</v>
      </c>
      <c r="R233" s="24"/>
      <c r="S233" s="24">
        <f t="shared" si="116"/>
        <v>2400428.6005369923</v>
      </c>
      <c r="T233" s="24">
        <f t="shared" si="117"/>
        <v>0</v>
      </c>
      <c r="U233" s="24">
        <f t="shared" si="118"/>
        <v>3193301.3994630077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3503.8336715187438</v>
      </c>
      <c r="P235" s="47">
        <f>INDEX(classify,$E235,'Function-Classif'!P$1)*$F235</f>
        <v>0</v>
      </c>
      <c r="Q235" s="47">
        <f>INDEX(classify,$E235,'Function-Classif'!Q$1)*$F235</f>
        <v>4661.1663284812557</v>
      </c>
      <c r="R235" s="24"/>
      <c r="S235" s="24">
        <f t="shared" ref="S235" si="123">+G235+K235+O235</f>
        <v>3503.8336715187438</v>
      </c>
      <c r="T235" s="24">
        <f t="shared" ref="T235" si="124">+H235+L235+P235</f>
        <v>0</v>
      </c>
      <c r="U235" s="24">
        <f t="shared" ref="U235" si="125">+I235+M235+Q235</f>
        <v>4661.1663284812557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8246056.1863104748</v>
      </c>
      <c r="P236" s="24">
        <f>SUM(P224:P235)</f>
        <v>0</v>
      </c>
      <c r="Q236" s="24">
        <f>SUM(Q224:Q235)</f>
        <v>16468531.813689524</v>
      </c>
      <c r="R236" s="24"/>
      <c r="S236" s="24">
        <f>SUM(S224:S235)</f>
        <v>8246056.1863104748</v>
      </c>
      <c r="T236" s="24">
        <f>SUM(T224:T235)</f>
        <v>0</v>
      </c>
      <c r="U236" s="24">
        <f>SUM(U224:U235)</f>
        <v>16468531.813689524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34343.821709987271</v>
      </c>
      <c r="P239" s="47">
        <f>INDEX(classify,$E239,'Function-Classif'!P$1)*$F239</f>
        <v>0</v>
      </c>
      <c r="Q239" s="47">
        <f>INDEX(classify,$E239,'Function-Classif'!Q$1)*$F239</f>
        <v>43506.178290012722</v>
      </c>
      <c r="R239" s="24"/>
      <c r="S239" s="24">
        <f t="shared" ref="S239:S247" si="126">+G239+K239+O239</f>
        <v>34343.821709987271</v>
      </c>
      <c r="T239" s="24">
        <f t="shared" ref="T239:T247" si="127">+H239+L239+P239</f>
        <v>0</v>
      </c>
      <c r="U239" s="24">
        <f t="shared" ref="U239:U247" si="128">+I239+M239+Q239</f>
        <v>43506.178290012722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9657828.9268999994</v>
      </c>
      <c r="P242" s="24">
        <f t="shared" si="129"/>
        <v>0</v>
      </c>
      <c r="Q242" s="24">
        <f t="shared" si="129"/>
        <v>14007520.073099999</v>
      </c>
      <c r="R242" s="24"/>
      <c r="S242" s="24">
        <f t="shared" si="126"/>
        <v>9657828.9268999994</v>
      </c>
      <c r="T242" s="24">
        <f t="shared" si="127"/>
        <v>0</v>
      </c>
      <c r="U242" s="24">
        <f t="shared" si="128"/>
        <v>14007520.073099999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571525.50910000002</v>
      </c>
      <c r="P243" s="24">
        <f t="shared" si="130"/>
        <v>0</v>
      </c>
      <c r="Q243" s="24">
        <f t="shared" si="130"/>
        <v>1032531.4908999997</v>
      </c>
      <c r="R243" s="24"/>
      <c r="S243" s="24">
        <f t="shared" si="126"/>
        <v>571525.50910000002</v>
      </c>
      <c r="T243" s="24">
        <f t="shared" si="127"/>
        <v>0</v>
      </c>
      <c r="U243" s="24">
        <f t="shared" si="128"/>
        <v>1032531.4908999997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458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288302.21472183475</v>
      </c>
      <c r="P247" s="65">
        <f>INDEX(classify,$E247,'Function-Classif'!P$1)*$F247</f>
        <v>0</v>
      </c>
      <c r="Q247" s="65">
        <f>INDEX(classify,$E247,'Function-Classif'!Q$1)*$F247</f>
        <v>383529.78527816525</v>
      </c>
      <c r="R247" s="41"/>
      <c r="S247" s="41">
        <f t="shared" si="126"/>
        <v>288302.21472183475</v>
      </c>
      <c r="T247" s="41">
        <f t="shared" si="127"/>
        <v>0</v>
      </c>
      <c r="U247" s="41">
        <f t="shared" si="128"/>
        <v>383529.78527816525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11916844.46316432</v>
      </c>
      <c r="P248" s="24">
        <f>SUM(P239:P247)</f>
        <v>0</v>
      </c>
      <c r="Q248" s="24">
        <f>SUM(Q239:Q247)</f>
        <v>17388083.536835678</v>
      </c>
      <c r="R248" s="24"/>
      <c r="S248" s="24">
        <f>SUM(S239:S247)</f>
        <v>11916844.46316432</v>
      </c>
      <c r="T248" s="24">
        <f>SUM(T239:T247)</f>
        <v>0</v>
      </c>
      <c r="U248" s="24">
        <f>SUM(U239:U247)</f>
        <v>17388083.536835678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20162900.649474796</v>
      </c>
      <c r="P250" s="24">
        <f>P248+P236</f>
        <v>0</v>
      </c>
      <c r="Q250" s="24">
        <f>Q248+Q236</f>
        <v>33856615.3505252</v>
      </c>
      <c r="R250" s="24"/>
      <c r="S250" s="24">
        <f>S248+S236</f>
        <v>20162900.649474796</v>
      </c>
      <c r="T250" s="24">
        <f>T248+T236</f>
        <v>0</v>
      </c>
      <c r="U250" s="24">
        <f>U248+U236</f>
        <v>33856615.3505252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9247604.6727124676</v>
      </c>
      <c r="H274" s="47">
        <f>INDEX(classify,$E274,'Function-Classif'!H$1)*$F274</f>
        <v>6907179.8176434152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2402461.5161184766</v>
      </c>
      <c r="P274" s="47">
        <f>INDEX(classify,$E274,'Function-Classif'!P$1)*$F274</f>
        <v>0</v>
      </c>
      <c r="Q274" s="47">
        <f>INDEX(classify,$E274,'Function-Classif'!Q$1)*$F274</f>
        <v>7135310.1466800058</v>
      </c>
      <c r="R274" s="24"/>
      <c r="S274" s="24">
        <f t="shared" ref="S274:S285" si="140">+G274+K274+O274</f>
        <v>13288345.035676578</v>
      </c>
      <c r="T274" s="24">
        <f t="shared" ref="T274:T285" si="141">+H274+L274+P274</f>
        <v>6907179.8176434152</v>
      </c>
      <c r="U274" s="24">
        <f t="shared" ref="U274:U285" si="142">+I274+M274+Q274</f>
        <v>7135310.1466800058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1999814.7886875814</v>
      </c>
      <c r="H275" s="47">
        <f>INDEX(classify,$E275,'Function-Classif'!H$1)*$F275</f>
        <v>1493692.7816785772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519537.57099537522</v>
      </c>
      <c r="P275" s="47">
        <f>INDEX(classify,$E275,'Function-Classif'!P$1)*$F275</f>
        <v>0</v>
      </c>
      <c r="Q275" s="47">
        <f>INDEX(classify,$E275,'Function-Classif'!Q$1)*$F275</f>
        <v>1543026.465578553</v>
      </c>
      <c r="R275" s="24"/>
      <c r="S275" s="24">
        <f t="shared" si="140"/>
        <v>2873633.7527428698</v>
      </c>
      <c r="T275" s="24">
        <f t="shared" si="141"/>
        <v>1493692.7816785772</v>
      </c>
      <c r="U275" s="24">
        <f t="shared" si="142"/>
        <v>1543026.465578553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-1461986.0664770103</v>
      </c>
      <c r="H276" s="47">
        <f>INDEX(classify,$E276,'Function-Classif'!H$1)*$F276</f>
        <v>-1091980.1407431841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-379813.51778332598</v>
      </c>
      <c r="P276" s="47">
        <f>INDEX(classify,$E276,'Function-Classif'!P$1)*$F276</f>
        <v>0</v>
      </c>
      <c r="Q276" s="47">
        <f>INDEX(classify,$E276,'Function-Classif'!Q$1)*$F276</f>
        <v>-1128046.0598861664</v>
      </c>
      <c r="R276" s="24"/>
      <c r="S276" s="24">
        <f t="shared" si="140"/>
        <v>-2100800.7993706497</v>
      </c>
      <c r="T276" s="24">
        <f t="shared" si="141"/>
        <v>-1091980.1407431841</v>
      </c>
      <c r="U276" s="24">
        <f t="shared" si="142"/>
        <v>-1128046.0598861664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5370935.7194266319</v>
      </c>
      <c r="H277" s="47">
        <f>INDEX(classify,$E277,'Function-Classif'!H$1)*$F277</f>
        <v>4011635.4576176228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1395330.6643334047</v>
      </c>
      <c r="P277" s="47">
        <f>INDEX(classify,$E277,'Function-Classif'!P$1)*$F277</f>
        <v>0</v>
      </c>
      <c r="Q277" s="47">
        <f>INDEX(classify,$E277,'Function-Classif'!Q$1)*$F277</f>
        <v>4144131.7500383696</v>
      </c>
      <c r="R277" s="24"/>
      <c r="S277" s="24">
        <f t="shared" si="140"/>
        <v>7717765.7923440086</v>
      </c>
      <c r="T277" s="24">
        <f t="shared" si="141"/>
        <v>4011635.4576176228</v>
      </c>
      <c r="U277" s="24">
        <f t="shared" si="142"/>
        <v>4144131.7500383696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2593026.8626573971</v>
      </c>
      <c r="H278" s="47">
        <f>INDEX(classify,$E278,'Function-Classif'!H$1)*$F278</f>
        <v>0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655032.40395107493</v>
      </c>
      <c r="P278" s="47">
        <f>INDEX(classify,$E278,'Function-Classif'!P$1)*$F278</f>
        <v>0</v>
      </c>
      <c r="Q278" s="47">
        <f>INDEX(classify,$E278,'Function-Classif'!Q$1)*$F278</f>
        <v>871392.6720264263</v>
      </c>
      <c r="R278" s="24"/>
      <c r="S278" s="24">
        <f t="shared" si="140"/>
        <v>3739165.3279735739</v>
      </c>
      <c r="T278" s="24">
        <f t="shared" si="141"/>
        <v>0</v>
      </c>
      <c r="U278" s="24">
        <f t="shared" si="142"/>
        <v>871392.6720264263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959263.67097827489</v>
      </c>
      <c r="H279" s="47">
        <f>INDEX(classify,$E279,'Function-Classif'!H$1)*$F279</f>
        <v>716488.96146381448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249209.83702257116</v>
      </c>
      <c r="P279" s="47">
        <f>INDEX(classify,$E279,'Function-Classif'!P$1)*$F279</f>
        <v>0</v>
      </c>
      <c r="Q279" s="47">
        <f>INDEX(classify,$E279,'Function-Classif'!Q$1)*$F279</f>
        <v>740153.15826267411</v>
      </c>
      <c r="R279" s="24"/>
      <c r="S279" s="24">
        <f t="shared" si="140"/>
        <v>1378413.8802735114</v>
      </c>
      <c r="T279" s="24">
        <f t="shared" si="141"/>
        <v>716488.96146381448</v>
      </c>
      <c r="U279" s="24">
        <f t="shared" si="142"/>
        <v>740153.15826267411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9879068.8758405857</v>
      </c>
      <c r="H280" s="47">
        <f>INDEX(classify,$E280,'Function-Classif'!H$1)*$F280</f>
        <v>7378830.2561922204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2566511.3971972209</v>
      </c>
      <c r="P280" s="47">
        <f>INDEX(classify,$E280,'Function-Classif'!P$1)*$F280</f>
        <v>0</v>
      </c>
      <c r="Q280" s="47">
        <f>INDEX(classify,$E280,'Function-Classif'!Q$1)*$F280</f>
        <v>7622538.2555048252</v>
      </c>
      <c r="R280" s="24"/>
      <c r="S280" s="24">
        <f t="shared" si="140"/>
        <v>14195727.488302955</v>
      </c>
      <c r="T280" s="24">
        <f t="shared" si="141"/>
        <v>7378830.2561922204</v>
      </c>
      <c r="U280" s="24">
        <f t="shared" si="142"/>
        <v>7622538.2555048252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789669.52748886321</v>
      </c>
      <c r="H281" s="47">
        <f>INDEX(classify,$E281,'Function-Classif'!H$1)*$F281</f>
        <v>0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199480.82157075679</v>
      </c>
      <c r="P281" s="47">
        <f>INDEX(classify,$E281,'Function-Classif'!P$1)*$F281</f>
        <v>0</v>
      </c>
      <c r="Q281" s="47">
        <f>INDEX(classify,$E281,'Function-Classif'!Q$1)*$F281</f>
        <v>265370.270353147</v>
      </c>
      <c r="R281" s="24"/>
      <c r="S281" s="24">
        <f t="shared" si="140"/>
        <v>1138709.7296468532</v>
      </c>
      <c r="T281" s="24">
        <f t="shared" si="141"/>
        <v>0</v>
      </c>
      <c r="U281" s="24">
        <f t="shared" si="142"/>
        <v>265370.270353147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-77628.782466802644</v>
      </c>
      <c r="H282" s="47">
        <f>INDEX(classify,$E282,'Function-Classif'!H$1)*$F282</f>
        <v>-57982.14548521088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-20167.402156576256</v>
      </c>
      <c r="P282" s="47">
        <f>INDEX(classify,$E282,'Function-Classif'!P$1)*$F282</f>
        <v>0</v>
      </c>
      <c r="Q282" s="47">
        <f>INDEX(classify,$E282,'Function-Classif'!Q$1)*$F282</f>
        <v>-59897.17973609297</v>
      </c>
      <c r="R282" s="24"/>
      <c r="S282" s="24">
        <f t="shared" si="140"/>
        <v>-111548.67477869615</v>
      </c>
      <c r="T282" s="24">
        <f t="shared" si="141"/>
        <v>-57982.14548521088</v>
      </c>
      <c r="U282" s="24">
        <f t="shared" si="142"/>
        <v>-59897.17973609297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1257569.8317669525</v>
      </c>
      <c r="H283" s="47">
        <f>INDEX(classify,$E283,'Function-Classif'!H$1)*$F283</f>
        <v>939298.47443512129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326707.64285228756</v>
      </c>
      <c r="P283" s="47">
        <f>INDEX(classify,$E283,'Function-Classif'!P$1)*$F283</f>
        <v>0</v>
      </c>
      <c r="Q283" s="47">
        <f>INDEX(classify,$E283,'Function-Classif'!Q$1)*$F283</f>
        <v>970321.62363547913</v>
      </c>
      <c r="R283" s="24"/>
      <c r="S283" s="24">
        <f t="shared" si="140"/>
        <v>1807064.9019293997</v>
      </c>
      <c r="T283" s="24">
        <f t="shared" si="141"/>
        <v>939298.47443512129</v>
      </c>
      <c r="U283" s="24">
        <f t="shared" si="142"/>
        <v>970321.62363547913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630356.42605435522</v>
      </c>
      <c r="H284" s="47">
        <f>INDEX(classify,$E284,'Function-Classif'!H$1)*$F284</f>
        <v>0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159876.55578158266</v>
      </c>
      <c r="P284" s="47">
        <f>INDEX(classify,$E284,'Function-Classif'!P$1)*$F284</f>
        <v>0</v>
      </c>
      <c r="Q284" s="47">
        <f>INDEX(classify,$E284,'Function-Classif'!Q$1)*$F284</f>
        <v>212684.53025615655</v>
      </c>
      <c r="R284" s="24"/>
      <c r="S284" s="24">
        <f t="shared" si="140"/>
        <v>911140.46974384342</v>
      </c>
      <c r="T284" s="24">
        <f t="shared" si="141"/>
        <v>0</v>
      </c>
      <c r="U284" s="24">
        <f t="shared" si="142"/>
        <v>212684.53025615655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346334.3923431994</v>
      </c>
      <c r="H285" s="65">
        <f>INDEX(classify,$E285,'Function-Classif'!H$1)*$F285</f>
        <v>0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87840.382849945716</v>
      </c>
      <c r="P285" s="65">
        <f>INDEX(classify,$E285,'Function-Classif'!P$1)*$F285</f>
        <v>0</v>
      </c>
      <c r="Q285" s="65">
        <f>INDEX(classify,$E285,'Function-Classif'!Q$1)*$F285</f>
        <v>116854.47233104458</v>
      </c>
      <c r="R285" s="41"/>
      <c r="S285" s="41">
        <f t="shared" si="140"/>
        <v>500604.52766895539</v>
      </c>
      <c r="T285" s="41">
        <f t="shared" si="141"/>
        <v>0</v>
      </c>
      <c r="U285" s="41">
        <f t="shared" si="142"/>
        <v>116854.47233104458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31534029.919012498</v>
      </c>
      <c r="H286" s="24">
        <f>SUM(H274:H285)</f>
        <v>20297163.462802377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8162007.8727327939</v>
      </c>
      <c r="P286" s="24">
        <f>SUM(P274:P285)</f>
        <v>0</v>
      </c>
      <c r="Q286" s="24">
        <f>SUM(Q274:Q285)</f>
        <v>22433840.105044417</v>
      </c>
      <c r="R286" s="24"/>
      <c r="S286" s="24">
        <f>SUM(S274:S285)</f>
        <v>45338221.432153195</v>
      </c>
      <c r="T286" s="24">
        <f>SUM(T274:T285)</f>
        <v>20297163.462802377</v>
      </c>
      <c r="U286" s="24">
        <f>SUM(U274:U285)</f>
        <v>22433840.105044417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96635467.23291792</v>
      </c>
      <c r="H288" s="24">
        <f t="shared" si="145"/>
        <v>465540988.14889693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28324908.522207588</v>
      </c>
      <c r="P288" s="24">
        <f t="shared" si="145"/>
        <v>0</v>
      </c>
      <c r="Q288" s="24">
        <f t="shared" si="145"/>
        <v>72968843.455569625</v>
      </c>
      <c r="R288" s="24"/>
      <c r="S288" s="24">
        <f>S286+S271+S258+S248+S236+S221+S204</f>
        <v>147112070.39553341</v>
      </c>
      <c r="T288" s="24">
        <f>T286+T271+T258+T248+T236+T221+T204</f>
        <v>465540988.14889693</v>
      </c>
      <c r="U288" s="24">
        <f>U286+U271+U258+U248+U236+U221+U204</f>
        <v>72968843.455569625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80418679.308173329</v>
      </c>
      <c r="H290" s="24">
        <f t="shared" si="146"/>
        <v>427820098.07364154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28324908.522207588</v>
      </c>
      <c r="P290" s="24">
        <f t="shared" si="146"/>
        <v>0</v>
      </c>
      <c r="Q290" s="24">
        <f t="shared" si="146"/>
        <v>72968843.455569625</v>
      </c>
      <c r="R290" s="24"/>
      <c r="S290" s="24">
        <f>S288-SUM(S196:S199)</f>
        <v>130895282.47078882</v>
      </c>
      <c r="T290" s="24">
        <f>T288-SUM(T196:T199)</f>
        <v>427820098.07364154</v>
      </c>
      <c r="U290" s="24">
        <f>U288-SUM(U196:U199)</f>
        <v>72968843.455569625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2654067.4322446957</v>
      </c>
      <c r="H295" s="47">
        <f>INDEX(classify,$E295,'Function-Classif'!H$1)*$F295</f>
        <v>484000.56775530416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2654067.4322446957</v>
      </c>
      <c r="T295" s="24">
        <f t="shared" ref="T295:T300" si="148">+H295+L295+P295</f>
        <v>484000.56775530416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8374877</v>
      </c>
      <c r="H297" s="47">
        <f>INDEX(classify,$E297,'Function-Classif'!H$1)*$F297</f>
        <v>0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8374877</v>
      </c>
      <c r="T297" s="24">
        <f t="shared" si="148"/>
        <v>0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2130001</v>
      </c>
      <c r="H298" s="47">
        <f>INDEX(classify,$E298,'Function-Classif'!H$1)*$F298</f>
        <v>0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2130001</v>
      </c>
      <c r="T298" s="24">
        <f t="shared" si="148"/>
        <v>0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1491734</v>
      </c>
      <c r="H299" s="47">
        <f>INDEX(classify,$E299,'Function-Classif'!H$1)*$F299</f>
        <v>0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1491734</v>
      </c>
      <c r="T299" s="24">
        <f t="shared" si="148"/>
        <v>0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14650679.432244696</v>
      </c>
      <c r="H301" s="24">
        <f>SUM(H295:H300)</f>
        <v>2671724.5677553043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14650679.432244696</v>
      </c>
      <c r="T301" s="24">
        <f>SUM(T295:T300)</f>
        <v>2671724.5677553043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14650679.432244696</v>
      </c>
      <c r="H311" s="24">
        <f>H309+H301</f>
        <v>13068253.567755304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14650679.432244696</v>
      </c>
      <c r="T311" s="24">
        <f>T309+T301</f>
        <v>13068253.567755304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95870</v>
      </c>
      <c r="H314" s="47">
        <f>INDEX(classify,$E314,'Function-Classif'!H$1)*$F314</f>
        <v>0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95870</v>
      </c>
      <c r="T314" s="24">
        <f t="shared" ref="T314" si="154">+H314+L314+P314</f>
        <v>0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180161</v>
      </c>
      <c r="H317" s="47">
        <f>INDEX(classify,$E317,'Function-Classif'!H$1)*$F317</f>
        <v>0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180161</v>
      </c>
      <c r="T317" s="24">
        <f t="shared" si="157"/>
        <v>0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60427</v>
      </c>
      <c r="H318" s="47">
        <f>INDEX(classify,$E318,'Function-Classif'!H$1)*$F318</f>
        <v>0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60427</v>
      </c>
      <c r="T318" s="24">
        <f t="shared" si="157"/>
        <v>0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336458</v>
      </c>
      <c r="H320" s="24">
        <f t="shared" ref="H320:U320" si="159">SUM(H314:H319)</f>
        <v>0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336458</v>
      </c>
      <c r="T320" s="24">
        <f t="shared" si="159"/>
        <v>0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46873</v>
      </c>
      <c r="H324" s="47">
        <f>INDEX(classify,$E324,'Function-Classif'!H$1)*$F324</f>
        <v>0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46873</v>
      </c>
      <c r="T324" s="24">
        <f t="shared" ref="T324:T327" si="161">+H324+L324+P324</f>
        <v>0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46873</v>
      </c>
      <c r="H325" s="47">
        <f>INDEX(classify,$E325,'Function-Classif'!H$1)*$F325</f>
        <v>0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46873</v>
      </c>
      <c r="T325" s="24">
        <f t="shared" ref="T325" si="164">+H325+L325+P325</f>
        <v>0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93746</v>
      </c>
      <c r="H328" s="24">
        <f>SUM(H323:H327)</f>
        <v>151040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93746</v>
      </c>
      <c r="T328" s="24">
        <f>SUM(T323:T327)</f>
        <v>151040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430204</v>
      </c>
      <c r="H330" s="24">
        <f>H328+H320</f>
        <v>151040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430204</v>
      </c>
      <c r="T330" s="24">
        <f>T328+T320</f>
        <v>151040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468874</v>
      </c>
      <c r="H333" s="47">
        <f>INDEX(classify,$E333,'Function-Classif'!H$1)*$F333</f>
        <v>0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468874</v>
      </c>
      <c r="T333" s="24">
        <f t="shared" ref="T333:T337" si="167">+H333+L333+P333</f>
        <v>0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161301</v>
      </c>
      <c r="H335" s="47">
        <f>INDEX(classify,$E335,'Function-Classif'!H$1)*$F335</f>
        <v>0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161301</v>
      </c>
      <c r="T335" s="24">
        <f t="shared" si="167"/>
        <v>0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354300</v>
      </c>
      <c r="H336" s="47">
        <f>INDEX(classify,$E336,'Function-Classif'!H$1)*$F336</f>
        <v>0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354300</v>
      </c>
      <c r="T336" s="24">
        <f t="shared" si="167"/>
        <v>0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984475</v>
      </c>
      <c r="H338" s="24">
        <f>SUM(H333:H337)</f>
        <v>0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984475</v>
      </c>
      <c r="T338" s="24">
        <f>SUM(T333:T337)</f>
        <v>0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230613</v>
      </c>
      <c r="H341" s="47">
        <f>INDEX(classify,$E341,'Function-Classif'!H$1)*$F341</f>
        <v>0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230613</v>
      </c>
      <c r="T341" s="24">
        <f t="shared" ref="T341:T344" si="170">+H341+L341+P341</f>
        <v>0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606788</v>
      </c>
      <c r="H343" s="47">
        <f>INDEX(classify,$E343,'Function-Classif'!H$1)*$F343</f>
        <v>0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606788</v>
      </c>
      <c r="T343" s="24">
        <f t="shared" si="170"/>
        <v>0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-160951</v>
      </c>
      <c r="H344" s="65">
        <f>INDEX(classify,$E344,'Function-Classif'!H$1)*$F344</f>
        <v>0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-160951</v>
      </c>
      <c r="T344" s="41">
        <f t="shared" si="170"/>
        <v>0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676450</v>
      </c>
      <c r="H345" s="24">
        <f>SUM(H341:H344)</f>
        <v>0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676450</v>
      </c>
      <c r="T345" s="24">
        <f>SUM(T341:T344)</f>
        <v>0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1660925</v>
      </c>
      <c r="H347" s="24">
        <f>H345+H338</f>
        <v>0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1660925</v>
      </c>
      <c r="T347" s="24">
        <f>T345+T338</f>
        <v>0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16741808.432244696</v>
      </c>
      <c r="H349" s="24">
        <f>H347+H330+H311</f>
        <v>13219293.567755304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16741808.432244696</v>
      </c>
      <c r="T349" s="24">
        <f>T347+T330+T311</f>
        <v>13219293.567755304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956703</v>
      </c>
      <c r="H353" s="47">
        <f>INDEX(classify,$E353,'Function-Classif'!H$1)*$F353</f>
        <v>0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956703</v>
      </c>
      <c r="T353" s="24">
        <f t="shared" si="175"/>
        <v>0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956703</v>
      </c>
      <c r="H355" s="24">
        <f>SUM(H352:H354)</f>
        <v>0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956703</v>
      </c>
      <c r="T355" s="24">
        <f>SUM(T352:T354)</f>
        <v>0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297923.69202910847</v>
      </c>
      <c r="P371" s="47">
        <f>INDEX(classify,$E371,'Function-Classif'!P$1)*$F371</f>
        <v>0</v>
      </c>
      <c r="Q371" s="47">
        <f>INDEX(classify,$E371,'Function-Classif'!Q$1)*$F371</f>
        <v>600117.30797089147</v>
      </c>
      <c r="R371" s="24"/>
      <c r="S371" s="24">
        <f t="shared" ref="S371:S381" si="180">+G371+K371+O371</f>
        <v>297923.69202910847</v>
      </c>
      <c r="T371" s="24">
        <f t="shared" ref="T371:T381" si="181">+H371+L371+P371</f>
        <v>0</v>
      </c>
      <c r="U371" s="24">
        <f t="shared" ref="U371:U381" si="182">+I371+M371+Q371</f>
        <v>600117.30797089147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710868.5737999999</v>
      </c>
      <c r="P374" s="24">
        <f t="shared" si="183"/>
        <v>0</v>
      </c>
      <c r="Q374" s="24">
        <f t="shared" si="183"/>
        <v>1031029.4262</v>
      </c>
      <c r="R374" s="24"/>
      <c r="S374" s="24">
        <f t="shared" si="180"/>
        <v>710868.5737999999</v>
      </c>
      <c r="T374" s="24">
        <f t="shared" si="181"/>
        <v>0</v>
      </c>
      <c r="U374" s="24">
        <f t="shared" si="182"/>
        <v>1031029.4262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60037.618900000001</v>
      </c>
      <c r="P375" s="47">
        <f>INDEX(classify,$E375,'Function-Classif'!P$1)*$F375</f>
        <v>0</v>
      </c>
      <c r="Q375" s="47">
        <f>INDEX(classify,$E375,'Function-Classif'!Q$1)*$F375</f>
        <v>108465.38109999997</v>
      </c>
      <c r="R375" s="24"/>
      <c r="S375" s="24">
        <f t="shared" ref="S375" si="184">+G375+K375+O375</f>
        <v>60037.618900000001</v>
      </c>
      <c r="T375" s="24">
        <f t="shared" ref="T375" si="185">+H375+L375+P375</f>
        <v>0</v>
      </c>
      <c r="U375" s="24">
        <f t="shared" ref="U375" si="186">+I375+M375+Q375</f>
        <v>108465.38109999997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660656.95774410223</v>
      </c>
      <c r="P380" s="47">
        <f>INDEX(classify,$E380,'Function-Classif'!P$1)*$F380</f>
        <v>0</v>
      </c>
      <c r="Q380" s="47">
        <f>INDEX(classify,$E380,'Function-Classif'!Q$1)*$F380</f>
        <v>878875.04225589777</v>
      </c>
      <c r="R380" s="24"/>
      <c r="S380" s="24">
        <f t="shared" si="180"/>
        <v>660656.95774410223</v>
      </c>
      <c r="T380" s="24">
        <f t="shared" si="181"/>
        <v>0</v>
      </c>
      <c r="U380" s="24">
        <f t="shared" si="182"/>
        <v>878875.04225589777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3154870.8424732108</v>
      </c>
      <c r="P382" s="24">
        <f>SUM(P371:P381)</f>
        <v>0</v>
      </c>
      <c r="Q382" s="24">
        <f>SUM(Q371:Q381)</f>
        <v>6354958.1575267892</v>
      </c>
      <c r="R382" s="24"/>
      <c r="S382" s="24">
        <f>SUM(S371:S381)</f>
        <v>3154870.8424732108</v>
      </c>
      <c r="T382" s="24">
        <f>SUM(T371:T381)</f>
        <v>0</v>
      </c>
      <c r="U382" s="24">
        <f>SUM(U371:U381)</f>
        <v>6354958.1575267892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1054539.7862999998</v>
      </c>
      <c r="P388" s="24">
        <f t="shared" si="190"/>
        <v>0</v>
      </c>
      <c r="Q388" s="24">
        <f t="shared" si="190"/>
        <v>1529483.2137</v>
      </c>
      <c r="R388" s="24"/>
      <c r="S388" s="24">
        <f t="shared" si="187"/>
        <v>1054539.7862999998</v>
      </c>
      <c r="T388" s="24">
        <f t="shared" si="188"/>
        <v>0</v>
      </c>
      <c r="U388" s="24">
        <f t="shared" si="189"/>
        <v>1529483.2137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143802.68</v>
      </c>
      <c r="P389" s="24">
        <f t="shared" si="191"/>
        <v>0</v>
      </c>
      <c r="Q389" s="24">
        <f t="shared" si="191"/>
        <v>259797.31999999992</v>
      </c>
      <c r="R389" s="24"/>
      <c r="S389" s="24">
        <f t="shared" si="187"/>
        <v>143802.68</v>
      </c>
      <c r="T389" s="24">
        <f t="shared" si="188"/>
        <v>0</v>
      </c>
      <c r="U389" s="24">
        <f t="shared" si="189"/>
        <v>259797.31999999992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458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1443075.7732614998</v>
      </c>
      <c r="P394" s="24">
        <f>SUM(P385:P393)</f>
        <v>0</v>
      </c>
      <c r="Q394" s="24">
        <f>SUM(Q385:Q393)</f>
        <v>1828064.2267384997</v>
      </c>
      <c r="R394" s="24"/>
      <c r="S394" s="24">
        <f>SUM(S385:S393)</f>
        <v>1443075.7732614998</v>
      </c>
      <c r="T394" s="24">
        <f>SUM(T385:T393)</f>
        <v>0</v>
      </c>
      <c r="U394" s="24">
        <f>SUM(U385:U393)</f>
        <v>1828064.2267384997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4597946.6157347104</v>
      </c>
      <c r="P396" s="24">
        <f>P394+P382</f>
        <v>0</v>
      </c>
      <c r="Q396" s="24">
        <f>Q394+Q382</f>
        <v>8183022.3842652887</v>
      </c>
      <c r="R396" s="24"/>
      <c r="S396" s="24">
        <f>S394+S382</f>
        <v>4597946.6157347104</v>
      </c>
      <c r="T396" s="24">
        <f>T394+T382</f>
        <v>0</v>
      </c>
      <c r="U396" s="24">
        <f>U394+U382</f>
        <v>8183022.3842652887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17698511.432244696</v>
      </c>
      <c r="H419" s="24">
        <f>H417+H404+H396+H368+H355+H349</f>
        <v>13219293.567755304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4597946.6157347104</v>
      </c>
      <c r="P419" s="24">
        <f>P417+P404+P396+P368+P355+P349</f>
        <v>0</v>
      </c>
      <c r="Q419" s="24">
        <f>Q417+Q404+Q396+Q368+Q355+Q349</f>
        <v>13655900.384265289</v>
      </c>
      <c r="R419" s="24"/>
      <c r="S419" s="24">
        <f>S417+S404+S396+S368+S355+S349</f>
        <v>25431875.047979407</v>
      </c>
      <c r="T419" s="24">
        <f>T417+T404+T396+T368+T355+T349</f>
        <v>13219293.567755304</v>
      </c>
      <c r="U419" s="24">
        <f>U417+U404+U396+U368+U355+U349</f>
        <v>13655900.384265289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7181477.8207832212</v>
      </c>
      <c r="H422" s="47">
        <f>INDEX(classify,$E422,'Function-Classif'!H$1)*$F422</f>
        <v>5363957.5241507506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1865696.5456363338</v>
      </c>
      <c r="P422" s="47">
        <f>INDEX(classify,$E422,'Function-Classif'!P$1)*$F422</f>
        <v>0</v>
      </c>
      <c r="Q422" s="47">
        <f>INDEX(classify,$E422,'Function-Classif'!Q$1)*$F422</f>
        <v>5541118.3086140538</v>
      </c>
      <c r="R422" s="24"/>
      <c r="S422" s="24">
        <f t="shared" ref="S422:S433" si="202">+G422+K422+O422</f>
        <v>10319424.167235196</v>
      </c>
      <c r="T422" s="24">
        <f t="shared" ref="T422:T433" si="203">+H422+L422+P422</f>
        <v>5363957.5241507506</v>
      </c>
      <c r="U422" s="24">
        <f t="shared" ref="U422:U433" si="204">+I422+M422+Q422</f>
        <v>5541118.3086140538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-820030.06074968749</v>
      </c>
      <c r="H424" s="47">
        <f>INDEX(classify,$E424,'Function-Classif'!H$1)*$F424</f>
        <v>-612493.21158640925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-213037.9414709087</v>
      </c>
      <c r="P424" s="47">
        <f>INDEX(classify,$E424,'Function-Classif'!P$1)*$F424</f>
        <v>0</v>
      </c>
      <c r="Q424" s="47">
        <f>INDEX(classify,$E424,'Function-Classif'!Q$1)*$F424</f>
        <v>-632722.63684836205</v>
      </c>
      <c r="R424" s="24"/>
      <c r="S424" s="24">
        <f t="shared" si="202"/>
        <v>-1178342.1515652286</v>
      </c>
      <c r="T424" s="24">
        <f t="shared" si="203"/>
        <v>-612493.21158640925</v>
      </c>
      <c r="U424" s="24">
        <f t="shared" si="204"/>
        <v>-632722.63684836205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241588.06516597289</v>
      </c>
      <c r="H433" s="65">
        <f>INDEX(classify,$E433,'Function-Classif'!H$1)*$F433</f>
        <v>0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61273.695611285395</v>
      </c>
      <c r="P433" s="65">
        <f>INDEX(classify,$E433,'Function-Classif'!P$1)*$F433</f>
        <v>0</v>
      </c>
      <c r="Q433" s="65">
        <f>INDEX(classify,$E433,'Function-Classif'!Q$1)*$F433</f>
        <v>81512.683985691692</v>
      </c>
      <c r="R433" s="41"/>
      <c r="S433" s="41">
        <f t="shared" si="202"/>
        <v>349200.31601430831</v>
      </c>
      <c r="T433" s="41">
        <f t="shared" si="203"/>
        <v>0</v>
      </c>
      <c r="U433" s="41">
        <f t="shared" si="204"/>
        <v>81512.683985691692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6603035.8251995072</v>
      </c>
      <c r="H434" s="24">
        <f>SUM(H422:H433)</f>
        <v>4751464.3125643414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1713932.2997767106</v>
      </c>
      <c r="P434" s="24">
        <f>SUM(P422:P433)</f>
        <v>0</v>
      </c>
      <c r="Q434" s="24">
        <f>SUM(Q422:Q433)</f>
        <v>4989908.3557513831</v>
      </c>
      <c r="R434" s="24"/>
      <c r="S434" s="24">
        <f>SUM(S422:S433)</f>
        <v>9490282.3316842765</v>
      </c>
      <c r="T434" s="24">
        <f>SUM(T422:T433)</f>
        <v>4751464.3125643414</v>
      </c>
      <c r="U434" s="24">
        <f>SUM(U422:U433)</f>
        <v>4989908.3557513831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24301547.257444203</v>
      </c>
      <c r="H436" s="24">
        <f>H434+H417+H404+H394+H382+H368+H355+H349</f>
        <v>17970757.880319647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6311878.9155114209</v>
      </c>
      <c r="P436" s="24">
        <f>P434+P417+P404+P394+P382+P368+P355+P349</f>
        <v>0</v>
      </c>
      <c r="Q436" s="24">
        <f>Q434+Q417+Q404+Q394+Q382+Q368+Q355+Q349</f>
        <v>18645808.740016673</v>
      </c>
      <c r="R436" s="24"/>
      <c r="S436" s="24">
        <f>S434+S417+S404+S394+S382+S368+S355+S349</f>
        <v>34922157.379663683</v>
      </c>
      <c r="T436" s="24">
        <f>T434+T417+T404+T394+T382+T368+T355+T349</f>
        <v>17970757.880319647</v>
      </c>
      <c r="U436" s="24">
        <f>U434+U417+U404+U394+U382+U368+U355+U349</f>
        <v>18645808.740016673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51173949</v>
      </c>
      <c r="H439" s="47">
        <f>INDEX(classify,$E439,'Function-Classif'!H$1)*$F439</f>
        <v>0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51173949</v>
      </c>
      <c r="T439" s="24">
        <f t="shared" ref="T439:T446" si="206">+H439+L439+P439</f>
        <v>0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4023933</v>
      </c>
      <c r="H440" s="47">
        <f>INDEX(classify,$E440,'Function-Classif'!H$1)*$F440</f>
        <v>0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4023933</v>
      </c>
      <c r="T440" s="24">
        <f t="shared" si="206"/>
        <v>0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16258222</v>
      </c>
      <c r="H441" s="47">
        <f>INDEX(classify,$E441,'Function-Classif'!H$1)*$F441</f>
        <v>0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16258222</v>
      </c>
      <c r="T441" s="24">
        <f t="shared" si="206"/>
        <v>0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16185831.979871435</v>
      </c>
      <c r="P444" s="47">
        <f>INDEX(classify,$E444,'Function-Classif'!P$1)*$F444</f>
        <v>0</v>
      </c>
      <c r="Q444" s="47">
        <f>INDEX(classify,$E444,'Function-Classif'!Q$1)*$F444</f>
        <v>21532088.020128567</v>
      </c>
      <c r="R444" s="24"/>
      <c r="S444" s="24">
        <f t="shared" si="205"/>
        <v>16185831.979871435</v>
      </c>
      <c r="T444" s="24">
        <f t="shared" si="206"/>
        <v>0</v>
      </c>
      <c r="U444" s="24">
        <f t="shared" si="207"/>
        <v>21532088.020128567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11249125.981694359</v>
      </c>
      <c r="H445" s="47">
        <f>INDEX(classify,$E445,'Function-Classif'!H$1)*$F445</f>
        <v>0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2853102.535598373</v>
      </c>
      <c r="P445" s="47">
        <f>INDEX(classify,$E445,'Function-Classif'!P$1)*$F445</f>
        <v>0</v>
      </c>
      <c r="Q445" s="47">
        <f>INDEX(classify,$E445,'Function-Classif'!Q$1)*$F445</f>
        <v>3795495.6534427172</v>
      </c>
      <c r="R445" s="24"/>
      <c r="S445" s="24">
        <f t="shared" si="205"/>
        <v>16259902.346557284</v>
      </c>
      <c r="T445" s="24">
        <f t="shared" si="206"/>
        <v>0</v>
      </c>
      <c r="U445" s="24">
        <f t="shared" si="207"/>
        <v>3795495.6534427172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82705229.981694356</v>
      </c>
      <c r="H447" s="24">
        <f>SUM(H439:H446)</f>
        <v>0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19038934.515469808</v>
      </c>
      <c r="P447" s="24">
        <f>SUM(P439:P446)</f>
        <v>0</v>
      </c>
      <c r="Q447" s="24">
        <f>SUM(Q439:Q446)</f>
        <v>25327583.673571285</v>
      </c>
      <c r="R447" s="24"/>
      <c r="S447" s="24">
        <f>SUM(S439:S446)</f>
        <v>113514943.32642873</v>
      </c>
      <c r="T447" s="24">
        <f>SUM(T439:T446)</f>
        <v>0</v>
      </c>
      <c r="U447" s="24">
        <f>SUM(U439:U446)</f>
        <v>25327583.673571285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18294773.161512505</v>
      </c>
      <c r="H455" s="47">
        <f>INDEX(classify,$E455,'Function-Classif'!H$1)*$F455</f>
        <v>0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4621498.3023523269</v>
      </c>
      <c r="P455" s="47">
        <f>INDEX(classify,$E455,'Function-Classif'!P$1)*$F455</f>
        <v>0</v>
      </c>
      <c r="Q455" s="47">
        <f>INDEX(classify,$E455,'Function-Classif'!Q$1)*$F455</f>
        <v>6148000.8166942215</v>
      </c>
      <c r="R455" s="24"/>
      <c r="S455" s="24">
        <f t="shared" ref="S455" si="211">+G455+K455+O455</f>
        <v>26381208.183305781</v>
      </c>
      <c r="T455" s="24">
        <f t="shared" ref="T455" si="212">+H455+L455+P455</f>
        <v>0</v>
      </c>
      <c r="U455" s="24">
        <f t="shared" ref="U455" si="213">+I455+M455+Q455</f>
        <v>6148000.8166942215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455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-563836.34817179036</v>
      </c>
      <c r="H459" s="47">
        <f>INDEX(classify,$E459,'Function-Classif'!H$1)*$F459</f>
        <v>0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-142432.41514261201</v>
      </c>
      <c r="P459" s="47">
        <f>INDEX(classify,$E459,'Function-Classif'!P$1)*$F459</f>
        <v>0</v>
      </c>
      <c r="Q459" s="47">
        <f>INDEX(classify,$E459,'Function-Classif'!Q$1)*$F459</f>
        <v>-189478.50833890677</v>
      </c>
      <c r="R459" s="24"/>
      <c r="S459" s="24">
        <f t="shared" ref="S459" si="217">+G459+K459+O459</f>
        <v>-813056.4916610932</v>
      </c>
      <c r="T459" s="24">
        <f t="shared" ref="T459" si="218">+H459+L459+P459</f>
        <v>0</v>
      </c>
      <c r="U459" s="24">
        <f t="shared" ref="U459" si="219">+I459+M459+Q459</f>
        <v>-189478.50833890677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34973817.05017747</v>
      </c>
      <c r="H461" s="47">
        <f>INDEX(classify,$E461,'Function-Classif'!H$1)*$F461</f>
        <v>0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8834842.317925375</v>
      </c>
      <c r="P461" s="47">
        <f>INDEX(classify,$E461,'Function-Classif'!P$1)*$F461</f>
        <v>0</v>
      </c>
      <c r="Q461" s="47">
        <f>INDEX(classify,$E461,'Function-Classif'!Q$1)*$F461</f>
        <v>11753032.075836292</v>
      </c>
      <c r="R461" s="24"/>
      <c r="S461" s="24">
        <f t="shared" ref="S461" si="220">+G461+K461+O461</f>
        <v>50432521.924163714</v>
      </c>
      <c r="T461" s="24">
        <f t="shared" ref="T461" si="221">+H461+L461+P461</f>
        <v>0</v>
      </c>
      <c r="U461" s="24">
        <f t="shared" ref="U461" si="222">+I461+M461+Q461</f>
        <v>11753032.075836292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232045451.07813045</v>
      </c>
      <c r="H465" s="24">
        <f t="shared" ref="H465:Q465" si="226">H288+H447+H455+H457+H461+H453+H459+H463</f>
        <v>465540988.14889693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60677751.242812485</v>
      </c>
      <c r="P465" s="24">
        <f t="shared" si="226"/>
        <v>0</v>
      </c>
      <c r="Q465" s="24">
        <f t="shared" si="226"/>
        <v>116007981.5133325</v>
      </c>
      <c r="R465" s="24"/>
      <c r="S465" s="24">
        <f>S288+S447+S455+S457+S461+S453+S459+S463</f>
        <v>336627687.33777058</v>
      </c>
      <c r="T465" s="24">
        <f>T288+T447+T455+T457+T461+T453+T459+T463</f>
        <v>465540988.14889693</v>
      </c>
      <c r="U465" s="24">
        <f>U288+U447+U455+U457+U461+U453+U459+U463</f>
        <v>116007981.5133325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80" t="s">
        <v>244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6"/>
      <c r="S9" s="180" t="s">
        <v>8</v>
      </c>
      <c r="T9" s="180"/>
      <c r="U9" s="180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0.56090265482112889</v>
      </c>
      <c r="H13" s="48">
        <f>'Function-Classif'!H64/'Function-Classif'!$F64</f>
        <v>0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0.14226107782046374</v>
      </c>
      <c r="P13" s="48">
        <f>'Function-Classif'!P64/'Function-Classif'!$F64</f>
        <v>0</v>
      </c>
      <c r="Q13" s="48">
        <f>'Function-Classif'!Q64/'Function-Classif'!$F64</f>
        <v>0.18925057749752547</v>
      </c>
      <c r="R13" s="24"/>
      <c r="S13" s="50">
        <f>+G13+K13+O13</f>
        <v>0.8107494225024745</v>
      </c>
      <c r="T13" s="50">
        <f t="shared" ref="T13:U13" si="1">+H13+L13+P13</f>
        <v>0</v>
      </c>
      <c r="U13" s="50">
        <f t="shared" si="1"/>
        <v>0.18925057749752547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1</v>
      </c>
      <c r="H14" s="49">
        <f>+'Function-Classif'!H27/'Function-Classif'!$F27</f>
        <v>0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1</v>
      </c>
      <c r="T14" s="50">
        <f t="shared" ref="T14:T32" si="4">+H14+L14+P14</f>
        <v>0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0.4291284349686153</v>
      </c>
      <c r="P16" s="49">
        <f>+'Function-Classif'!P62/'Function-Classif'!$F62</f>
        <v>0</v>
      </c>
      <c r="Q16" s="49">
        <f>+'Function-Classif'!Q62/'Function-Classif'!$F62</f>
        <v>0.5708715650313847</v>
      </c>
      <c r="R16" s="24"/>
      <c r="S16" s="50">
        <f t="shared" si="3"/>
        <v>0.4291284349686153</v>
      </c>
      <c r="T16" s="50">
        <f t="shared" si="4"/>
        <v>0</v>
      </c>
      <c r="U16" s="50">
        <f t="shared" si="5"/>
        <v>0.5708715650313847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0.5605465778685228</v>
      </c>
      <c r="H17" s="49">
        <f>+'Function-Classif'!H76/'Function-Classif'!$F76</f>
        <v>0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0.14244720662456226</v>
      </c>
      <c r="P17" s="49">
        <f>+'Function-Classif'!P76/'Function-Classif'!$F76</f>
        <v>0</v>
      </c>
      <c r="Q17" s="49">
        <f>+'Function-Classif'!Q76/'Function-Classif'!$F76</f>
        <v>0.189498185516558</v>
      </c>
      <c r="R17" s="24"/>
      <c r="S17" s="50">
        <f t="shared" si="3"/>
        <v>0.81050181448344205</v>
      </c>
      <c r="T17" s="50">
        <f t="shared" si="4"/>
        <v>0</v>
      </c>
      <c r="U17" s="50">
        <f t="shared" si="5"/>
        <v>0.189498185516558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0.38821264621231893</v>
      </c>
      <c r="P18" s="49">
        <f>SUM('Function-Classif'!P37:P50)/SUM('Function-Classif'!$F37:$F50)</f>
        <v>0</v>
      </c>
      <c r="Q18" s="49">
        <f>SUM('Function-Classif'!Q37:Q50)/SUM('Function-Classif'!$F37:$F50)</f>
        <v>0.61178735378768101</v>
      </c>
      <c r="R18" s="24"/>
      <c r="S18" s="50">
        <f t="shared" si="3"/>
        <v>0.38821264621231893</v>
      </c>
      <c r="T18" s="50">
        <f t="shared" si="4"/>
        <v>0</v>
      </c>
      <c r="U18" s="50">
        <f t="shared" si="5"/>
        <v>0.61178735378768101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0.562410637206472</v>
      </c>
      <c r="H19" s="49">
        <f>'Function-Classif'!H87/'Function-Classif'!$F87</f>
        <v>0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0.14207226195854708</v>
      </c>
      <c r="P19" s="49">
        <f>'Function-Classif'!P87/'Function-Classif'!$F87</f>
        <v>0</v>
      </c>
      <c r="Q19" s="49">
        <f>'Function-Classif'!Q87/'Function-Classif'!$F87</f>
        <v>0.18899939487290396</v>
      </c>
      <c r="R19" s="40"/>
      <c r="S19" s="50">
        <f t="shared" si="3"/>
        <v>0.81100060512709604</v>
      </c>
      <c r="T19" s="50">
        <f t="shared" si="4"/>
        <v>0</v>
      </c>
      <c r="U19" s="50">
        <f t="shared" si="5"/>
        <v>0.18899939487290396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0.33835792696097533</v>
      </c>
      <c r="H20" s="51">
        <f>'Function-Classif'!H419/'Function-Classif'!$F419</f>
        <v>0.25272480030864097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8.7902968062208001E-2</v>
      </c>
      <c r="P20" s="51">
        <f>'Function-Classif'!P419/'Function-Classif'!$F419</f>
        <v>0</v>
      </c>
      <c r="Q20" s="51">
        <f>'Function-Classif'!Q419/'Function-Classif'!$F419</f>
        <v>0.26107179479441467</v>
      </c>
      <c r="R20" s="21"/>
      <c r="S20" s="50">
        <f t="shared" si="3"/>
        <v>0.48620340489694436</v>
      </c>
      <c r="T20" s="50">
        <f t="shared" si="4"/>
        <v>0.25272480030864097</v>
      </c>
      <c r="U20" s="50">
        <f t="shared" si="5"/>
        <v>0.26107179479441467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1</v>
      </c>
      <c r="G21" s="51">
        <f>'Function-Classif'!G290/'Function-Classif'!$F290</f>
        <v>0.12730835479623015</v>
      </c>
      <c r="H21" s="51">
        <f>'Function-Classif'!H290/'Function-Classif'!$F290</f>
        <v>0.67726892934663752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4.4840297487321115E-2</v>
      </c>
      <c r="P21" s="51">
        <f>'Function-Classif'!P290/'Function-Classif'!$F290</f>
        <v>0</v>
      </c>
      <c r="Q21" s="51">
        <f>'Function-Classif'!Q290/'Function-Classif'!$F290</f>
        <v>0.11551474721580134</v>
      </c>
      <c r="R21" s="24"/>
      <c r="S21" s="50">
        <f t="shared" si="3"/>
        <v>0.20721632343756113</v>
      </c>
      <c r="T21" s="50">
        <f t="shared" si="4"/>
        <v>0.67726892934663752</v>
      </c>
      <c r="U21" s="50">
        <f t="shared" si="5"/>
        <v>0.11551474721580134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0.84576479293778717</v>
      </c>
      <c r="H22" s="51">
        <f>'Function-Classif'!H301/'Function-Classif'!$F301</f>
        <v>0.15423520706221286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0.84576479293778717</v>
      </c>
      <c r="T22" s="50">
        <f t="shared" si="4"/>
        <v>0.15423520706221286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0.38297124835570662</v>
      </c>
      <c r="H24" s="51">
        <f>'Function-Classif'!H328/'Function-Classif'!$F328</f>
        <v>0.61702875164429338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0.38297124835570662</v>
      </c>
      <c r="T24" s="50">
        <f t="shared" si="4"/>
        <v>0.61702875164429338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1</v>
      </c>
      <c r="H25" s="51">
        <f>'Function-Classif'!H338/'Function-Classif'!$F338</f>
        <v>0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1</v>
      </c>
      <c r="T25" s="50">
        <f t="shared" si="4"/>
        <v>0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0.3317484302265804</v>
      </c>
      <c r="P26" s="51">
        <f>'Function-Classif'!P382/'Function-Classif'!$F382</f>
        <v>0</v>
      </c>
      <c r="Q26" s="51">
        <f>'Function-Classif'!Q382/'Function-Classif'!$F382</f>
        <v>0.6682515697734196</v>
      </c>
      <c r="R26" s="24"/>
      <c r="S26" s="50">
        <f t="shared" si="3"/>
        <v>0.3317484302265804</v>
      </c>
      <c r="T26" s="50">
        <f t="shared" si="4"/>
        <v>0</v>
      </c>
      <c r="U26" s="50">
        <f t="shared" si="5"/>
        <v>0.6682515697734196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0.99999999999999989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0.44115377919058796</v>
      </c>
      <c r="P27" s="51">
        <f>'Function-Classif'!P394/'Function-Classif'!$F394</f>
        <v>0</v>
      </c>
      <c r="Q27" s="51">
        <f>'Function-Classif'!Q394/'Function-Classif'!$F394</f>
        <v>0.55884622080941193</v>
      </c>
      <c r="R27" s="24"/>
      <c r="S27" s="50">
        <f t="shared" si="3"/>
        <v>0.44115377919058796</v>
      </c>
      <c r="T27" s="50">
        <f t="shared" si="4"/>
        <v>0</v>
      </c>
      <c r="U27" s="50">
        <f t="shared" si="5"/>
        <v>0.55884622080941193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0.84576479293778717</v>
      </c>
      <c r="H28" s="51">
        <f>SUM('Function-Classif'!H296:H300)/SUM('Function-Classif'!$F296:$F300)</f>
        <v>0.15423520706221286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0.84576479293778717</v>
      </c>
      <c r="T28" s="50">
        <f t="shared" si="4"/>
        <v>0.15423520706221286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0.38297124835570662</v>
      </c>
      <c r="H30" s="51">
        <f>SUM('Function-Classif'!H324:H327)/SUM('Function-Classif'!$F324:$F327)</f>
        <v>0.61702875164429338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0.38297124835570662</v>
      </c>
      <c r="T30" s="50">
        <f t="shared" si="4"/>
        <v>0.61702875164429338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0.3317484302265804</v>
      </c>
      <c r="P31" s="51">
        <f>SUM('Function-Classif'!P372:P381)/SUM('Function-Classif'!$F372:$F381)</f>
        <v>0</v>
      </c>
      <c r="Q31" s="51">
        <f>SUM('Function-Classif'!Q372:Q381)/SUM('Function-Classif'!$F372:$F381)</f>
        <v>0.6682515697734196</v>
      </c>
      <c r="R31" s="24"/>
      <c r="S31" s="50">
        <f t="shared" si="3"/>
        <v>0.3317484302265804</v>
      </c>
      <c r="T31" s="50">
        <f t="shared" si="4"/>
        <v>0</v>
      </c>
      <c r="U31" s="50">
        <f t="shared" si="5"/>
        <v>0.6682515697734196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456</v>
      </c>
      <c r="D33" t="s">
        <v>457</v>
      </c>
      <c r="E33">
        <f t="shared" si="2"/>
        <v>21</v>
      </c>
      <c r="F33" s="50">
        <f t="shared" si="0"/>
        <v>0.99999999999999978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0.35630000000000001</v>
      </c>
      <c r="P33">
        <f>SUM('Function-Classif'!P46:P50)/'Function-Classif'!$E44</f>
        <v>0</v>
      </c>
      <c r="Q33">
        <f>SUM('Function-Classif'!Q46:Q50)/'Function-Classif'!$E44</f>
        <v>0.64369999999999983</v>
      </c>
      <c r="S33">
        <f>SUM('Function-Classif'!S46:S50)/'Function-Classif'!$E44</f>
        <v>0.35630000000000001</v>
      </c>
      <c r="T33">
        <f>SUM('Function-Classif'!T46:T50)/'Function-Classif'!$E44</f>
        <v>0</v>
      </c>
      <c r="U33">
        <f>SUM('Function-Classif'!U46:U50)/'Function-Classif'!$E44</f>
        <v>0.64369999999999983</v>
      </c>
      <c r="W33" s="44"/>
    </row>
    <row r="34" spans="3:23" x14ac:dyDescent="0.25">
      <c r="C34" t="s">
        <v>459</v>
      </c>
      <c r="D34" t="s">
        <v>460</v>
      </c>
      <c r="E34">
        <f t="shared" si="2"/>
        <v>22</v>
      </c>
      <c r="F34" s="50"/>
      <c r="G34" s="49">
        <f>SUM('Function-Classif'!G315:G319)/SUM('Function-Classif'!$F315:$F319)</f>
        <v>1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0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0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8"/>
  <sheetViews>
    <sheetView tabSelected="1" workbookViewId="0">
      <pane xSplit="3" ySplit="10" topLeftCell="J60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4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2" customFormat="1" x14ac:dyDescent="0.25">
      <c r="C20" s="6" t="s">
        <v>309</v>
      </c>
      <c r="D20" s="152" t="s">
        <v>371</v>
      </c>
      <c r="E20" s="152">
        <f t="shared" si="4"/>
        <v>9</v>
      </c>
      <c r="F20" s="153"/>
      <c r="G20" s="154">
        <f t="shared" si="0"/>
        <v>422358</v>
      </c>
      <c r="H20" s="155">
        <f t="shared" si="1"/>
        <v>0</v>
      </c>
      <c r="I20" s="155">
        <f t="shared" si="2"/>
        <v>0</v>
      </c>
      <c r="J20" s="155">
        <f t="shared" si="3"/>
        <v>422358</v>
      </c>
      <c r="K20" s="156"/>
      <c r="N20" s="154">
        <v>364109</v>
      </c>
      <c r="R20" s="154">
        <v>45237</v>
      </c>
      <c r="V20" s="154">
        <v>72</v>
      </c>
      <c r="Z20" s="154">
        <v>2824</v>
      </c>
      <c r="AD20" s="154">
        <v>106</v>
      </c>
      <c r="AH20" s="157">
        <v>276</v>
      </c>
      <c r="AL20" s="154">
        <v>13</v>
      </c>
      <c r="AP20" s="154">
        <v>1</v>
      </c>
      <c r="AT20" s="154">
        <v>1</v>
      </c>
      <c r="AX20" s="154">
        <v>9600</v>
      </c>
      <c r="AZ20" s="157"/>
      <c r="BB20" s="154">
        <v>18</v>
      </c>
      <c r="BF20" s="154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8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8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8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4110427911.4799995</v>
      </c>
      <c r="H34" s="81">
        <f t="shared" si="1"/>
        <v>3332527055.4704633</v>
      </c>
      <c r="I34" s="81">
        <f t="shared" si="2"/>
        <v>0</v>
      </c>
      <c r="J34" s="81">
        <f t="shared" si="3"/>
        <v>777900856.00953722</v>
      </c>
      <c r="L34" s="44">
        <f>+'Class Allocation'!L64</f>
        <v>1342742721.5542579</v>
      </c>
      <c r="M34" s="44">
        <f>+'Class Allocation'!M64</f>
        <v>0</v>
      </c>
      <c r="N34" s="44">
        <f>+'Class Allocation'!N64</f>
        <v>567274485.96864462</v>
      </c>
      <c r="O34" s="44"/>
      <c r="P34" s="44">
        <f>+'Class Allocation'!P64</f>
        <v>403852424.28752965</v>
      </c>
      <c r="Q34" s="44">
        <f>+'Class Allocation'!Q64</f>
        <v>0</v>
      </c>
      <c r="R34" s="44">
        <f>+'Class Allocation'!R64</f>
        <v>78602644.615040943</v>
      </c>
      <c r="S34" s="44"/>
      <c r="T34" s="44">
        <f>+'Class Allocation'!T64</f>
        <v>41429015.469663076</v>
      </c>
      <c r="U34" s="44">
        <f>+'Class Allocation'!U64</f>
        <v>0</v>
      </c>
      <c r="V34" s="44">
        <f>+'Class Allocation'!V64</f>
        <v>391035.91628401412</v>
      </c>
      <c r="W34" s="44"/>
      <c r="X34" s="44">
        <f>+'Class Allocation'!X64</f>
        <v>494527567.55146909</v>
      </c>
      <c r="Y34" s="44">
        <f>+'Class Allocation'!Y64</f>
        <v>0</v>
      </c>
      <c r="Z34" s="44">
        <f>+'Class Allocation'!Z64</f>
        <v>6617794.9689531587</v>
      </c>
      <c r="AA34" s="44"/>
      <c r="AB34" s="44">
        <f>+'Class Allocation'!AB64</f>
        <v>455847306.00736284</v>
      </c>
      <c r="AC34" s="44">
        <f>+'Class Allocation'!AC64</f>
        <v>0</v>
      </c>
      <c r="AD34" s="44">
        <f>+'Class Allocation'!AD64</f>
        <v>605670.81093424303</v>
      </c>
      <c r="AE34" s="44"/>
      <c r="AF34" s="44">
        <f>+'Class Allocation'!AF64</f>
        <v>279381413.95460021</v>
      </c>
      <c r="AG34" s="44">
        <f>+'Class Allocation'!AG64</f>
        <v>0</v>
      </c>
      <c r="AH34" s="44">
        <f>+'Class Allocation'!AH64</f>
        <v>694751.03215810191</v>
      </c>
      <c r="AI34" s="44"/>
      <c r="AJ34" s="44">
        <f>+'Class Allocation'!AJ64</f>
        <v>243924731.66825205</v>
      </c>
      <c r="AK34" s="44">
        <f>+'Class Allocation'!AK64</f>
        <v>0</v>
      </c>
      <c r="AL34" s="44">
        <f>+'Class Allocation'!AL64</f>
        <v>410138.12138000003</v>
      </c>
      <c r="AM34" s="44"/>
      <c r="AN34" s="44">
        <f>+'Class Allocation'!AN64</f>
        <v>27395870.279399376</v>
      </c>
      <c r="AO34" s="44">
        <f>+'Class Allocation'!AO64</f>
        <v>0</v>
      </c>
      <c r="AP34" s="44">
        <f>+'Class Allocation'!AP64</f>
        <v>5740.2712408890848</v>
      </c>
      <c r="AQ34" s="44"/>
      <c r="AR34" s="44">
        <f>+'Class Allocation'!AR64</f>
        <v>14733324.018590737</v>
      </c>
      <c r="AS34" s="44">
        <f>+'Class Allocation'!AS64</f>
        <v>0</v>
      </c>
      <c r="AT34" s="44">
        <f>+'Class Allocation'!AT64</f>
        <v>5740.2712408890848</v>
      </c>
      <c r="AU34" s="44"/>
      <c r="AV34" s="44">
        <f>+'Class Allocation'!AV64</f>
        <v>27094675.060703583</v>
      </c>
      <c r="AW34" s="44">
        <f>+'Class Allocation'!AW64</f>
        <v>0</v>
      </c>
      <c r="AX34" s="44">
        <f>+'Class Allocation'!AX64</f>
        <v>123043034.30227043</v>
      </c>
      <c r="AY34" s="44"/>
      <c r="AZ34" s="44">
        <f>+'Class Allocation'!AZ64</f>
        <v>879185.33863442449</v>
      </c>
      <c r="BA34" s="44">
        <f>+'Class Allocation'!BA64</f>
        <v>0</v>
      </c>
      <c r="BB34" s="44">
        <f>+'Class Allocation'!BB64</f>
        <v>38021.971926757062</v>
      </c>
      <c r="BC34" s="44"/>
      <c r="BD34" s="44">
        <f>+'Class Allocation'!BD64</f>
        <v>718820.27999967313</v>
      </c>
      <c r="BE34" s="44">
        <f>+'Class Allocation'!BE64</f>
        <v>0</v>
      </c>
      <c r="BF34" s="44">
        <f>+'Class Allocation'!BF64</f>
        <v>211797.75946347017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2305549928.0000005</v>
      </c>
      <c r="H35" s="81">
        <f t="shared" ref="H35:H37" si="6">+L35+P35+T35+X35+AB35+AF35+AJ35+AN35+AR35+AV35+AZ35+BD35</f>
        <v>2305549928.0000005</v>
      </c>
      <c r="I35" s="81">
        <f t="shared" ref="I35:I37" si="7">+M35+Q35+U35+Y35+AC35+AG35+AK35+AO35+AS35+AW35+BA35+BE35</f>
        <v>0</v>
      </c>
      <c r="J35" s="81">
        <f t="shared" ref="J35:J37" si="8">+N35+R35+V35+Z35+AD35+AH35+AL35+AP35+AT35+AX35+BB35+BF35</f>
        <v>0</v>
      </c>
      <c r="L35" s="44">
        <f>'Class Allocation'!L27</f>
        <v>818631612.93496001</v>
      </c>
      <c r="M35" s="44">
        <f>'Class Allocation'!M27</f>
        <v>0</v>
      </c>
      <c r="N35" s="44">
        <f>'Class Allocation'!N27</f>
        <v>0</v>
      </c>
      <c r="O35" s="44"/>
      <c r="P35" s="44">
        <f>'Class Allocation'!P27</f>
        <v>266521571.67679998</v>
      </c>
      <c r="Q35" s="44">
        <f>'Class Allocation'!Q27</f>
        <v>0</v>
      </c>
      <c r="R35" s="44">
        <f>'Class Allocation'!R27</f>
        <v>0</v>
      </c>
      <c r="S35" s="44"/>
      <c r="T35" s="44">
        <f>'Class Allocation'!T27</f>
        <v>31325506.871736001</v>
      </c>
      <c r="U35" s="44">
        <f>'Class Allocation'!U27</f>
        <v>0</v>
      </c>
      <c r="V35" s="44">
        <f>'Class Allocation'!V27</f>
        <v>0</v>
      </c>
      <c r="W35" s="44"/>
      <c r="X35" s="44">
        <f>'Class Allocation'!X27</f>
        <v>366167439.56496</v>
      </c>
      <c r="Y35" s="44">
        <f>'Class Allocation'!Y27</f>
        <v>0</v>
      </c>
      <c r="Z35" s="44">
        <f>'Class Allocation'!Z27</f>
        <v>0</v>
      </c>
      <c r="AA35" s="44"/>
      <c r="AB35" s="44">
        <f>'Class Allocation'!AB27</f>
        <v>349170925.49574399</v>
      </c>
      <c r="AC35" s="44">
        <f>'Class Allocation'!AC27</f>
        <v>0</v>
      </c>
      <c r="AD35" s="44">
        <f>'Class Allocation'!AD27</f>
        <v>0</v>
      </c>
      <c r="AE35" s="44"/>
      <c r="AF35" s="44">
        <f>'Class Allocation'!AF27</f>
        <v>209945681.993608</v>
      </c>
      <c r="AG35" s="44">
        <f>'Class Allocation'!AG27</f>
        <v>0</v>
      </c>
      <c r="AH35" s="44">
        <f>'Class Allocation'!AH27</f>
        <v>0</v>
      </c>
      <c r="AI35" s="44"/>
      <c r="AJ35" s="44">
        <f>'Class Allocation'!AJ27</f>
        <v>211287512.05170402</v>
      </c>
      <c r="AK35" s="44">
        <f>'Class Allocation'!AK27</f>
        <v>0</v>
      </c>
      <c r="AL35" s="44">
        <f>'Class Allocation'!AL27</f>
        <v>0</v>
      </c>
      <c r="AM35" s="44"/>
      <c r="AN35" s="44">
        <f>'Class Allocation'!AN27</f>
        <v>20782227.050991997</v>
      </c>
      <c r="AO35" s="44">
        <f>'Class Allocation'!AO27</f>
        <v>0</v>
      </c>
      <c r="AP35" s="44">
        <f>'Class Allocation'!AP27</f>
        <v>0</v>
      </c>
      <c r="AQ35" s="44"/>
      <c r="AR35" s="44">
        <f>'Class Allocation'!AR27</f>
        <v>11271833.597992001</v>
      </c>
      <c r="AS35" s="44">
        <f>'Class Allocation'!AS27</f>
        <v>0</v>
      </c>
      <c r="AT35" s="44">
        <f>'Class Allocation'!AT27</f>
        <v>0</v>
      </c>
      <c r="AU35" s="44"/>
      <c r="AV35" s="44">
        <f>'Class Allocation'!AV27</f>
        <v>19214453.099951997</v>
      </c>
      <c r="AW35" s="44">
        <f>'Class Allocation'!AW27</f>
        <v>0</v>
      </c>
      <c r="AX35" s="44">
        <f>'Class Allocation'!AX27</f>
        <v>0</v>
      </c>
      <c r="AY35" s="44"/>
      <c r="AZ35" s="44">
        <f>'Class Allocation'!AZ27</f>
        <v>627109.58041599998</v>
      </c>
      <c r="BA35" s="44">
        <f>'Class Allocation'!BA27</f>
        <v>0</v>
      </c>
      <c r="BB35" s="44">
        <f>'Class Allocation'!BB27</f>
        <v>0</v>
      </c>
      <c r="BC35" s="44"/>
      <c r="BD35" s="44">
        <f>'Class Allocation'!BD27</f>
        <v>604054.08113600011</v>
      </c>
      <c r="BE35" s="44">
        <f>'Class Allocation'!BE27</f>
        <v>0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584753904.99046242</v>
      </c>
      <c r="I37" s="81">
        <f t="shared" si="7"/>
        <v>0</v>
      </c>
      <c r="J37" s="81">
        <f t="shared" si="8"/>
        <v>777900856.00953722</v>
      </c>
      <c r="L37" s="44">
        <f>'Class Allocation'!L62</f>
        <v>327592478.32347226</v>
      </c>
      <c r="M37" s="44">
        <f>'Class Allocation'!M62</f>
        <v>0</v>
      </c>
      <c r="N37" s="44">
        <f>'Class Allocation'!N62</f>
        <v>567274485.96864462</v>
      </c>
      <c r="O37" s="44"/>
      <c r="P37" s="44">
        <f>'Class Allocation'!P62</f>
        <v>80763511.684135884</v>
      </c>
      <c r="Q37" s="44">
        <f>'Class Allocation'!Q62</f>
        <v>0</v>
      </c>
      <c r="R37" s="44">
        <f>'Class Allocation'!R62</f>
        <v>78602644.615040943</v>
      </c>
      <c r="S37" s="44"/>
      <c r="T37" s="44">
        <f>'Class Allocation'!T62</f>
        <v>5077395.4295551293</v>
      </c>
      <c r="U37" s="44">
        <f>'Class Allocation'!U62</f>
        <v>0</v>
      </c>
      <c r="V37" s="44">
        <f>'Class Allocation'!V62</f>
        <v>391035.91628401412</v>
      </c>
      <c r="W37" s="44"/>
      <c r="X37" s="44">
        <f>'Class Allocation'!X62</f>
        <v>70024573.224602893</v>
      </c>
      <c r="Y37" s="44">
        <f>'Class Allocation'!Y62</f>
        <v>0</v>
      </c>
      <c r="Z37" s="44">
        <f>'Class Allocation'!Z62</f>
        <v>6617794.9689531587</v>
      </c>
      <c r="AA37" s="44"/>
      <c r="AB37" s="44">
        <f>'Class Allocation'!AB62</f>
        <v>53608918.28827706</v>
      </c>
      <c r="AC37" s="44">
        <f>'Class Allocation'!AC62</f>
        <v>0</v>
      </c>
      <c r="AD37" s="44">
        <f>'Class Allocation'!AD62</f>
        <v>605670.81093424303</v>
      </c>
      <c r="AE37" s="44"/>
      <c r="AF37" s="44">
        <f>'Class Allocation'!AF62</f>
        <v>37926993.219810292</v>
      </c>
      <c r="AG37" s="44">
        <f>'Class Allocation'!AG62</f>
        <v>0</v>
      </c>
      <c r="AH37" s="44">
        <f>'Class Allocation'!AH62</f>
        <v>694751.03215810191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3323606.0102441483</v>
      </c>
      <c r="AO37" s="44">
        <f>'Class Allocation'!AO62</f>
        <v>0</v>
      </c>
      <c r="AP37" s="44">
        <f>'Class Allocation'!AP62</f>
        <v>5740.2712408890848</v>
      </c>
      <c r="AQ37" s="44"/>
      <c r="AR37" s="44">
        <f>'Class Allocation'!AR62</f>
        <v>1739529.9336512466</v>
      </c>
      <c r="AS37" s="44">
        <f>'Class Allocation'!AS62</f>
        <v>0</v>
      </c>
      <c r="AT37" s="44">
        <f>'Class Allocation'!AT62</f>
        <v>5740.2712408890848</v>
      </c>
      <c r="AU37" s="44"/>
      <c r="AV37" s="44">
        <f>'Class Allocation'!AV62</f>
        <v>4487973.6648664465</v>
      </c>
      <c r="AW37" s="44">
        <f>'Class Allocation'!AW62</f>
        <v>0</v>
      </c>
      <c r="AX37" s="44">
        <f>'Class Allocation'!AX62</f>
        <v>123043034.30227043</v>
      </c>
      <c r="AY37" s="44"/>
      <c r="AZ37" s="44">
        <f>'Class Allocation'!AZ62</f>
        <v>143563.13439775637</v>
      </c>
      <c r="BA37" s="44">
        <f>'Class Allocation'!BA62</f>
        <v>0</v>
      </c>
      <c r="BB37" s="44">
        <f>'Class Allocation'!BB62</f>
        <v>38021.971926757062</v>
      </c>
      <c r="BC37" s="44"/>
      <c r="BD37" s="44">
        <f>'Class Allocation'!BD62</f>
        <v>65362.077449385019</v>
      </c>
      <c r="BE37" s="44">
        <f>'Class Allocation'!BE62</f>
        <v>0</v>
      </c>
      <c r="BF37" s="44">
        <f>'Class Allocation'!BF62</f>
        <v>211797.75946347017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4331626533.7400007</v>
      </c>
      <c r="H38" s="81">
        <f t="shared" ref="H38" si="10">+L38+P38+T38+X38+AB38+AF38+AJ38+AN38+AR38+AV38+AZ38+BD38</f>
        <v>3510791165.2608938</v>
      </c>
      <c r="I38" s="81">
        <f t="shared" ref="I38" si="11">+M38+Q38+U38+Y38+AC38+AG38+AK38+AO38+AS38+AW38+BA38+BE38</f>
        <v>0</v>
      </c>
      <c r="J38" s="81">
        <f t="shared" ref="J38" si="12">+N38+R38+V38+Z38+AD38+AH38+AL38+AP38+AT38+AX38+BB38+BF38</f>
        <v>820835368.47910774</v>
      </c>
      <c r="L38" s="44">
        <f>'Class Allocation'!L76</f>
        <v>1414755624.0491016</v>
      </c>
      <c r="M38" s="44">
        <f>'Class Allocation'!M76</f>
        <v>0</v>
      </c>
      <c r="N38" s="44">
        <f>'Class Allocation'!N76</f>
        <v>598583943.08433533</v>
      </c>
      <c r="O38" s="44"/>
      <c r="P38" s="44">
        <f>'Class Allocation'!P76</f>
        <v>425475367.61726719</v>
      </c>
      <c r="Q38" s="44">
        <f>'Class Allocation'!Q76</f>
        <v>0</v>
      </c>
      <c r="R38" s="44">
        <f>'Class Allocation'!R76</f>
        <v>82940943.254635572</v>
      </c>
      <c r="S38" s="44"/>
      <c r="T38" s="44">
        <f>'Class Allocation'!T76</f>
        <v>43640697.828125767</v>
      </c>
      <c r="U38" s="44">
        <f>'Class Allocation'!U76</f>
        <v>0</v>
      </c>
      <c r="V38" s="44">
        <f>'Class Allocation'!V76</f>
        <v>412618.27641904395</v>
      </c>
      <c r="W38" s="44"/>
      <c r="X38" s="44">
        <f>'Class Allocation'!X76</f>
        <v>520947290.47602731</v>
      </c>
      <c r="Y38" s="44">
        <f>'Class Allocation'!Y76</f>
        <v>0</v>
      </c>
      <c r="Z38" s="44">
        <f>'Class Allocation'!Z76</f>
        <v>6983049.4848989472</v>
      </c>
      <c r="AA38" s="44"/>
      <c r="AB38" s="44">
        <f>'Class Allocation'!AB76</f>
        <v>480178233.31676996</v>
      </c>
      <c r="AC38" s="44">
        <f>'Class Allocation'!AC76</f>
        <v>0</v>
      </c>
      <c r="AD38" s="44">
        <f>'Class Allocation'!AD76</f>
        <v>639099.46804860432</v>
      </c>
      <c r="AE38" s="44"/>
      <c r="AF38" s="44">
        <f>'Class Allocation'!AF76</f>
        <v>294303921.54789156</v>
      </c>
      <c r="AG38" s="44">
        <f>'Class Allocation'!AG76</f>
        <v>0</v>
      </c>
      <c r="AH38" s="44">
        <f>'Class Allocation'!AH76</f>
        <v>733096.27451514732</v>
      </c>
      <c r="AI38" s="44"/>
      <c r="AJ38" s="44">
        <f>'Class Allocation'!AJ76</f>
        <v>256885124.23972631</v>
      </c>
      <c r="AK38" s="44">
        <f>'Class Allocation'!AK76</f>
        <v>0</v>
      </c>
      <c r="AL38" s="44">
        <f>'Class Allocation'!AL76</f>
        <v>432774.78535922029</v>
      </c>
      <c r="AM38" s="44"/>
      <c r="AN38" s="44">
        <f>'Class Allocation'!AN76</f>
        <v>28858328.676997498</v>
      </c>
      <c r="AO38" s="44">
        <f>'Class Allocation'!AO76</f>
        <v>0</v>
      </c>
      <c r="AP38" s="44">
        <f>'Class Allocation'!AP76</f>
        <v>6057.0927808921797</v>
      </c>
      <c r="AQ38" s="44"/>
      <c r="AR38" s="44">
        <f>'Class Allocation'!AR76</f>
        <v>15519731.093156142</v>
      </c>
      <c r="AS38" s="44">
        <f>'Class Allocation'!AS76</f>
        <v>0</v>
      </c>
      <c r="AT38" s="44">
        <f>'Class Allocation'!AT76</f>
        <v>6057.0927808921797</v>
      </c>
      <c r="AU38" s="44"/>
      <c r="AV38" s="44">
        <f>'Class Allocation'!AV76</f>
        <v>28543501.404801231</v>
      </c>
      <c r="AW38" s="44">
        <f>'Class Allocation'!AW76</f>
        <v>0</v>
      </c>
      <c r="AX38" s="44">
        <f>'Class Allocation'!AX76</f>
        <v>129834121.68793571</v>
      </c>
      <c r="AY38" s="44"/>
      <c r="AZ38" s="44">
        <f>'Class Allocation'!AZ76</f>
        <v>926193.69561709987</v>
      </c>
      <c r="BA38" s="44">
        <f>'Class Allocation'!BA76</f>
        <v>0</v>
      </c>
      <c r="BB38" s="44">
        <f>'Class Allocation'!BB76</f>
        <v>40120.510339712593</v>
      </c>
      <c r="BC38" s="44"/>
      <c r="BD38" s="44">
        <f>'Class Allocation'!BD76</f>
        <v>757151.31541096489</v>
      </c>
      <c r="BE38" s="44">
        <f>'Class Allocation'!BE76</f>
        <v>0</v>
      </c>
      <c r="BF38" s="44">
        <f>'Class Allocation'!BF76</f>
        <v>223487.4670585469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857428692.99999988</v>
      </c>
      <c r="H39" s="81">
        <f t="shared" ref="H39" si="14">+L39+P39+T39+X39+AB39+AF39+AJ39+AN39+AR39+AV39+AZ39+BD39</f>
        <v>332864661.84789997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524564031.15210009</v>
      </c>
      <c r="L39" s="44">
        <f>SUM('Class Allocation'!L38:L50)</f>
        <v>185504379.28025609</v>
      </c>
      <c r="M39" s="44">
        <f>SUM('Class Allocation'!M38:M50)</f>
        <v>0</v>
      </c>
      <c r="N39" s="44">
        <f>SUM('Class Allocation'!N38:N50)</f>
        <v>452969319.24773407</v>
      </c>
      <c r="O39" s="44"/>
      <c r="P39" s="44">
        <f>SUM('Class Allocation'!P38:P50)</f>
        <v>47081300.038217932</v>
      </c>
      <c r="Q39" s="44">
        <f>SUM('Class Allocation'!Q38:Q50)</f>
        <v>0</v>
      </c>
      <c r="R39" s="44">
        <f>SUM('Class Allocation'!R38:R50)</f>
        <v>56277029.941060901</v>
      </c>
      <c r="S39" s="44"/>
      <c r="T39" s="44">
        <f>SUM('Class Allocation'!T38:T50)</f>
        <v>3203888.8917545602</v>
      </c>
      <c r="U39" s="44">
        <f>SUM('Class Allocation'!U38:U50)</f>
        <v>0</v>
      </c>
      <c r="V39" s="44">
        <f>SUM('Class Allocation'!V38:V50)</f>
        <v>70831.599904014016</v>
      </c>
      <c r="W39" s="44"/>
      <c r="X39" s="44">
        <f>SUM('Class Allocation'!X38:X50)</f>
        <v>37185918.747737162</v>
      </c>
      <c r="Y39" s="44">
        <f>SUM('Class Allocation'!Y38:Y50)</f>
        <v>0</v>
      </c>
      <c r="Z39" s="44">
        <f>SUM('Class Allocation'!Z38:Z50)</f>
        <v>2778172.7517907717</v>
      </c>
      <c r="AA39" s="44"/>
      <c r="AB39" s="44">
        <f>SUM('Class Allocation'!AB38:AB50)</f>
        <v>33827780.440933235</v>
      </c>
      <c r="AC39" s="44">
        <f>SUM('Class Allocation'!AC38:AC50)</f>
        <v>0</v>
      </c>
      <c r="AD39" s="44">
        <f>SUM('Class Allocation'!AD38:AD50)</f>
        <v>104279.85541424283</v>
      </c>
      <c r="AE39" s="44"/>
      <c r="AF39" s="44">
        <f>SUM('Class Allocation'!AF38:AF50)</f>
        <v>20085201.957115699</v>
      </c>
      <c r="AG39" s="44">
        <f>SUM('Class Allocation'!AG38:AG50)</f>
        <v>0</v>
      </c>
      <c r="AH39" s="44">
        <f>SUM('Class Allocation'!AH38:AH50)</f>
        <v>271521.13296538708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2097229.6770123569</v>
      </c>
      <c r="AO39" s="44">
        <f>SUM('Class Allocation'!AO38:AO50)</f>
        <v>0</v>
      </c>
      <c r="AP39" s="44">
        <f>SUM('Class Allocation'!AP38:AP50)</f>
        <v>983.77222088908343</v>
      </c>
      <c r="AQ39" s="44"/>
      <c r="AR39" s="44">
        <f>SUM('Class Allocation'!AR38:AR50)</f>
        <v>1097661.3321976569</v>
      </c>
      <c r="AS39" s="44">
        <f>SUM('Class Allocation'!AS38:AS50)</f>
        <v>0</v>
      </c>
      <c r="AT39" s="44">
        <f>SUM('Class Allocation'!AT38:AT50)</f>
        <v>983.77222088908343</v>
      </c>
      <c r="AU39" s="44"/>
      <c r="AV39" s="44">
        <f>SUM('Class Allocation'!AV38:AV50)</f>
        <v>2657584.958915432</v>
      </c>
      <c r="AW39" s="44">
        <f>SUM('Class Allocation'!AW38:AW50)</f>
        <v>0</v>
      </c>
      <c r="AX39" s="44">
        <f>SUM('Class Allocation'!AX38:AX50)</f>
        <v>11942867.286384698</v>
      </c>
      <c r="AY39" s="44"/>
      <c r="AZ39" s="44">
        <f>SUM('Class Allocation'!AZ38:AZ50)</f>
        <v>85011.912974668856</v>
      </c>
      <c r="BA39" s="44">
        <f>SUM('Class Allocation'!BA38:BA50)</f>
        <v>0</v>
      </c>
      <c r="BB39" s="44">
        <f>SUM('Class Allocation'!BB38:BB50)</f>
        <v>22392.876161971311</v>
      </c>
      <c r="BC39" s="44"/>
      <c r="BD39" s="44">
        <f>SUM('Class Allocation'!BD38:BD50)</f>
        <v>38704.610785215089</v>
      </c>
      <c r="BE39" s="44">
        <f>SUM('Class Allocation'!BE38:BE50)</f>
        <v>0</v>
      </c>
      <c r="BF39" s="44">
        <f>SUM('Class Allocation'!BF38:BF50)</f>
        <v>125648.91624217236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528239739.99999994</v>
      </c>
      <c r="H41" s="81">
        <f t="shared" si="18"/>
        <v>215574637.89400002</v>
      </c>
      <c r="I41" s="81">
        <f t="shared" si="19"/>
        <v>0</v>
      </c>
      <c r="J41" s="81">
        <f t="shared" si="20"/>
        <v>312665102.10600001</v>
      </c>
      <c r="L41" s="44">
        <f>SUM('Class Allocation'!L38:L42)</f>
        <v>124212368.05146776</v>
      </c>
      <c r="M41" s="44">
        <f>SUM('Class Allocation'!M38:M42)</f>
        <v>0</v>
      </c>
      <c r="N41" s="44">
        <f>SUM('Class Allocation'!N38:N42)</f>
        <v>270118405.41341108</v>
      </c>
      <c r="O41" s="44"/>
      <c r="P41" s="44">
        <f>SUM('Class Allocation'!P38:P42)</f>
        <v>30666719.680722773</v>
      </c>
      <c r="Q41" s="44">
        <f>SUM('Class Allocation'!Q38:Q42)</f>
        <v>0</v>
      </c>
      <c r="R41" s="44">
        <f>SUM('Class Allocation'!R38:R42)</f>
        <v>33559583.272279665</v>
      </c>
      <c r="S41" s="44"/>
      <c r="T41" s="44">
        <f>SUM('Class Allocation'!T38:T42)</f>
        <v>1935874.623992411</v>
      </c>
      <c r="U41" s="44">
        <f>SUM('Class Allocation'!U38:U42)</f>
        <v>0</v>
      </c>
      <c r="V41" s="44">
        <f>SUM('Class Allocation'!V38:V42)</f>
        <v>39006.4974732638</v>
      </c>
      <c r="W41" s="44"/>
      <c r="X41" s="44">
        <f>SUM('Class Allocation'!X38:X42)</f>
        <v>22468718.14401944</v>
      </c>
      <c r="Y41" s="44">
        <f>SUM('Class Allocation'!Y38:Y42)</f>
        <v>0</v>
      </c>
      <c r="Z41" s="44">
        <f>SUM('Class Allocation'!Z38:Z42)</f>
        <v>1529921.5120069024</v>
      </c>
      <c r="AA41" s="44"/>
      <c r="AB41" s="44">
        <f>SUM('Class Allocation'!AB38:AB42)</f>
        <v>20439641.933315258</v>
      </c>
      <c r="AC41" s="44">
        <f>SUM('Class Allocation'!AC38:AC42)</f>
        <v>0</v>
      </c>
      <c r="AD41" s="44">
        <f>SUM('Class Allocation'!AD38:AD42)</f>
        <v>57426.232391193924</v>
      </c>
      <c r="AE41" s="44"/>
      <c r="AF41" s="44">
        <f>SUM('Class Allocation'!AF38:AF42)</f>
        <v>12136011.609706486</v>
      </c>
      <c r="AG41" s="44">
        <f>SUM('Class Allocation'!AG38:AG42)</f>
        <v>0</v>
      </c>
      <c r="AH41" s="44">
        <f>SUM('Class Allocation'!AH38:AH42)</f>
        <v>149524.90698084456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1267201.7818285329</v>
      </c>
      <c r="AO41" s="44">
        <f>SUM('Class Allocation'!AO38:AO42)</f>
        <v>0</v>
      </c>
      <c r="AP41" s="44">
        <f>SUM('Class Allocation'!AP38:AP42)</f>
        <v>541.75690935088608</v>
      </c>
      <c r="AQ41" s="44"/>
      <c r="AR41" s="44">
        <f>SUM('Class Allocation'!AR38:AR42)</f>
        <v>663236.08293902478</v>
      </c>
      <c r="AS41" s="44">
        <f>SUM('Class Allocation'!AS38:AS42)</f>
        <v>0</v>
      </c>
      <c r="AT41" s="44">
        <f>SUM('Class Allocation'!AT38:AT42)</f>
        <v>541.75690935088608</v>
      </c>
      <c r="AU41" s="44"/>
      <c r="AV41" s="44">
        <f>SUM('Class Allocation'!AV38:AV42)</f>
        <v>1705472.4299549055</v>
      </c>
      <c r="AW41" s="44">
        <f>SUM('Class Allocation'!AW38:AW42)</f>
        <v>0</v>
      </c>
      <c r="AX41" s="44">
        <f>SUM('Class Allocation'!AX38:AX42)</f>
        <v>7121869.2533520078</v>
      </c>
      <c r="AY41" s="44"/>
      <c r="AZ41" s="44">
        <f>SUM('Class Allocation'!AZ38:AZ42)</f>
        <v>54555.348573011353</v>
      </c>
      <c r="BA41" s="44">
        <f>SUM('Class Allocation'!BA38:BA42)</f>
        <v>0</v>
      </c>
      <c r="BB41" s="44">
        <f>SUM('Class Allocation'!BB38:BB42)</f>
        <v>13353.504850035015</v>
      </c>
      <c r="BC41" s="44"/>
      <c r="BD41" s="44">
        <f>SUM('Class Allocation'!BD38:BD42)</f>
        <v>24838.207480395413</v>
      </c>
      <c r="BE41" s="44">
        <f>SUM('Class Allocation'!BE38:BE42)</f>
        <v>0</v>
      </c>
      <c r="BF41" s="44">
        <f>SUM('Class Allocation'!BF38:BF42)</f>
        <v>74927.999436307582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329188952.99999994</v>
      </c>
      <c r="H42" s="81">
        <f t="shared" ref="H42" si="22">+L42+P42+T42+X42+AB42+AF42+AJ42+AN42+AR42+AV42+AZ42+BD42</f>
        <v>117290023.95390001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211898929.04610002</v>
      </c>
      <c r="L42" s="44">
        <f>SUM('Class Allocation'!L46:L50)</f>
        <v>61292011.228788324</v>
      </c>
      <c r="M42" s="44">
        <f>SUM('Class Allocation'!M46:M50)</f>
        <v>0</v>
      </c>
      <c r="N42" s="44">
        <f>SUM('Class Allocation'!N46:N50)</f>
        <v>182850913.83432296</v>
      </c>
      <c r="O42" s="44"/>
      <c r="P42" s="44">
        <f>SUM('Class Allocation'!P46:P50)</f>
        <v>16414580.357495159</v>
      </c>
      <c r="Q42" s="44">
        <f>SUM('Class Allocation'!Q46:Q50)</f>
        <v>0</v>
      </c>
      <c r="R42" s="44">
        <f>SUM('Class Allocation'!R46:R50)</f>
        <v>22717446.668781236</v>
      </c>
      <c r="S42" s="44"/>
      <c r="T42" s="44">
        <f>SUM('Class Allocation'!T46:T50)</f>
        <v>1268014.2677621492</v>
      </c>
      <c r="U42" s="44">
        <f>SUM('Class Allocation'!U46:U50)</f>
        <v>0</v>
      </c>
      <c r="V42" s="44">
        <f>SUM('Class Allocation'!V46:V50)</f>
        <v>31825.102430750212</v>
      </c>
      <c r="W42" s="44"/>
      <c r="X42" s="44">
        <f>SUM('Class Allocation'!X46:X50)</f>
        <v>14717200.603717722</v>
      </c>
      <c r="Y42" s="44">
        <f>SUM('Class Allocation'!Y46:Y50)</f>
        <v>0</v>
      </c>
      <c r="Z42" s="44">
        <f>SUM('Class Allocation'!Z46:Z50)</f>
        <v>1248251.2397838694</v>
      </c>
      <c r="AA42" s="44"/>
      <c r="AB42" s="44">
        <f>SUM('Class Allocation'!AB46:AB50)</f>
        <v>13388138.507617977</v>
      </c>
      <c r="AC42" s="44">
        <f>SUM('Class Allocation'!AC46:AC50)</f>
        <v>0</v>
      </c>
      <c r="AD42" s="44">
        <f>SUM('Class Allocation'!AD46:AD50)</f>
        <v>46853.623023048916</v>
      </c>
      <c r="AE42" s="44"/>
      <c r="AF42" s="44">
        <f>SUM('Class Allocation'!AF46:AF50)</f>
        <v>7949190.347409213</v>
      </c>
      <c r="AG42" s="44">
        <f>SUM('Class Allocation'!AG46:AG50)</f>
        <v>0</v>
      </c>
      <c r="AH42" s="44">
        <f>SUM('Class Allocation'!AH46:AH50)</f>
        <v>121996.22598454249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830027.89518382412</v>
      </c>
      <c r="AO42" s="44">
        <f>SUM('Class Allocation'!AO46:AO50)</f>
        <v>0</v>
      </c>
      <c r="AP42" s="44">
        <f>SUM('Class Allocation'!AP46:AP50)</f>
        <v>442.01531153819741</v>
      </c>
      <c r="AQ42" s="44"/>
      <c r="AR42" s="44">
        <f>SUM('Class Allocation'!AR46:AR50)</f>
        <v>434425.24925863196</v>
      </c>
      <c r="AS42" s="44">
        <f>SUM('Class Allocation'!AS46:AS50)</f>
        <v>0</v>
      </c>
      <c r="AT42" s="44">
        <f>SUM('Class Allocation'!AT46:AT50)</f>
        <v>442.01531153819741</v>
      </c>
      <c r="AU42" s="44"/>
      <c r="AV42" s="44">
        <f>SUM('Class Allocation'!AV46:AV50)</f>
        <v>952112.52896052646</v>
      </c>
      <c r="AW42" s="44">
        <f>SUM('Class Allocation'!AW46:AW50)</f>
        <v>0</v>
      </c>
      <c r="AX42" s="44">
        <f>SUM('Class Allocation'!AX46:AX50)</f>
        <v>4820998.0330326911</v>
      </c>
      <c r="AY42" s="44"/>
      <c r="AZ42" s="44">
        <f>SUM('Class Allocation'!AZ46:AZ50)</f>
        <v>30456.564401657499</v>
      </c>
      <c r="BA42" s="44">
        <f>SUM('Class Allocation'!BA46:BA50)</f>
        <v>0</v>
      </c>
      <c r="BB42" s="44">
        <f>SUM('Class Allocation'!BB46:BB50)</f>
        <v>9039.3713119362965</v>
      </c>
      <c r="BC42" s="44"/>
      <c r="BD42" s="44">
        <f>SUM('Class Allocation'!BD46:BD50)</f>
        <v>13866.403304819674</v>
      </c>
      <c r="BE42" s="44">
        <f>SUM('Class Allocation'!BE46:BE50)</f>
        <v>0</v>
      </c>
      <c r="BF42" s="44">
        <f>SUM('Class Allocation'!BF46:BF50)</f>
        <v>50720.916805864777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4455168263.7400017</v>
      </c>
      <c r="H45" s="81">
        <f t="shared" ref="H45" si="34">+L45+P45+T45+X45+AB45+AF45+AJ45+AN45+AR45+AV45+AZ45+BD45</f>
        <v>3613144157.8361745</v>
      </c>
      <c r="I45" s="81">
        <f t="shared" ref="I45" si="35">+M45+Q45+U45+Y45+AC45+AG45+AK45+AO45+AS45+AW45+BA45+BE45</f>
        <v>0</v>
      </c>
      <c r="J45" s="81">
        <f t="shared" ref="J45" si="36">+N45+R45+V45+Z45+AD45+AH45+AL45+AP45+AT45+AX45+BB45+BF45</f>
        <v>842024105.90382588</v>
      </c>
      <c r="L45" s="44">
        <f>'Class Allocation'!L87</f>
        <v>1455157940.0504806</v>
      </c>
      <c r="M45" s="44">
        <f>'Class Allocation'!M87</f>
        <v>0</v>
      </c>
      <c r="N45" s="44">
        <f>'Class Allocation'!N87</f>
        <v>614035565.27767098</v>
      </c>
      <c r="O45" s="44"/>
      <c r="P45" s="44">
        <f>'Class Allocation'!P87</f>
        <v>437775229.74881625</v>
      </c>
      <c r="Q45" s="44">
        <f>'Class Allocation'!Q87</f>
        <v>0</v>
      </c>
      <c r="R45" s="44">
        <f>'Class Allocation'!R87</f>
        <v>85081949.765645444</v>
      </c>
      <c r="S45" s="44"/>
      <c r="T45" s="44">
        <f>'Class Allocation'!T87</f>
        <v>44933554.254723981</v>
      </c>
      <c r="U45" s="44">
        <f>'Class Allocation'!U87</f>
        <v>0</v>
      </c>
      <c r="V45" s="44">
        <f>'Class Allocation'!V87</f>
        <v>423269.45039548009</v>
      </c>
      <c r="W45" s="44"/>
      <c r="X45" s="44">
        <f>'Class Allocation'!X87</f>
        <v>536342059.35739458</v>
      </c>
      <c r="Y45" s="44">
        <f>'Class Allocation'!Y87</f>
        <v>0</v>
      </c>
      <c r="Z45" s="44">
        <f>'Class Allocation'!Z87</f>
        <v>7163307.3144726073</v>
      </c>
      <c r="AA45" s="44"/>
      <c r="AB45" s="44">
        <f>'Class Allocation'!AB87</f>
        <v>494448464.89250255</v>
      </c>
      <c r="AC45" s="44">
        <f>'Class Allocation'!AC87</f>
        <v>0</v>
      </c>
      <c r="AD45" s="44">
        <f>'Class Allocation'!AD87</f>
        <v>655596.94286118459</v>
      </c>
      <c r="AE45" s="44"/>
      <c r="AF45" s="44">
        <f>'Class Allocation'!AF87</f>
        <v>303031250.63992625</v>
      </c>
      <c r="AG45" s="44">
        <f>'Class Allocation'!AG87</f>
        <v>0</v>
      </c>
      <c r="AH45" s="44">
        <f>'Class Allocation'!AH87</f>
        <v>752020.14775969577</v>
      </c>
      <c r="AI45" s="44"/>
      <c r="AJ45" s="44">
        <f>'Class Allocation'!AJ87</f>
        <v>264647155.82278949</v>
      </c>
      <c r="AK45" s="44">
        <f>'Class Allocation'!AK87</f>
        <v>0</v>
      </c>
      <c r="AL45" s="44">
        <f>'Class Allocation'!AL87</f>
        <v>443946.27192418894</v>
      </c>
      <c r="AM45" s="44"/>
      <c r="AN45" s="44">
        <f>'Class Allocation'!AN87</f>
        <v>29713932.585521001</v>
      </c>
      <c r="AO45" s="44">
        <f>'Class Allocation'!AO87</f>
        <v>0</v>
      </c>
      <c r="AP45" s="44">
        <f>'Class Allocation'!AP87</f>
        <v>6213.4483101736269</v>
      </c>
      <c r="AQ45" s="44"/>
      <c r="AR45" s="44">
        <f>'Class Allocation'!AR87</f>
        <v>15980819.65966508</v>
      </c>
      <c r="AS45" s="44">
        <f>'Class Allocation'!AS87</f>
        <v>0</v>
      </c>
      <c r="AT45" s="44">
        <f>'Class Allocation'!AT87</f>
        <v>6213.4483101736269</v>
      </c>
      <c r="AU45" s="44"/>
      <c r="AV45" s="44">
        <f>'Class Allocation'!AV87</f>
        <v>29380133.013757441</v>
      </c>
      <c r="AW45" s="44">
        <f>'Class Allocation'!AW87</f>
        <v>0</v>
      </c>
      <c r="AX45" s="44">
        <f>'Class Allocation'!AX87</f>
        <v>133185611.18126965</v>
      </c>
      <c r="AY45" s="44"/>
      <c r="AZ45" s="44">
        <f>'Class Allocation'!AZ87</f>
        <v>953375.67671683629</v>
      </c>
      <c r="BA45" s="44">
        <f>'Class Allocation'!BA87</f>
        <v>0</v>
      </c>
      <c r="BB45" s="44">
        <f>'Class Allocation'!BB87</f>
        <v>41156.166199070838</v>
      </c>
      <c r="BC45" s="44"/>
      <c r="BD45" s="44">
        <f>'Class Allocation'!BD87</f>
        <v>780242.13387996366</v>
      </c>
      <c r="BE45" s="44">
        <f>'Class Allocation'!BE87</f>
        <v>0</v>
      </c>
      <c r="BF45" s="44">
        <f>'Class Allocation'!BF87</f>
        <v>229256.48900748295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52307069</v>
      </c>
      <c r="H46" s="81">
        <f t="shared" ref="H46" si="38">+L46+P46+T46+X46+AB46+AF46+AJ46+AN46+AR46+AV46+AZ46+BD46</f>
        <v>25431875.047979403</v>
      </c>
      <c r="I46" s="81">
        <f t="shared" ref="I46" si="39">+M46+Q46+U46+Y46+AC46+AG46+AK46+AO46+AS46+AW46+BA46+BE46</f>
        <v>13219293.567755304</v>
      </c>
      <c r="J46" s="81">
        <f t="shared" ref="J46" si="40">+N46+R46+V46+Z46+AD46+AH46+AL46+AP46+AT46+AX46+BB46+BF46</f>
        <v>13655900.384265294</v>
      </c>
      <c r="L46" s="44">
        <f>'Class Allocation'!L419</f>
        <v>10138405.009363718</v>
      </c>
      <c r="M46" s="44">
        <f>'Class Allocation'!M419</f>
        <v>4786756.8617880503</v>
      </c>
      <c r="N46" s="44">
        <f>'Class Allocation'!N419</f>
        <v>10338308.288374595</v>
      </c>
      <c r="O46" s="44"/>
      <c r="P46" s="44">
        <f>'Class Allocation'!P419</f>
        <v>3089543.7885304685</v>
      </c>
      <c r="Q46" s="44">
        <f>'Class Allocation'!Q419</f>
        <v>1555387.7945764496</v>
      </c>
      <c r="R46" s="44">
        <f>'Class Allocation'!R419</f>
        <v>2292055.701730716</v>
      </c>
      <c r="S46" s="44"/>
      <c r="T46" s="44">
        <f>'Class Allocation'!T419</f>
        <v>322987.79020507541</v>
      </c>
      <c r="U46" s="44">
        <f>'Class Allocation'!U419</f>
        <v>184900.95631561542</v>
      </c>
      <c r="V46" s="44">
        <f>'Class Allocation'!V419</f>
        <v>37968.454048046748</v>
      </c>
      <c r="W46" s="44"/>
      <c r="X46" s="44">
        <f>'Class Allocation'!X419</f>
        <v>3787578.2457645759</v>
      </c>
      <c r="Y46" s="44">
        <f>'Class Allocation'!Y419</f>
        <v>2144843.3945355285</v>
      </c>
      <c r="Z46" s="44">
        <f>'Class Allocation'!Z419</f>
        <v>410500.46548849007</v>
      </c>
      <c r="AA46" s="44"/>
      <c r="AB46" s="44">
        <f>'Class Allocation'!AB419</f>
        <v>3551659.3070003074</v>
      </c>
      <c r="AC46" s="44">
        <f>'Class Allocation'!AC419</f>
        <v>2067577.7054740384</v>
      </c>
      <c r="AD46" s="44">
        <f>'Class Allocation'!AD419</f>
        <v>82665.76182315257</v>
      </c>
      <c r="AE46" s="44"/>
      <c r="AF46" s="44">
        <f>'Class Allocation'!AF419</f>
        <v>2139367.5759313083</v>
      </c>
      <c r="AG46" s="44">
        <f>'Class Allocation'!AG419</f>
        <v>910817.06530005147</v>
      </c>
      <c r="AH46" s="44">
        <f>'Class Allocation'!AH419</f>
        <v>103810.93195451534</v>
      </c>
      <c r="AI46" s="44"/>
      <c r="AJ46" s="44">
        <f>'Class Allocation'!AJ419</f>
        <v>1853346.5816304733</v>
      </c>
      <c r="AK46" s="44">
        <f>'Class Allocation'!AK419</f>
        <v>1257345.6809852612</v>
      </c>
      <c r="AL46" s="44">
        <f>'Class Allocation'!AL419</f>
        <v>46493.747496664699</v>
      </c>
      <c r="AM46" s="44"/>
      <c r="AN46" s="44">
        <f>'Class Allocation'!AN419</f>
        <v>213549.8133909941</v>
      </c>
      <c r="AO46" s="44">
        <f>'Class Allocation'!AO419</f>
        <v>122814.72704115805</v>
      </c>
      <c r="AP46" s="44">
        <f>'Class Allocation'!AP419</f>
        <v>559.64548412996055</v>
      </c>
      <c r="AQ46" s="44"/>
      <c r="AR46" s="44">
        <f>'Class Allocation'!AR419</f>
        <v>114798.96046573739</v>
      </c>
      <c r="AS46" s="44">
        <f>'Class Allocation'!AS419</f>
        <v>65270.184978127545</v>
      </c>
      <c r="AT46" s="44">
        <f>'Class Allocation'!AT419</f>
        <v>559.64548412996055</v>
      </c>
      <c r="AU46" s="44"/>
      <c r="AV46" s="44">
        <f>'Class Allocation'!AV419</f>
        <v>208354.05024958315</v>
      </c>
      <c r="AW46" s="44">
        <f>'Class Allocation'!AW419</f>
        <v>116235.36965280325</v>
      </c>
      <c r="AX46" s="44">
        <f>'Class Allocation'!AX419</f>
        <v>331283.51263638912</v>
      </c>
      <c r="AY46" s="44"/>
      <c r="AZ46" s="44">
        <f>'Class Allocation'!AZ419</f>
        <v>6760.6386967667713</v>
      </c>
      <c r="BA46" s="44">
        <f>'Class Allocation'!BA419</f>
        <v>3788.0084441354538</v>
      </c>
      <c r="BB46" s="44">
        <f>'Class Allocation'!BB419</f>
        <v>1800.6811989472856</v>
      </c>
      <c r="BC46" s="44"/>
      <c r="BD46" s="44">
        <f>'Class Allocation'!BD419</f>
        <v>5523.2867503943544</v>
      </c>
      <c r="BE46" s="44">
        <f>'Class Allocation'!BE419</f>
        <v>3555.8186640846775</v>
      </c>
      <c r="BF46" s="44">
        <f>'Class Allocation'!BF419</f>
        <v>9893.5485455124799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14184335.999999994</v>
      </c>
      <c r="H47" s="81">
        <f t="shared" ref="H47" si="42">+L47+P47+T47+X47+AB47+AF47+AJ47+AN47+AR47+AV47+AZ47+BD47</f>
        <v>11996611.999999996</v>
      </c>
      <c r="I47" s="81">
        <f t="shared" ref="I47" si="43">+M47+Q47+U47+Y47+AC47+AG47+AK47+AO47+AS47+AW47+BA47+BE47</f>
        <v>2187724</v>
      </c>
      <c r="J47" s="81">
        <f t="shared" ref="J47" si="44">+N47+R47+V47+Z47+AD47+AH47+AL47+AP47+AT47+AX47+BB47+BF47</f>
        <v>0</v>
      </c>
      <c r="L47" s="44">
        <f>SUM('Class Allocation'!L296:L300)</f>
        <v>4259637.0228399988</v>
      </c>
      <c r="M47" s="44">
        <f>SUM('Class Allocation'!M296:M300)</f>
        <v>794997.12168731366</v>
      </c>
      <c r="N47" s="44">
        <f>SUM('Class Allocation'!N296:N300)</f>
        <v>0</v>
      </c>
      <c r="O47" s="44"/>
      <c r="P47" s="44">
        <f>SUM('Class Allocation'!P296:P300)</f>
        <v>1386808.3471999997</v>
      </c>
      <c r="Q47" s="44">
        <f>SUM('Class Allocation'!Q296:Q300)</f>
        <v>258233.57137287915</v>
      </c>
      <c r="R47" s="44">
        <f>SUM('Class Allocation'!R296:R300)</f>
        <v>0</v>
      </c>
      <c r="S47" s="44"/>
      <c r="T47" s="44">
        <f>SUM('Class Allocation'!T296:T300)</f>
        <v>162997.96724399997</v>
      </c>
      <c r="U47" s="44">
        <f>SUM('Class Allocation'!U296:U300)</f>
        <v>30470.818852011926</v>
      </c>
      <c r="V47" s="44">
        <f>SUM('Class Allocation'!V296:V300)</f>
        <v>0</v>
      </c>
      <c r="W47" s="44"/>
      <c r="X47" s="44">
        <f>SUM('Class Allocation'!X296:X300)</f>
        <v>1905301.9178399995</v>
      </c>
      <c r="Y47" s="44">
        <f>SUM('Class Allocation'!Y296:Y300)</f>
        <v>355112.03571937012</v>
      </c>
      <c r="Z47" s="44">
        <f>SUM('Class Allocation'!Z296:Z300)</f>
        <v>0</v>
      </c>
      <c r="AA47" s="44"/>
      <c r="AB47" s="44">
        <f>SUM('Class Allocation'!AB296:AB300)</f>
        <v>1816862.8941759996</v>
      </c>
      <c r="AC47" s="44">
        <f>SUM('Class Allocation'!AC296:AC300)</f>
        <v>340495.81197275146</v>
      </c>
      <c r="AD47" s="44">
        <f>SUM('Class Allocation'!AD296:AD300)</f>
        <v>0</v>
      </c>
      <c r="AE47" s="44"/>
      <c r="AF47" s="44">
        <f>SUM('Class Allocation'!AF296:AF300)</f>
        <v>1092423.4853319998</v>
      </c>
      <c r="AG47" s="44">
        <f>SUM('Class Allocation'!AG296:AG300)</f>
        <v>150956.95692732971</v>
      </c>
      <c r="AH47" s="44">
        <f>SUM('Class Allocation'!AH296:AH300)</f>
        <v>0</v>
      </c>
      <c r="AI47" s="44"/>
      <c r="AJ47" s="44">
        <f>SUM('Class Allocation'!AJ296:AJ300)</f>
        <v>1099405.513516</v>
      </c>
      <c r="AK47" s="44">
        <f>SUM('Class Allocation'!AK296:AK300)</f>
        <v>205984.1094099569</v>
      </c>
      <c r="AL47" s="44">
        <f>SUM('Class Allocation'!AL296:AL300)</f>
        <v>0</v>
      </c>
      <c r="AM47" s="44"/>
      <c r="AN47" s="44">
        <f>SUM('Class Allocation'!AN296:AN300)</f>
        <v>108137.46056799998</v>
      </c>
      <c r="AO47" s="44">
        <f>SUM('Class Allocation'!AO296:AO300)</f>
        <v>20179.943704279693</v>
      </c>
      <c r="AP47" s="44">
        <f>SUM('Class Allocation'!AP296:AP300)</f>
        <v>0</v>
      </c>
      <c r="AQ47" s="44"/>
      <c r="AR47" s="44">
        <f>SUM('Class Allocation'!AR296:AR300)</f>
        <v>58651.436067999988</v>
      </c>
      <c r="AS47" s="44">
        <f>SUM('Class Allocation'!AS296:AS300)</f>
        <v>10978.391492922761</v>
      </c>
      <c r="AT47" s="44">
        <f>SUM('Class Allocation'!AT296:AT300)</f>
        <v>0</v>
      </c>
      <c r="AU47" s="44"/>
      <c r="AV47" s="44">
        <f>SUM('Class Allocation'!AV296:AV300)</f>
        <v>99979.764407999974</v>
      </c>
      <c r="AW47" s="44">
        <f>SUM('Class Allocation'!AW296:AW300)</f>
        <v>19105.28054915191</v>
      </c>
      <c r="AX47" s="44">
        <f>SUM('Class Allocation'!AX296:AX300)</f>
        <v>0</v>
      </c>
      <c r="AY47" s="44"/>
      <c r="AZ47" s="44">
        <f>SUM('Class Allocation'!AZ296:AZ300)</f>
        <v>3263.0784639999993</v>
      </c>
      <c r="BA47" s="44">
        <f>SUM('Class Allocation'!BA296:BA300)</f>
        <v>622.05565049880158</v>
      </c>
      <c r="BB47" s="44">
        <f>SUM('Class Allocation'!BB296:BB300)</f>
        <v>0</v>
      </c>
      <c r="BC47" s="44"/>
      <c r="BD47" s="44">
        <f>SUM('Class Allocation'!BD296:BD300)</f>
        <v>3143.1123439999997</v>
      </c>
      <c r="BE47" s="44">
        <f>SUM('Class Allocation'!BE296:BE300)</f>
        <v>587.9026615339269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244785.99999999997</v>
      </c>
      <c r="H49" s="81">
        <f t="shared" ref="H49" si="50">+L49+P49+T49+X49+AB49+AF49+AJ49+AN49+AR49+AV49+AZ49+BD49</f>
        <v>93745.999999999985</v>
      </c>
      <c r="I49" s="81">
        <f t="shared" ref="I49" si="51">+M49+Q49+U49+Y49+AC49+AG49+AK49+AO49+AS49+AW49+BA49+BE49</f>
        <v>151040</v>
      </c>
      <c r="J49" s="81">
        <f t="shared" ref="J49" si="52">+N49+R49+V49+Z49+AD49+AH49+AL49+AP49+AT49+AX49+BB49+BF49</f>
        <v>0</v>
      </c>
      <c r="L49" s="44">
        <f>SUM('Class Allocation'!L323:L327)</f>
        <v>33286.392219999994</v>
      </c>
      <c r="M49" s="44">
        <f>SUM('Class Allocation'!M323:M327)</f>
        <v>54642.953911004042</v>
      </c>
      <c r="N49" s="44">
        <f>SUM('Class Allocation'!N323:N327)</f>
        <v>0</v>
      </c>
      <c r="O49" s="44"/>
      <c r="P49" s="44">
        <f>SUM('Class Allocation'!P323:P327)</f>
        <v>10837.037599999996</v>
      </c>
      <c r="Q49" s="44">
        <f>SUM('Class Allocation'!Q323:Q327)</f>
        <v>17757.003776153357</v>
      </c>
      <c r="R49" s="44">
        <f>SUM('Class Allocation'!R323:R327)</f>
        <v>0</v>
      </c>
      <c r="S49" s="44"/>
      <c r="T49" s="44">
        <f>SUM('Class Allocation'!T323:T327)</f>
        <v>1273.7269019999999</v>
      </c>
      <c r="U49" s="44">
        <f>SUM('Class Allocation'!U323:U327)</f>
        <v>2114.8888925086171</v>
      </c>
      <c r="V49" s="44">
        <f>SUM('Class Allocation'!V323:V327)</f>
        <v>0</v>
      </c>
      <c r="W49" s="44"/>
      <c r="X49" s="44">
        <f>SUM('Class Allocation'!X323:X327)</f>
        <v>14888.739719999996</v>
      </c>
      <c r="Y49" s="44">
        <f>SUM('Class Allocation'!Y323:Y327)</f>
        <v>24503.736408909597</v>
      </c>
      <c r="Z49" s="44">
        <f>SUM('Class Allocation'!Z323:Z327)</f>
        <v>0</v>
      </c>
      <c r="AA49" s="44"/>
      <c r="AB49" s="44">
        <f>SUM('Class Allocation'!AB323:AB327)</f>
        <v>14197.644207999998</v>
      </c>
      <c r="AC49" s="44">
        <f>SUM('Class Allocation'!AC323:AC327)</f>
        <v>23652.908147591512</v>
      </c>
      <c r="AD49" s="44">
        <f>SUM('Class Allocation'!AD323:AD327)</f>
        <v>0</v>
      </c>
      <c r="AE49" s="44"/>
      <c r="AF49" s="44">
        <f>SUM('Class Allocation'!AF323:AF327)</f>
        <v>8536.6045059999979</v>
      </c>
      <c r="AG49" s="44">
        <f>SUM('Class Allocation'!AG323:AG327)</f>
        <v>10402.870966706549</v>
      </c>
      <c r="AH49" s="44">
        <f>SUM('Class Allocation'!AH323:AH327)</f>
        <v>0</v>
      </c>
      <c r="AI49" s="44"/>
      <c r="AJ49" s="44">
        <f>SUM('Class Allocation'!AJ323:AJ327)</f>
        <v>8591.1646779999992</v>
      </c>
      <c r="AK49" s="44">
        <f>SUM('Class Allocation'!AK323:AK327)</f>
        <v>14402.809947487473</v>
      </c>
      <c r="AL49" s="44">
        <f>SUM('Class Allocation'!AL323:AL327)</f>
        <v>0</v>
      </c>
      <c r="AM49" s="44"/>
      <c r="AN49" s="44">
        <f>SUM('Class Allocation'!AN323:AN327)</f>
        <v>845.02644399999974</v>
      </c>
      <c r="AO49" s="44">
        <f>SUM('Class Allocation'!AO323:AO327)</f>
        <v>1405.7873313130328</v>
      </c>
      <c r="AP49" s="44">
        <f>SUM('Class Allocation'!AP323:AP327)</f>
        <v>0</v>
      </c>
      <c r="AQ49" s="44"/>
      <c r="AR49" s="44">
        <f>SUM('Class Allocation'!AR323:AR327)</f>
        <v>458.32419399999992</v>
      </c>
      <c r="AS49" s="44">
        <f>SUM('Class Allocation'!AS323:AS327)</f>
        <v>742.67220086589839</v>
      </c>
      <c r="AT49" s="44">
        <f>SUM('Class Allocation'!AT323:AT327)</f>
        <v>0</v>
      </c>
      <c r="AU49" s="44"/>
      <c r="AV49" s="44">
        <f>SUM('Class Allocation'!AV323:AV327)</f>
        <v>781.27916399999981</v>
      </c>
      <c r="AW49" s="44">
        <f>SUM('Class Allocation'!AW323:AW327)</f>
        <v>1330.3653237205365</v>
      </c>
      <c r="AX49" s="44">
        <f>SUM('Class Allocation'!AX323:AX327)</f>
        <v>0</v>
      </c>
      <c r="AY49" s="44"/>
      <c r="AZ49" s="44">
        <f>SUM('Class Allocation'!AZ323:AZ327)</f>
        <v>25.498911999999994</v>
      </c>
      <c r="BA49" s="44">
        <f>SUM('Class Allocation'!BA323:BA327)</f>
        <v>43.365379838154688</v>
      </c>
      <c r="BB49" s="44">
        <f>SUM('Class Allocation'!BB323:BB327)</f>
        <v>0</v>
      </c>
      <c r="BC49" s="44"/>
      <c r="BD49" s="44">
        <f>SUM('Class Allocation'!BD323:BD327)</f>
        <v>24.561451999999996</v>
      </c>
      <c r="BE49" s="44">
        <f>SUM('Class Allocation'!BE323:BE327)</f>
        <v>40.637713901225325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984474.99999999977</v>
      </c>
      <c r="H50" s="81">
        <f t="shared" ref="H50" si="54">+L50+P50+T50+X50+AB50+AF50+AJ50+AN50+AR50+AV50+AZ50+BD50</f>
        <v>984474.99999999977</v>
      </c>
      <c r="I50" s="81">
        <f t="shared" ref="I50" si="55">+M50+Q50+U50+Y50+AC50+AG50+AK50+AO50+AS50+AW50+BA50+BE50</f>
        <v>0</v>
      </c>
      <c r="J50" s="81">
        <f t="shared" ref="J50" si="56">+N50+R50+V50+Z50+AD50+AH50+AL50+AP50+AT50+AX50+BB50+BF50</f>
        <v>0</v>
      </c>
      <c r="L50" s="44">
        <f>SUM('Class Allocation'!L333:L337)</f>
        <v>349557.53824999993</v>
      </c>
      <c r="M50" s="44">
        <f>SUM('Class Allocation'!M333:M337)</f>
        <v>0</v>
      </c>
      <c r="N50" s="44">
        <f>SUM('Class Allocation'!N333:N337)</f>
        <v>0</v>
      </c>
      <c r="O50" s="44"/>
      <c r="P50" s="44">
        <f>SUM('Class Allocation'!P333:P337)</f>
        <v>113805.30999999997</v>
      </c>
      <c r="Q50" s="44">
        <f>SUM('Class Allocation'!Q333:Q337)</f>
        <v>0</v>
      </c>
      <c r="R50" s="44">
        <f>SUM('Class Allocation'!R333:R337)</f>
        <v>0</v>
      </c>
      <c r="S50" s="44"/>
      <c r="T50" s="44">
        <f>SUM('Class Allocation'!T333:T337)</f>
        <v>13376.061824999999</v>
      </c>
      <c r="U50" s="44">
        <f>SUM('Class Allocation'!U333:U337)</f>
        <v>0</v>
      </c>
      <c r="V50" s="44">
        <f>SUM('Class Allocation'!V333:V337)</f>
        <v>0</v>
      </c>
      <c r="W50" s="44"/>
      <c r="X50" s="44">
        <f>SUM('Class Allocation'!X333:X337)</f>
        <v>156354.31949999995</v>
      </c>
      <c r="Y50" s="44">
        <f>SUM('Class Allocation'!Y333:Y337)</f>
        <v>0</v>
      </c>
      <c r="Z50" s="44">
        <f>SUM('Class Allocation'!Z333:Z337)</f>
        <v>0</v>
      </c>
      <c r="AA50" s="44"/>
      <c r="AB50" s="44">
        <f>SUM('Class Allocation'!AB333:AB337)</f>
        <v>149096.76979999998</v>
      </c>
      <c r="AC50" s="44">
        <f>SUM('Class Allocation'!AC333:AC337)</f>
        <v>0</v>
      </c>
      <c r="AD50" s="44">
        <f>SUM('Class Allocation'!AD333:AD337)</f>
        <v>0</v>
      </c>
      <c r="AE50" s="44"/>
      <c r="AF50" s="44">
        <f>SUM('Class Allocation'!AF333:AF337)</f>
        <v>89647.277974999975</v>
      </c>
      <c r="AG50" s="44">
        <f>SUM('Class Allocation'!AG333:AG337)</f>
        <v>0</v>
      </c>
      <c r="AH50" s="44">
        <f>SUM('Class Allocation'!AH333:AH337)</f>
        <v>0</v>
      </c>
      <c r="AI50" s="44"/>
      <c r="AJ50" s="44">
        <f>SUM('Class Allocation'!AJ333:AJ337)</f>
        <v>90220.242424999989</v>
      </c>
      <c r="AK50" s="44">
        <f>SUM('Class Allocation'!AK333:AK337)</f>
        <v>0</v>
      </c>
      <c r="AL50" s="44">
        <f>SUM('Class Allocation'!AL333:AL337)</f>
        <v>0</v>
      </c>
      <c r="AM50" s="44"/>
      <c r="AN50" s="44">
        <f>SUM('Class Allocation'!AN333:AN337)</f>
        <v>8874.0576499999988</v>
      </c>
      <c r="AO50" s="44">
        <f>SUM('Class Allocation'!AO333:AO337)</f>
        <v>0</v>
      </c>
      <c r="AP50" s="44">
        <f>SUM('Class Allocation'!AP333:AP337)</f>
        <v>0</v>
      </c>
      <c r="AQ50" s="44"/>
      <c r="AR50" s="44">
        <f>SUM('Class Allocation'!AR333:AR337)</f>
        <v>4813.0982749999985</v>
      </c>
      <c r="AS50" s="44">
        <f>SUM('Class Allocation'!AS333:AS337)</f>
        <v>0</v>
      </c>
      <c r="AT50" s="44">
        <f>SUM('Class Allocation'!AT333:AT337)</f>
        <v>0</v>
      </c>
      <c r="AU50" s="44"/>
      <c r="AV50" s="44">
        <f>SUM('Class Allocation'!AV333:AV337)</f>
        <v>8204.6146499999977</v>
      </c>
      <c r="AW50" s="44">
        <f>SUM('Class Allocation'!AW333:AW337)</f>
        <v>0</v>
      </c>
      <c r="AX50" s="44">
        <f>SUM('Class Allocation'!AX333:AX337)</f>
        <v>0</v>
      </c>
      <c r="AY50" s="44"/>
      <c r="AZ50" s="44">
        <f>SUM('Class Allocation'!AZ333:AZ337)</f>
        <v>267.77719999999994</v>
      </c>
      <c r="BA50" s="44">
        <f>SUM('Class Allocation'!BA333:BA337)</f>
        <v>0</v>
      </c>
      <c r="BB50" s="44">
        <f>SUM('Class Allocation'!BB333:BB337)</f>
        <v>0</v>
      </c>
      <c r="BC50" s="44"/>
      <c r="BD50" s="44">
        <f>SUM('Class Allocation'!BD333:BD337)</f>
        <v>257.93244999999996</v>
      </c>
      <c r="BE50" s="44">
        <f>SUM('Class Allocation'!BE333:BE337)</f>
        <v>0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3154870.8424732108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6354958.1575267883</v>
      </c>
      <c r="L51" s="44">
        <f>'Class Allocation'!L382</f>
        <v>1650879.6682177118</v>
      </c>
      <c r="M51" s="44">
        <f>'Class Allocation'!M382</f>
        <v>0</v>
      </c>
      <c r="N51" s="44">
        <f>'Class Allocation'!N382</f>
        <v>4682662.9726606077</v>
      </c>
      <c r="O51" s="44"/>
      <c r="P51" s="44">
        <f>'Class Allocation'!P382</f>
        <v>439097.16738212603</v>
      </c>
      <c r="Q51" s="44">
        <f>'Class Allocation'!Q382</f>
        <v>0</v>
      </c>
      <c r="R51" s="44">
        <f>'Class Allocation'!R382</f>
        <v>1082183.1881152368</v>
      </c>
      <c r="S51" s="44"/>
      <c r="T51" s="44">
        <f>'Class Allocation'!T382</f>
        <v>33415.907432116604</v>
      </c>
      <c r="U51" s="44">
        <f>'Class Allocation'!U382</f>
        <v>0</v>
      </c>
      <c r="V51" s="44">
        <f>'Class Allocation'!V382</f>
        <v>33702.174269583527</v>
      </c>
      <c r="W51" s="44"/>
      <c r="X51" s="44">
        <f>'Class Allocation'!X382</f>
        <v>401682.40381027228</v>
      </c>
      <c r="Y51" s="44">
        <f>'Class Allocation'!Y382</f>
        <v>0</v>
      </c>
      <c r="Z51" s="44">
        <f>'Class Allocation'!Z382</f>
        <v>242942.33019179729</v>
      </c>
      <c r="AA51" s="44"/>
      <c r="AB51" s="44">
        <f>'Class Allocation'!AB382</f>
        <v>352816.8479117112</v>
      </c>
      <c r="AC51" s="44">
        <f>'Class Allocation'!AC382</f>
        <v>0</v>
      </c>
      <c r="AD51" s="44">
        <f>'Class Allocation'!AD382</f>
        <v>52749.190828075283</v>
      </c>
      <c r="AE51" s="44"/>
      <c r="AF51" s="44">
        <f>'Class Allocation'!AF382</f>
        <v>217091.00384365127</v>
      </c>
      <c r="AG51" s="44">
        <f>'Class Allocation'!AG382</f>
        <v>0</v>
      </c>
      <c r="AH51" s="44">
        <f>'Class Allocation'!AH382</f>
        <v>25543.711153535489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21873.677620747341</v>
      </c>
      <c r="AO51" s="44">
        <f>'Class Allocation'!AO382</f>
        <v>0</v>
      </c>
      <c r="AP51" s="44">
        <f>'Class Allocation'!AP382</f>
        <v>500.39159831797133</v>
      </c>
      <c r="AQ51" s="44"/>
      <c r="AR51" s="44">
        <f>'Class Allocation'!AR382</f>
        <v>11448.383732322194</v>
      </c>
      <c r="AS51" s="44">
        <f>'Class Allocation'!AS382</f>
        <v>0</v>
      </c>
      <c r="AT51" s="44">
        <f>'Class Allocation'!AT382</f>
        <v>500.39159831797133</v>
      </c>
      <c r="AU51" s="44"/>
      <c r="AV51" s="44">
        <f>'Class Allocation'!AV382</f>
        <v>25384.096076432063</v>
      </c>
      <c r="AW51" s="44">
        <f>'Class Allocation'!AW382</f>
        <v>0</v>
      </c>
      <c r="AX51" s="44">
        <f>'Class Allocation'!AX382</f>
        <v>182169.73538393201</v>
      </c>
      <c r="AY51" s="44"/>
      <c r="AZ51" s="44">
        <f>'Class Allocation'!AZ382</f>
        <v>811.99683169148489</v>
      </c>
      <c r="BA51" s="44">
        <f>'Class Allocation'!BA382</f>
        <v>0</v>
      </c>
      <c r="BB51" s="44">
        <f>'Class Allocation'!BB382</f>
        <v>1409.1496794780699</v>
      </c>
      <c r="BC51" s="44"/>
      <c r="BD51" s="44">
        <f>'Class Allocation'!BD382</f>
        <v>369.68961442864349</v>
      </c>
      <c r="BE51" s="44">
        <f>'Class Allocation'!BE382</f>
        <v>0</v>
      </c>
      <c r="BF51" s="44">
        <f>'Class Allocation'!BF382</f>
        <v>7745.1922017064071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3271139.9999999995</v>
      </c>
      <c r="H52" s="81">
        <f t="shared" ref="H52" si="62">+L52+P52+T52+X52+AB52+AF52+AJ52+AN52+AR52+AV52+AZ52+BD52</f>
        <v>1443075.7732615003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1828064.2267384999</v>
      </c>
      <c r="L52" s="44">
        <f>'Class Allocation'!L394</f>
        <v>809973.64445856144</v>
      </c>
      <c r="M52" s="44">
        <f>'Class Allocation'!M394</f>
        <v>0</v>
      </c>
      <c r="N52" s="44">
        <f>'Class Allocation'!N394</f>
        <v>1573123.399736695</v>
      </c>
      <c r="O52" s="44"/>
      <c r="P52" s="44">
        <f>'Class Allocation'!P394</f>
        <v>203429.29985239822</v>
      </c>
      <c r="Q52" s="44">
        <f>'Class Allocation'!Q394</f>
        <v>0</v>
      </c>
      <c r="R52" s="44">
        <f>'Class Allocation'!R394</f>
        <v>195445.2738984449</v>
      </c>
      <c r="S52" s="44"/>
      <c r="T52" s="44">
        <f>'Class Allocation'!T394</f>
        <v>13466.447831537771</v>
      </c>
      <c r="U52" s="44">
        <f>'Class Allocation'!U394</f>
        <v>0</v>
      </c>
      <c r="V52" s="44">
        <f>'Class Allocation'!V394</f>
        <v>229.82945794979145</v>
      </c>
      <c r="W52" s="44"/>
      <c r="X52" s="44">
        <f>'Class Allocation'!X394</f>
        <v>161412.00313737258</v>
      </c>
      <c r="Y52" s="44">
        <f>'Class Allocation'!Y394</f>
        <v>0</v>
      </c>
      <c r="Z52" s="44">
        <f>'Class Allocation'!Z394</f>
        <v>9228.3714745533744</v>
      </c>
      <c r="AA52" s="44"/>
      <c r="AB52" s="44">
        <f>'Class Allocation'!AB394</f>
        <v>142183.47013746528</v>
      </c>
      <c r="AC52" s="44">
        <f>'Class Allocation'!AC394</f>
        <v>0</v>
      </c>
      <c r="AD52" s="44">
        <f>'Class Allocation'!AD394</f>
        <v>338.36003531497067</v>
      </c>
      <c r="AE52" s="44"/>
      <c r="AF52" s="44">
        <f>'Class Allocation'!AF394</f>
        <v>87231.592216028512</v>
      </c>
      <c r="AG52" s="44">
        <f>'Class Allocation'!AG394</f>
        <v>0</v>
      </c>
      <c r="AH52" s="44">
        <f>'Class Allocation'!AH394</f>
        <v>901.92299113906938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8814.9854724747638</v>
      </c>
      <c r="AO52" s="44">
        <f>'Class Allocation'!AO394</f>
        <v>0</v>
      </c>
      <c r="AP52" s="44">
        <f>'Class Allocation'!AP394</f>
        <v>3.1920758048582138</v>
      </c>
      <c r="AQ52" s="44"/>
      <c r="AR52" s="44">
        <f>'Class Allocation'!AR394</f>
        <v>4613.6428465973058</v>
      </c>
      <c r="AS52" s="44">
        <f>'Class Allocation'!AS394</f>
        <v>0</v>
      </c>
      <c r="AT52" s="44">
        <f>'Class Allocation'!AT394</f>
        <v>3.1920758048582138</v>
      </c>
      <c r="AU52" s="44"/>
      <c r="AV52" s="44">
        <f>'Class Allocation'!AV394</f>
        <v>11419.102545733858</v>
      </c>
      <c r="AW52" s="44">
        <f>'Class Allocation'!AW394</f>
        <v>0</v>
      </c>
      <c r="AX52" s="44">
        <f>'Class Allocation'!AX394</f>
        <v>48276.548608994206</v>
      </c>
      <c r="AY52" s="44"/>
      <c r="AZ52" s="44">
        <f>'Class Allocation'!AZ394</f>
        <v>365.27891558466536</v>
      </c>
      <c r="BA52" s="44">
        <f>'Class Allocation'!BA394</f>
        <v>0</v>
      </c>
      <c r="BB52" s="44">
        <f>'Class Allocation'!BB394</f>
        <v>77.768528641864151</v>
      </c>
      <c r="BC52" s="44"/>
      <c r="BD52" s="44">
        <f>'Class Allocation'!BD394</f>
        <v>166.30584774586393</v>
      </c>
      <c r="BE52" s="44">
        <f>'Class Allocation'!BE394</f>
        <v>0</v>
      </c>
      <c r="BF52" s="44">
        <f>'Class Allocation'!BF394</f>
        <v>436.36785515712654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14184335.999999994</v>
      </c>
      <c r="H53" s="81">
        <f t="shared" ref="H53" si="66">+L53+P53+T53+X53+AB53+AF53+AJ53+AN53+AR53+AV53+AZ53+BD53</f>
        <v>11996611.999999996</v>
      </c>
      <c r="I53" s="81">
        <f t="shared" ref="I53" si="67">+M53+Q53+U53+Y53+AC53+AG53+AK53+AO53+AS53+AW53+BA53+BE53</f>
        <v>2187724</v>
      </c>
      <c r="J53" s="81">
        <f t="shared" ref="J53" si="68">+N53+R53+V53+Z53+AD53+AH53+AL53+AP53+AT53+AX53+BB53+BF53</f>
        <v>0</v>
      </c>
      <c r="L53" s="44">
        <f>SUM('Class Allocation'!L296:L300)</f>
        <v>4259637.0228399988</v>
      </c>
      <c r="M53" s="44">
        <f>SUM('Class Allocation'!M296:M300)</f>
        <v>794997.12168731366</v>
      </c>
      <c r="N53" s="44">
        <f>SUM('Class Allocation'!N296:N300)</f>
        <v>0</v>
      </c>
      <c r="O53" s="44"/>
      <c r="P53" s="44">
        <f>SUM('Class Allocation'!P296:P300)</f>
        <v>1386808.3471999997</v>
      </c>
      <c r="Q53" s="44">
        <f>SUM('Class Allocation'!Q296:Q300)</f>
        <v>258233.57137287915</v>
      </c>
      <c r="R53" s="44">
        <f>SUM('Class Allocation'!R296:R300)</f>
        <v>0</v>
      </c>
      <c r="S53" s="44"/>
      <c r="T53" s="44">
        <f>SUM('Class Allocation'!T296:T300)</f>
        <v>162997.96724399997</v>
      </c>
      <c r="U53" s="44">
        <f>SUM('Class Allocation'!U296:U300)</f>
        <v>30470.818852011926</v>
      </c>
      <c r="V53" s="44">
        <f>SUM('Class Allocation'!V296:V300)</f>
        <v>0</v>
      </c>
      <c r="W53" s="44"/>
      <c r="X53" s="44">
        <f>SUM('Class Allocation'!X296:X300)</f>
        <v>1905301.9178399995</v>
      </c>
      <c r="Y53" s="44">
        <f>SUM('Class Allocation'!Y296:Y300)</f>
        <v>355112.03571937012</v>
      </c>
      <c r="Z53" s="44">
        <f>SUM('Class Allocation'!Z296:Z300)</f>
        <v>0</v>
      </c>
      <c r="AA53" s="44"/>
      <c r="AB53" s="44">
        <f>SUM('Class Allocation'!AB296:AB300)</f>
        <v>1816862.8941759996</v>
      </c>
      <c r="AC53" s="44">
        <f>SUM('Class Allocation'!AC296:AC300)</f>
        <v>340495.81197275146</v>
      </c>
      <c r="AD53" s="44">
        <f>SUM('Class Allocation'!AD296:AD300)</f>
        <v>0</v>
      </c>
      <c r="AE53" s="44"/>
      <c r="AF53" s="44">
        <f>SUM('Class Allocation'!AF296:AF300)</f>
        <v>1092423.4853319998</v>
      </c>
      <c r="AG53" s="44">
        <f>SUM('Class Allocation'!AG296:AG300)</f>
        <v>150956.95692732971</v>
      </c>
      <c r="AH53" s="44">
        <f>SUM('Class Allocation'!AH296:AH300)</f>
        <v>0</v>
      </c>
      <c r="AI53" s="44"/>
      <c r="AJ53" s="44">
        <f>SUM('Class Allocation'!AJ296:AJ300)</f>
        <v>1099405.513516</v>
      </c>
      <c r="AK53" s="44">
        <f>SUM('Class Allocation'!AK296:AK300)</f>
        <v>205984.1094099569</v>
      </c>
      <c r="AL53" s="44">
        <f>SUM('Class Allocation'!AL296:AL300)</f>
        <v>0</v>
      </c>
      <c r="AM53" s="44"/>
      <c r="AN53" s="44">
        <f>SUM('Class Allocation'!AN296:AN300)</f>
        <v>108137.46056799998</v>
      </c>
      <c r="AO53" s="44">
        <f>SUM('Class Allocation'!AO296:AO300)</f>
        <v>20179.943704279693</v>
      </c>
      <c r="AP53" s="44">
        <f>SUM('Class Allocation'!AP296:AP300)</f>
        <v>0</v>
      </c>
      <c r="AQ53" s="44"/>
      <c r="AR53" s="44">
        <f>SUM('Class Allocation'!AR296:AR300)</f>
        <v>58651.436067999988</v>
      </c>
      <c r="AS53" s="44">
        <f>SUM('Class Allocation'!AS296:AS300)</f>
        <v>10978.391492922761</v>
      </c>
      <c r="AT53" s="44">
        <f>SUM('Class Allocation'!AT296:AT300)</f>
        <v>0</v>
      </c>
      <c r="AU53" s="44"/>
      <c r="AV53" s="44">
        <f>SUM('Class Allocation'!AV296:AV300)</f>
        <v>99979.764407999974</v>
      </c>
      <c r="AW53" s="44">
        <f>SUM('Class Allocation'!AW296:AW300)</f>
        <v>19105.28054915191</v>
      </c>
      <c r="AX53" s="44">
        <f>SUM('Class Allocation'!AX296:AX300)</f>
        <v>0</v>
      </c>
      <c r="AY53" s="44"/>
      <c r="AZ53" s="44">
        <f>SUM('Class Allocation'!AZ296:AZ300)</f>
        <v>3263.0784639999993</v>
      </c>
      <c r="BA53" s="44">
        <f>SUM('Class Allocation'!BA296:BA300)</f>
        <v>622.05565049880158</v>
      </c>
      <c r="BB53" s="44">
        <f>SUM('Class Allocation'!BB296:BB300)</f>
        <v>0</v>
      </c>
      <c r="BC53" s="44"/>
      <c r="BD53" s="44">
        <f>SUM('Class Allocation'!BD296:BD300)</f>
        <v>3143.1123439999997</v>
      </c>
      <c r="BE53" s="44">
        <f>SUM('Class Allocation'!BE296:BE300)</f>
        <v>587.9026615339269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8611787.9999999981</v>
      </c>
      <c r="H56" s="81">
        <f t="shared" ref="H56" si="74">+L56+P56+T56+X56+AB56+AF56+AJ56+AN56+AR56+AV56+AZ56+BD56</f>
        <v>2856947.1504441025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5754840.8495558985</v>
      </c>
      <c r="L56" s="44">
        <f>SUM('Class Allocation'!L372:L381)</f>
        <v>1494982.2668947331</v>
      </c>
      <c r="M56" s="44">
        <f>SUM('Class Allocation'!M372:M381)</f>
        <v>0</v>
      </c>
      <c r="N56" s="44">
        <f>SUM('Class Allocation'!N372:N381)</f>
        <v>4240465.3959606374</v>
      </c>
      <c r="O56" s="44"/>
      <c r="P56" s="44">
        <f>SUM('Class Allocation'!P372:P381)</f>
        <v>397631.93606271833</v>
      </c>
      <c r="Q56" s="44">
        <f>SUM('Class Allocation'!Q372:Q381)</f>
        <v>0</v>
      </c>
      <c r="R56" s="44">
        <f>SUM('Class Allocation'!R372:R381)</f>
        <v>979989.4607161223</v>
      </c>
      <c r="S56" s="44"/>
      <c r="T56" s="44">
        <f>SUM('Class Allocation'!T372:T381)</f>
        <v>30260.345441859427</v>
      </c>
      <c r="U56" s="44">
        <f>SUM('Class Allocation'!U372:U381)</f>
        <v>0</v>
      </c>
      <c r="V56" s="44">
        <f>SUM('Class Allocation'!V372:V381)</f>
        <v>30519.579263592248</v>
      </c>
      <c r="W56" s="44"/>
      <c r="X56" s="44">
        <f>SUM('Class Allocation'!X372:X381)</f>
        <v>363750.35817620455</v>
      </c>
      <c r="Y56" s="44">
        <f>SUM('Class Allocation'!Y372:Y381)</f>
        <v>0</v>
      </c>
      <c r="Z56" s="44">
        <f>SUM('Class Allocation'!Z372:Z381)</f>
        <v>220000.57454637275</v>
      </c>
      <c r="AA56" s="44"/>
      <c r="AB56" s="44">
        <f>SUM('Class Allocation'!AB372:AB381)</f>
        <v>319499.31981362647</v>
      </c>
      <c r="AC56" s="44">
        <f>SUM('Class Allocation'!AC372:AC381)</f>
        <v>0</v>
      </c>
      <c r="AD56" s="44">
        <f>SUM('Class Allocation'!AD372:AD381)</f>
        <v>47767.930273291851</v>
      </c>
      <c r="AE56" s="44"/>
      <c r="AF56" s="44">
        <f>SUM('Class Allocation'!AF372:AF381)</f>
        <v>196590.46464544313</v>
      </c>
      <c r="AG56" s="44">
        <f>SUM('Class Allocation'!AG372:AG381)</f>
        <v>0</v>
      </c>
      <c r="AH56" s="44">
        <f>SUM('Class Allocation'!AH372:AH381)</f>
        <v>23131.543709932437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19808.082190565208</v>
      </c>
      <c r="AO56" s="44">
        <f>SUM('Class Allocation'!AO372:AO381)</f>
        <v>0</v>
      </c>
      <c r="AP56" s="44">
        <f>SUM('Class Allocation'!AP372:AP381)</f>
        <v>453.13815439746872</v>
      </c>
      <c r="AQ56" s="44"/>
      <c r="AR56" s="44">
        <f>SUM('Class Allocation'!AR372:AR381)</f>
        <v>10367.279332300031</v>
      </c>
      <c r="AS56" s="44">
        <f>SUM('Class Allocation'!AS372:AS381)</f>
        <v>0</v>
      </c>
      <c r="AT56" s="44">
        <f>SUM('Class Allocation'!AT372:AT381)</f>
        <v>453.13815439746872</v>
      </c>
      <c r="AU56" s="44"/>
      <c r="AV56" s="44">
        <f>SUM('Class Allocation'!AV372:AV381)</f>
        <v>22987.001551959002</v>
      </c>
      <c r="AW56" s="44">
        <f>SUM('Class Allocation'!AW372:AW381)</f>
        <v>0</v>
      </c>
      <c r="AX56" s="44">
        <f>SUM('Class Allocation'!AX372:AX381)</f>
        <v>164966.91382595006</v>
      </c>
      <c r="AY56" s="44"/>
      <c r="AZ56" s="44">
        <f>SUM('Class Allocation'!AZ372:AZ381)</f>
        <v>735.31759311326709</v>
      </c>
      <c r="BA56" s="44">
        <f>SUM('Class Allocation'!BA372:BA381)</f>
        <v>0</v>
      </c>
      <c r="BB56" s="44">
        <f>SUM('Class Allocation'!BB372:BB381)</f>
        <v>1276.0795488471022</v>
      </c>
      <c r="BC56" s="44"/>
      <c r="BD56" s="44">
        <f>SUM('Class Allocation'!BD372:BD381)</f>
        <v>334.77874158002408</v>
      </c>
      <c r="BE56" s="44">
        <f>SUM('Class Allocation'!BE372:BE381)</f>
        <v>0</v>
      </c>
      <c r="BF56" s="44">
        <f>SUM('Class Allocation'!BF372:BF381)</f>
        <v>7013.791021936232</v>
      </c>
    </row>
    <row r="57" spans="3:58" s="135" customFormat="1" x14ac:dyDescent="0.25">
      <c r="C57" s="152" t="s">
        <v>364</v>
      </c>
      <c r="D57" s="152" t="s">
        <v>361</v>
      </c>
      <c r="E57" s="152">
        <f t="shared" si="4"/>
        <v>46</v>
      </c>
      <c r="F57" s="152"/>
      <c r="G57" s="154">
        <f t="shared" ref="G57" si="77">SUM(L57:BF57)</f>
        <v>53937678</v>
      </c>
      <c r="H57" s="155">
        <f t="shared" ref="H57" si="78">+L57+P57+T57+X57+AB57+AF57+AJ57+AN57+AR57+AV57+AZ57+BD57</f>
        <v>16216787.924744591</v>
      </c>
      <c r="I57" s="155">
        <f t="shared" ref="I57" si="79">+M57+Q57+U57+Y57+AC57+AG57+AK57+AO57+AS57+AW57+BA57+BE57</f>
        <v>37720890.075255416</v>
      </c>
      <c r="J57" s="155">
        <f t="shared" ref="J57" si="80">+N57+R57+V57+Z57+AD57+AH57+AL57+AP57+AT57+AX57+BB57+BF57</f>
        <v>0</v>
      </c>
      <c r="K57" s="156"/>
      <c r="L57" s="136">
        <f>L69</f>
        <v>6341579.6280841902</v>
      </c>
      <c r="M57" s="136">
        <f t="shared" ref="M57:BF57" si="81">M69</f>
        <v>13646589.366156191</v>
      </c>
      <c r="N57" s="136">
        <f t="shared" si="81"/>
        <v>0</v>
      </c>
      <c r="O57" s="136"/>
      <c r="P57" s="136">
        <f t="shared" si="81"/>
        <v>2291689.3747389931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188997.72591280844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2667774.6800566404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2017707.9256175568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1362800.5514564125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1166945.2809373518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126004.41607388463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51004.471042006495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2283.8708247467439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2" t="s">
        <v>365</v>
      </c>
      <c r="D58" s="152" t="s">
        <v>276</v>
      </c>
      <c r="E58" s="152">
        <f t="shared" si="4"/>
        <v>47</v>
      </c>
      <c r="F58" s="152"/>
      <c r="G58" s="154">
        <f t="shared" ref="G58" si="82">SUM(L58:BF58)</f>
        <v>18526106</v>
      </c>
      <c r="H58" s="155">
        <f t="shared" ref="H58" si="83">+L58+P58+T58+X58+AB58+AF58+AJ58+AN58+AR58+AV58+AZ58+BD58</f>
        <v>18526106</v>
      </c>
      <c r="I58" s="155">
        <f t="shared" ref="I58" si="84">+M58+Q58+U58+Y58+AC58+AG58+AK58+AO58+AS58+AW58+BA58+BE58</f>
        <v>0</v>
      </c>
      <c r="J58" s="155">
        <f t="shared" ref="J58" si="85">+N58+R58+V58+Z58+AD58+AH58+AL58+AP58+AT58+AX58+BB58+BF58</f>
        <v>0</v>
      </c>
      <c r="K58" s="156"/>
      <c r="L58" s="136">
        <f>L74</f>
        <v>7244639.1321466723</v>
      </c>
      <c r="M58" s="136">
        <f t="shared" ref="M58:BF58" si="86">M74</f>
        <v>0</v>
      </c>
      <c r="N58" s="136">
        <f t="shared" si="86"/>
        <v>0</v>
      </c>
      <c r="O58" s="136"/>
      <c r="P58" s="136">
        <f t="shared" si="86"/>
        <v>2618032.6506401533</v>
      </c>
      <c r="Q58" s="136">
        <f t="shared" si="86"/>
        <v>0</v>
      </c>
      <c r="R58" s="136">
        <f t="shared" si="86"/>
        <v>0</v>
      </c>
      <c r="S58" s="136"/>
      <c r="T58" s="136">
        <f t="shared" si="86"/>
        <v>215911.5553750933</v>
      </c>
      <c r="U58" s="136">
        <f t="shared" si="86"/>
        <v>0</v>
      </c>
      <c r="V58" s="136">
        <f t="shared" si="86"/>
        <v>0</v>
      </c>
      <c r="W58" s="136"/>
      <c r="X58" s="136">
        <f t="shared" si="86"/>
        <v>3047673.6044276664</v>
      </c>
      <c r="Y58" s="136">
        <f t="shared" si="86"/>
        <v>0</v>
      </c>
      <c r="Z58" s="136">
        <f t="shared" si="86"/>
        <v>0</v>
      </c>
      <c r="AA58" s="136"/>
      <c r="AB58" s="136">
        <f t="shared" si="86"/>
        <v>2305035.4410810177</v>
      </c>
      <c r="AC58" s="136">
        <f t="shared" si="86"/>
        <v>0</v>
      </c>
      <c r="AD58" s="136">
        <f t="shared" si="86"/>
        <v>0</v>
      </c>
      <c r="AE58" s="136"/>
      <c r="AF58" s="136">
        <f t="shared" si="86"/>
        <v>1556867.3395929355</v>
      </c>
      <c r="AG58" s="136">
        <f t="shared" si="86"/>
        <v>0</v>
      </c>
      <c r="AH58" s="136">
        <f t="shared" si="86"/>
        <v>0</v>
      </c>
      <c r="AI58" s="136"/>
      <c r="AJ58" s="136">
        <f t="shared" si="86"/>
        <v>1333121.7051841447</v>
      </c>
      <c r="AK58" s="136">
        <f t="shared" si="86"/>
        <v>0</v>
      </c>
      <c r="AL58" s="136">
        <f t="shared" si="86"/>
        <v>0</v>
      </c>
      <c r="AM58" s="136"/>
      <c r="AN58" s="136">
        <f t="shared" si="86"/>
        <v>143947.8138017061</v>
      </c>
      <c r="AO58" s="136">
        <f t="shared" si="86"/>
        <v>0</v>
      </c>
      <c r="AP58" s="136">
        <f t="shared" si="86"/>
        <v>0</v>
      </c>
      <c r="AQ58" s="136"/>
      <c r="AR58" s="136">
        <f t="shared" si="86"/>
        <v>58267.65703437075</v>
      </c>
      <c r="AS58" s="136">
        <f t="shared" si="86"/>
        <v>0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0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0</v>
      </c>
      <c r="BB58" s="136">
        <f t="shared" si="86"/>
        <v>0</v>
      </c>
      <c r="BC58" s="136"/>
      <c r="BD58" s="136">
        <f t="shared" si="86"/>
        <v>2609.100716240142</v>
      </c>
      <c r="BE58" s="136">
        <f t="shared" si="86"/>
        <v>0</v>
      </c>
      <c r="BF58" s="136">
        <f t="shared" si="86"/>
        <v>0</v>
      </c>
    </row>
    <row r="59" spans="3:58" s="135" customFormat="1" x14ac:dyDescent="0.25">
      <c r="C59" s="152" t="s">
        <v>368</v>
      </c>
      <c r="D59" s="152" t="s">
        <v>277</v>
      </c>
      <c r="E59" s="152">
        <f t="shared" si="4"/>
        <v>48</v>
      </c>
      <c r="F59" s="152"/>
      <c r="G59" s="154">
        <f t="shared" ref="G59" si="87">SUM(L59:BF59)</f>
        <v>2617218.9999999991</v>
      </c>
      <c r="H59" s="155">
        <f t="shared" ref="H59" si="88">+L59+P59+T59+X59+AB59+AF59+AJ59+AN59+AR59+AV59+AZ59+BD59</f>
        <v>2617218.9999999991</v>
      </c>
      <c r="I59" s="155">
        <f t="shared" ref="I59" si="89">+M59+Q59+U59+Y59+AC59+AG59+AK59+AO59+AS59+AW59+BA59+BE59</f>
        <v>0</v>
      </c>
      <c r="J59" s="155">
        <f t="shared" ref="J59" si="90">+N59+R59+V59+Z59+AD59+AH59+AL59+AP59+AT59+AX59+BB59+BF59</f>
        <v>0</v>
      </c>
      <c r="K59" s="156"/>
      <c r="L59" s="136">
        <f>L79</f>
        <v>1023464.250112667</v>
      </c>
      <c r="M59" s="136">
        <f t="shared" ref="M59:BF59" si="91">M79</f>
        <v>0</v>
      </c>
      <c r="N59" s="136">
        <f t="shared" si="91"/>
        <v>0</v>
      </c>
      <c r="O59" s="136"/>
      <c r="P59" s="136">
        <f t="shared" si="91"/>
        <v>369854.56068726862</v>
      </c>
      <c r="Q59" s="136">
        <f t="shared" si="91"/>
        <v>0</v>
      </c>
      <c r="R59" s="136">
        <f t="shared" si="91"/>
        <v>0</v>
      </c>
      <c r="S59" s="136"/>
      <c r="T59" s="136">
        <f t="shared" si="91"/>
        <v>30502.245050700149</v>
      </c>
      <c r="U59" s="136">
        <f t="shared" si="91"/>
        <v>0</v>
      </c>
      <c r="V59" s="136">
        <f t="shared" si="91"/>
        <v>0</v>
      </c>
      <c r="W59" s="136"/>
      <c r="X59" s="136">
        <f t="shared" si="91"/>
        <v>430550.77323354257</v>
      </c>
      <c r="Y59" s="136">
        <f t="shared" si="91"/>
        <v>0</v>
      </c>
      <c r="Z59" s="136">
        <f t="shared" si="91"/>
        <v>0</v>
      </c>
      <c r="AA59" s="136"/>
      <c r="AB59" s="136">
        <f t="shared" si="91"/>
        <v>325636.83658458071</v>
      </c>
      <c r="AC59" s="136">
        <f t="shared" si="91"/>
        <v>0</v>
      </c>
      <c r="AD59" s="136">
        <f t="shared" si="91"/>
        <v>0</v>
      </c>
      <c r="AE59" s="136"/>
      <c r="AF59" s="136">
        <f t="shared" si="91"/>
        <v>219941.67482697568</v>
      </c>
      <c r="AG59" s="136">
        <f t="shared" si="91"/>
        <v>0</v>
      </c>
      <c r="AH59" s="136">
        <f t="shared" si="91"/>
        <v>0</v>
      </c>
      <c r="AI59" s="136"/>
      <c r="AJ59" s="136">
        <f t="shared" si="91"/>
        <v>188332.69420569774</v>
      </c>
      <c r="AK59" s="136">
        <f t="shared" si="91"/>
        <v>0</v>
      </c>
      <c r="AL59" s="136">
        <f t="shared" si="91"/>
        <v>0</v>
      </c>
      <c r="AM59" s="136"/>
      <c r="AN59" s="136">
        <f t="shared" si="91"/>
        <v>20335.78741751167</v>
      </c>
      <c r="AO59" s="136">
        <f t="shared" si="91"/>
        <v>0</v>
      </c>
      <c r="AP59" s="136">
        <f t="shared" si="91"/>
        <v>0</v>
      </c>
      <c r="AQ59" s="136"/>
      <c r="AR59" s="136">
        <f t="shared" si="91"/>
        <v>8231.5851521004352</v>
      </c>
      <c r="AS59" s="136">
        <f t="shared" si="91"/>
        <v>0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0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0</v>
      </c>
      <c r="BB59" s="136">
        <f t="shared" si="91"/>
        <v>0</v>
      </c>
      <c r="BC59" s="136"/>
      <c r="BD59" s="136">
        <f t="shared" si="91"/>
        <v>368.59272895541608</v>
      </c>
      <c r="BE59" s="136">
        <f t="shared" si="91"/>
        <v>0</v>
      </c>
      <c r="BF59" s="136">
        <f t="shared" si="91"/>
        <v>0</v>
      </c>
    </row>
    <row r="60" spans="3:58" s="135" customFormat="1" x14ac:dyDescent="0.25">
      <c r="C60" s="152" t="s">
        <v>272</v>
      </c>
      <c r="D60" s="152" t="s">
        <v>273</v>
      </c>
      <c r="E60" s="152">
        <f t="shared" si="4"/>
        <v>49</v>
      </c>
      <c r="F60" s="152"/>
      <c r="G60" s="154">
        <f t="shared" ref="G60" si="92">SUM(L60:BF60)</f>
        <v>631684224.00000012</v>
      </c>
      <c r="H60" s="155">
        <f t="shared" ref="H60" si="93">+L60+P60+T60+X60+AB60+AF60+AJ60+AN60+AR60+AV60+AZ60+BD60</f>
        <v>130895282.47078885</v>
      </c>
      <c r="I60" s="155">
        <f t="shared" ref="I60" si="94">+M60+Q60+U60+Y60+AC60+AG60+AK60+AO60+AS60+AW60+BA60+BE60</f>
        <v>427820098.07364148</v>
      </c>
      <c r="J60" s="155">
        <f t="shared" ref="J60" si="95">+N60+R60+V60+Z60+AD60+AH60+AL60+AP60+AT60+AX60+BB60+BF60</f>
        <v>72968843.45556964</v>
      </c>
      <c r="K60" s="156"/>
      <c r="L60" s="136">
        <f>+'Class Allocation'!L290</f>
        <v>54708822.333658658</v>
      </c>
      <c r="M60" s="136">
        <f>+'Class Allocation'!M290</f>
        <v>155349937.70406318</v>
      </c>
      <c r="N60" s="136">
        <f>+'Class Allocation'!N290</f>
        <v>56123150.347261369</v>
      </c>
      <c r="O60" s="136"/>
      <c r="P60" s="136">
        <f>+'Class Allocation'!P290</f>
        <v>16647096.273507683</v>
      </c>
      <c r="Q60" s="136">
        <f>+'Class Allocation'!Q290</f>
        <v>50464932.920595527</v>
      </c>
      <c r="R60" s="136">
        <f>+'Class Allocation'!R290</f>
        <v>11369051.978542032</v>
      </c>
      <c r="S60" s="136"/>
      <c r="T60" s="136">
        <f>+'Class Allocation'!T290</f>
        <v>1578667.6753515839</v>
      </c>
      <c r="U60" s="136">
        <f>+'Class Allocation'!U290</f>
        <v>5964031.3332277574</v>
      </c>
      <c r="V60" s="136">
        <f>+'Class Allocation'!V290</f>
        <v>159708.38855668373</v>
      </c>
      <c r="W60" s="136"/>
      <c r="X60" s="136">
        <f>+'Class Allocation'!X290</f>
        <v>19132796.099911906</v>
      </c>
      <c r="Y60" s="136">
        <f>+'Class Allocation'!Y290</f>
        <v>69437658.439501345</v>
      </c>
      <c r="Z60" s="136">
        <f>+'Class Allocation'!Z290</f>
        <v>1834585.7476760324</v>
      </c>
      <c r="AA60" s="136"/>
      <c r="AB60" s="136">
        <f>+'Class Allocation'!AB290</f>
        <v>17170785.767486934</v>
      </c>
      <c r="AC60" s="136">
        <f>+'Class Allocation'!AC290</f>
        <v>66654547.581304826</v>
      </c>
      <c r="AD60" s="136">
        <f>+'Class Allocation'!AD290</f>
        <v>356441.57440040994</v>
      </c>
      <c r="AE60" s="136"/>
      <c r="AF60" s="136">
        <f>+'Class Allocation'!AF290</f>
        <v>10546318.559500886</v>
      </c>
      <c r="AG60" s="136">
        <f>+'Class Allocation'!AG290</f>
        <v>29511267.676461425</v>
      </c>
      <c r="AH60" s="136">
        <f>+'Class Allocation'!AH290</f>
        <v>470756.20853700925</v>
      </c>
      <c r="AI60" s="136"/>
      <c r="AJ60" s="136">
        <f>+'Class Allocation'!AJ290</f>
        <v>8588478.1536141559</v>
      </c>
      <c r="AK60" s="136">
        <f>+'Class Allocation'!AK290</f>
        <v>40367490.8343978</v>
      </c>
      <c r="AL60" s="136">
        <f>+'Class Allocation'!AL290</f>
        <v>192911.91580498236</v>
      </c>
      <c r="AM60" s="136"/>
      <c r="AN60" s="136">
        <f>+'Class Allocation'!AN290</f>
        <v>1043481.1358314869</v>
      </c>
      <c r="AO60" s="136">
        <f>+'Class Allocation'!AO290</f>
        <v>3952255.0427972144</v>
      </c>
      <c r="AP60" s="136">
        <f>+'Class Allocation'!AP290</f>
        <v>2351.0104414085604</v>
      </c>
      <c r="AQ60" s="136"/>
      <c r="AR60" s="136">
        <f>+'Class Allocation'!AR290</f>
        <v>536806.89237448061</v>
      </c>
      <c r="AS60" s="136">
        <f>+'Class Allocation'!AS290</f>
        <v>2139624.6310171075</v>
      </c>
      <c r="AT60" s="136">
        <f>+'Class Allocation'!AT290</f>
        <v>2351.0104414085604</v>
      </c>
      <c r="AU60" s="136"/>
      <c r="AV60" s="136">
        <f>+'Class Allocation'!AV290</f>
        <v>889010.27261232701</v>
      </c>
      <c r="AW60" s="136">
        <f>+'Class Allocation'!AW290</f>
        <v>3741516.4913620478</v>
      </c>
      <c r="AX60" s="136">
        <f>+'Class Allocation'!AX290</f>
        <v>2401634.8906375249</v>
      </c>
      <c r="AY60" s="136"/>
      <c r="AZ60" s="136">
        <f>+'Class Allocation'!AZ290</f>
        <v>28758.620606653618</v>
      </c>
      <c r="BA60" s="136">
        <f>+'Class Allocation'!BA290</f>
        <v>121844.8977169346</v>
      </c>
      <c r="BB60" s="136">
        <f>+'Class Allocation'!BB290</f>
        <v>8622.3820868146686</v>
      </c>
      <c r="BC60" s="136"/>
      <c r="BD60" s="136">
        <f>+'Class Allocation'!BD290</f>
        <v>24260.686332071171</v>
      </c>
      <c r="BE60" s="136">
        <f>+'Class Allocation'!BE290</f>
        <v>114990.52119633953</v>
      </c>
      <c r="BF60" s="136">
        <f>+'Class Allocation'!BF290</f>
        <v>47278.001183956156</v>
      </c>
    </row>
    <row r="61" spans="3:58" x14ac:dyDescent="0.25">
      <c r="C61" s="152" t="s">
        <v>490</v>
      </c>
      <c r="D61" s="152" t="s">
        <v>491</v>
      </c>
      <c r="E61" s="152">
        <f t="shared" si="4"/>
        <v>50</v>
      </c>
      <c r="F61" s="152"/>
      <c r="G61" s="152">
        <f>SUM(L61:BF61)</f>
        <v>480032</v>
      </c>
      <c r="H61" s="161"/>
      <c r="I61" s="152"/>
      <c r="J61" s="152"/>
      <c r="K61" s="156"/>
      <c r="L61" s="152"/>
      <c r="M61" s="152"/>
      <c r="N61" s="153">
        <f>N44</f>
        <v>364109</v>
      </c>
      <c r="O61" s="152"/>
      <c r="P61" s="152"/>
      <c r="Q61" s="152"/>
      <c r="R61" s="153">
        <f>R44</f>
        <v>90474</v>
      </c>
      <c r="S61" s="152"/>
      <c r="T61" s="152"/>
      <c r="U61" s="152"/>
      <c r="V61" s="136">
        <f>V44</f>
        <v>360</v>
      </c>
      <c r="W61" s="152"/>
      <c r="X61" s="152"/>
      <c r="Y61" s="152"/>
      <c r="Z61" s="136">
        <f>Z44</f>
        <v>14121</v>
      </c>
      <c r="AA61" s="152"/>
      <c r="AB61" s="152"/>
      <c r="AC61" s="152"/>
      <c r="AD61" s="136">
        <f>AD44</f>
        <v>2638</v>
      </c>
      <c r="AE61" s="152"/>
      <c r="AF61" s="152"/>
      <c r="AG61" s="152"/>
      <c r="AH61" s="136">
        <f>AH44</f>
        <v>6900</v>
      </c>
      <c r="AI61" s="152"/>
      <c r="AJ61" s="152"/>
      <c r="AK61" s="152"/>
      <c r="AL61" s="136">
        <f>AL44</f>
        <v>325</v>
      </c>
      <c r="AM61" s="152"/>
      <c r="AN61" s="152"/>
      <c r="AO61" s="152"/>
      <c r="AP61" s="136">
        <f>AP44</f>
        <v>5</v>
      </c>
      <c r="AQ61" s="152"/>
      <c r="AR61" s="152"/>
      <c r="AS61" s="152"/>
      <c r="AT61" s="136">
        <f>AT44</f>
        <v>5</v>
      </c>
      <c r="AU61" s="152"/>
      <c r="AV61" s="152"/>
      <c r="AW61" s="152"/>
      <c r="AX61" s="152">
        <v>0</v>
      </c>
      <c r="AY61" s="152"/>
      <c r="AZ61" s="152"/>
      <c r="BA61" s="152"/>
      <c r="BB61" s="152">
        <v>176</v>
      </c>
      <c r="BC61" s="152"/>
      <c r="BD61" s="152"/>
      <c r="BE61" s="152"/>
      <c r="BF61" s="152">
        <v>919</v>
      </c>
    </row>
    <row r="62" spans="3:58" x14ac:dyDescent="0.25">
      <c r="C62" s="152" t="s">
        <v>501</v>
      </c>
      <c r="D62" s="152" t="s">
        <v>504</v>
      </c>
      <c r="E62" s="152">
        <f t="shared" si="4"/>
        <v>51</v>
      </c>
      <c r="F62" s="152"/>
      <c r="G62" s="177">
        <f>SUM(L62:BF62)</f>
        <v>1</v>
      </c>
      <c r="H62" s="176"/>
      <c r="I62" s="175">
        <f>G62</f>
        <v>1</v>
      </c>
      <c r="J62" s="152"/>
      <c r="K62" s="156"/>
      <c r="L62" s="152"/>
      <c r="M62" s="174">
        <f>M85</f>
        <v>0.36339004448793066</v>
      </c>
      <c r="N62" s="153"/>
      <c r="O62" s="152"/>
      <c r="P62" s="152"/>
      <c r="Q62" s="174">
        <f>Q85</f>
        <v>0.11803754558293421</v>
      </c>
      <c r="R62" s="153"/>
      <c r="S62" s="152"/>
      <c r="T62" s="152"/>
      <c r="U62" s="174">
        <f>U85</f>
        <v>1.3928090952977581E-2</v>
      </c>
      <c r="V62" s="136"/>
      <c r="W62" s="152"/>
      <c r="X62" s="152"/>
      <c r="Y62" s="174">
        <f>Y85</f>
        <v>0.16232030901492606</v>
      </c>
      <c r="Z62" s="136"/>
      <c r="AA62" s="152"/>
      <c r="AB62" s="152"/>
      <c r="AC62" s="174">
        <f>AC85</f>
        <v>0.15563929086701589</v>
      </c>
      <c r="AD62" s="136"/>
      <c r="AE62" s="152"/>
      <c r="AF62" s="152"/>
      <c r="AG62" s="174">
        <f>AG85</f>
        <v>6.900182880808077E-2</v>
      </c>
      <c r="AH62" s="136"/>
      <c r="AI62" s="152"/>
      <c r="AJ62" s="152"/>
      <c r="AK62" s="174">
        <f>AK85</f>
        <v>9.4154522878551819E-2</v>
      </c>
      <c r="AL62" s="136"/>
      <c r="AM62" s="152"/>
      <c r="AN62" s="152"/>
      <c r="AO62" s="174">
        <f>AO85</f>
        <v>9.2241725666856022E-3</v>
      </c>
      <c r="AP62" s="136"/>
      <c r="AQ62" s="152"/>
      <c r="AR62" s="152"/>
      <c r="AS62" s="174">
        <f>AS85</f>
        <v>5.0181793923377727E-3</v>
      </c>
      <c r="AT62" s="136"/>
      <c r="AU62" s="152"/>
      <c r="AV62" s="152"/>
      <c r="AW62" s="174">
        <f>AW85</f>
        <v>8.7329482828509952E-3</v>
      </c>
      <c r="AX62" s="152"/>
      <c r="AY62" s="152"/>
      <c r="AZ62" s="152"/>
      <c r="BA62" s="174">
        <f>BA85</f>
        <v>2.8433918103874236E-4</v>
      </c>
      <c r="BB62" s="152"/>
      <c r="BC62" s="152"/>
      <c r="BD62" s="152"/>
      <c r="BE62" s="174">
        <f>BE85</f>
        <v>2.6872798466987923E-4</v>
      </c>
      <c r="BF62" s="152"/>
    </row>
    <row r="63" spans="3:58" x14ac:dyDescent="0.25">
      <c r="C63" s="152" t="s">
        <v>502</v>
      </c>
      <c r="D63" s="152" t="s">
        <v>509</v>
      </c>
      <c r="E63" s="152">
        <f t="shared" si="4"/>
        <v>52</v>
      </c>
      <c r="F63" s="152"/>
      <c r="G63" s="175">
        <f>H63</f>
        <v>1</v>
      </c>
      <c r="H63" s="176">
        <f>SUM(L63:BF63)</f>
        <v>1</v>
      </c>
      <c r="I63" s="152"/>
      <c r="J63" s="152"/>
      <c r="K63" s="156"/>
      <c r="L63" s="152">
        <v>0.35507</v>
      </c>
      <c r="M63" s="152"/>
      <c r="N63" s="153"/>
      <c r="O63" s="152"/>
      <c r="P63" s="152">
        <v>0.11559999999999999</v>
      </c>
      <c r="Q63" s="152"/>
      <c r="R63" s="153"/>
      <c r="S63" s="152"/>
      <c r="T63" s="152">
        <v>1.3587E-2</v>
      </c>
      <c r="U63" s="152"/>
      <c r="V63" s="136"/>
      <c r="W63" s="152"/>
      <c r="X63" s="152">
        <v>0.15881999999999999</v>
      </c>
      <c r="Y63" s="152"/>
      <c r="Z63" s="136"/>
      <c r="AA63" s="152"/>
      <c r="AB63" s="152">
        <v>0.151448</v>
      </c>
      <c r="AC63" s="152"/>
      <c r="AD63" s="136"/>
      <c r="AE63" s="152"/>
      <c r="AF63" s="152">
        <v>9.1061000000000003E-2</v>
      </c>
      <c r="AG63" s="152"/>
      <c r="AH63" s="136"/>
      <c r="AI63" s="152"/>
      <c r="AJ63" s="152">
        <v>9.1643000000000002E-2</v>
      </c>
      <c r="AK63" s="152"/>
      <c r="AL63" s="136"/>
      <c r="AM63" s="152"/>
      <c r="AN63" s="152">
        <v>9.0139999999999994E-3</v>
      </c>
      <c r="AO63" s="152"/>
      <c r="AP63" s="136"/>
      <c r="AQ63" s="152"/>
      <c r="AR63" s="152">
        <v>4.8890000000000001E-3</v>
      </c>
      <c r="AS63" s="152"/>
      <c r="AT63" s="136"/>
      <c r="AU63" s="152"/>
      <c r="AV63" s="152">
        <v>8.3339999999999994E-3</v>
      </c>
      <c r="AW63" s="152"/>
      <c r="AX63" s="152"/>
      <c r="AY63" s="152"/>
      <c r="AZ63" s="152">
        <v>2.72E-4</v>
      </c>
      <c r="BA63" s="152"/>
      <c r="BB63" s="152"/>
      <c r="BC63" s="152"/>
      <c r="BD63" s="152">
        <v>2.6200000000000003E-4</v>
      </c>
      <c r="BE63" s="152"/>
      <c r="BF63" s="152"/>
    </row>
    <row r="64" spans="3:58" x14ac:dyDescent="0.25">
      <c r="C64" s="152" t="s">
        <v>503</v>
      </c>
      <c r="D64" s="152" t="s">
        <v>510</v>
      </c>
      <c r="E64" s="152">
        <f t="shared" si="4"/>
        <v>53</v>
      </c>
      <c r="F64" s="152"/>
      <c r="G64" s="175">
        <f>H64</f>
        <v>1.0000000000000002</v>
      </c>
      <c r="H64" s="176">
        <f>SUM(L64:BF64)</f>
        <v>1.0000000000000002</v>
      </c>
      <c r="I64" s="152"/>
      <c r="J64" s="152"/>
      <c r="K64" s="156"/>
      <c r="L64" s="152">
        <v>0.357406</v>
      </c>
      <c r="M64" s="152"/>
      <c r="N64" s="152"/>
      <c r="O64" s="152"/>
      <c r="P64" s="152">
        <v>0.115872</v>
      </c>
      <c r="Q64" s="152"/>
      <c r="R64" s="152"/>
      <c r="S64" s="152"/>
      <c r="T64" s="152">
        <v>1.3531E-2</v>
      </c>
      <c r="U64" s="152"/>
      <c r="V64" s="136"/>
      <c r="W64" s="152"/>
      <c r="X64" s="152">
        <v>0.1585</v>
      </c>
      <c r="Y64" s="152"/>
      <c r="Z64" s="152"/>
      <c r="AA64" s="152"/>
      <c r="AB64" s="152">
        <v>0.150642</v>
      </c>
      <c r="AC64" s="152"/>
      <c r="AD64" s="152"/>
      <c r="AE64" s="152"/>
      <c r="AF64" s="152">
        <v>9.0666999999999998E-2</v>
      </c>
      <c r="AG64" s="152"/>
      <c r="AH64" s="152"/>
      <c r="AI64" s="152"/>
      <c r="AJ64" s="152">
        <v>9.0883000000000005E-2</v>
      </c>
      <c r="AK64" s="152"/>
      <c r="AL64" s="152"/>
      <c r="AM64" s="152"/>
      <c r="AN64" s="152">
        <v>8.966E-3</v>
      </c>
      <c r="AO64" s="152"/>
      <c r="AP64" s="152"/>
      <c r="AQ64" s="152"/>
      <c r="AR64" s="152">
        <v>4.8469999999999997E-3</v>
      </c>
      <c r="AS64" s="152"/>
      <c r="AT64" s="152"/>
      <c r="AU64" s="152"/>
      <c r="AV64" s="152">
        <v>8.1600000000000006E-3</v>
      </c>
      <c r="AW64" s="152"/>
      <c r="AX64" s="152"/>
      <c r="AY64" s="152"/>
      <c r="AZ64" s="152">
        <v>2.6600000000000001E-4</v>
      </c>
      <c r="BA64" s="152"/>
      <c r="BB64" s="152"/>
      <c r="BC64" s="152"/>
      <c r="BD64" s="152">
        <v>2.5999999999999998E-4</v>
      </c>
      <c r="BE64" s="152"/>
      <c r="BF64" s="152"/>
    </row>
    <row r="65" spans="3:69" x14ac:dyDescent="0.25">
      <c r="C65" s="152"/>
      <c r="D65" s="152"/>
      <c r="E65" s="152"/>
      <c r="F65" s="152"/>
      <c r="G65" s="152"/>
      <c r="H65" s="161"/>
      <c r="I65" s="152"/>
      <c r="J65" s="152"/>
      <c r="K65" s="156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36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3:69" s="135" customFormat="1" x14ac:dyDescent="0.25">
      <c r="C66" s="152" t="s">
        <v>363</v>
      </c>
      <c r="D66" s="152"/>
      <c r="E66" s="152"/>
      <c r="F66" s="152"/>
      <c r="G66" s="152"/>
      <c r="H66" s="161"/>
      <c r="I66" s="152"/>
      <c r="J66" s="152"/>
      <c r="K66" s="156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36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pans="3:69" s="135" customFormat="1" x14ac:dyDescent="0.25">
      <c r="C67" s="152" t="s">
        <v>1</v>
      </c>
      <c r="D67" s="152" t="s">
        <v>245</v>
      </c>
      <c r="E67" s="152"/>
      <c r="F67" s="152"/>
      <c r="G67" s="136">
        <f>'Class Allocation'!H196</f>
        <v>16216787.924744591</v>
      </c>
      <c r="H67" s="57">
        <f>G67</f>
        <v>16216787.924744591</v>
      </c>
      <c r="I67" s="152"/>
      <c r="J67" s="152"/>
      <c r="K67" s="156"/>
      <c r="L67" s="136">
        <f>'Alloc Pct'!L28*'Alloc amt'!$G67</f>
        <v>6341579.6280841902</v>
      </c>
      <c r="M67" s="136">
        <f>'Alloc Pct'!M28*'Alloc amt'!$G67</f>
        <v>0</v>
      </c>
      <c r="N67" s="136">
        <f>'Alloc Pct'!N28*'Alloc amt'!$G67</f>
        <v>0</v>
      </c>
      <c r="O67" s="136">
        <f>'Alloc Pct'!O28*'Alloc amt'!$G67</f>
        <v>0</v>
      </c>
      <c r="P67" s="136">
        <f>'Alloc Pct'!P28*'Alloc amt'!$G67</f>
        <v>2291689.3747389931</v>
      </c>
      <c r="Q67" s="136">
        <f>'Alloc Pct'!Q28*'Alloc amt'!$G67</f>
        <v>0</v>
      </c>
      <c r="R67" s="136">
        <f>'Alloc Pct'!R28*'Alloc amt'!$G67</f>
        <v>0</v>
      </c>
      <c r="S67" s="136">
        <f>'Alloc Pct'!S28*'Alloc amt'!$G67</f>
        <v>0</v>
      </c>
      <c r="T67" s="136">
        <f>'Alloc Pct'!T28*'Alloc amt'!$G67</f>
        <v>188997.72591280844</v>
      </c>
      <c r="U67" s="136">
        <f>'Alloc Pct'!U28*'Alloc amt'!$G67</f>
        <v>0</v>
      </c>
      <c r="V67" s="136">
        <f>'Alloc Pct'!V28*'Alloc amt'!$G67</f>
        <v>0</v>
      </c>
      <c r="W67" s="136">
        <f>'Alloc Pct'!W28*'Alloc amt'!$G67</f>
        <v>0</v>
      </c>
      <c r="X67" s="136">
        <f>'Alloc Pct'!X28*'Alloc amt'!$G67</f>
        <v>2667774.6800566404</v>
      </c>
      <c r="Y67" s="136">
        <f>'Alloc Pct'!Y28*'Alloc amt'!$G67</f>
        <v>0</v>
      </c>
      <c r="Z67" s="136">
        <f>'Alloc Pct'!Z28*'Alloc amt'!$G67</f>
        <v>0</v>
      </c>
      <c r="AA67" s="136">
        <f>'Alloc Pct'!AA28*'Alloc amt'!$G67</f>
        <v>0</v>
      </c>
      <c r="AB67" s="136">
        <f>'Alloc Pct'!AB28*'Alloc amt'!$G67</f>
        <v>2017707.9256175568</v>
      </c>
      <c r="AC67" s="136">
        <f>'Alloc Pct'!AC28*'Alloc amt'!$G67</f>
        <v>0</v>
      </c>
      <c r="AD67" s="136">
        <f>'Alloc Pct'!AD28*'Alloc amt'!$G67</f>
        <v>0</v>
      </c>
      <c r="AE67" s="136">
        <f>'Alloc Pct'!AE28*'Alloc amt'!$G67</f>
        <v>0</v>
      </c>
      <c r="AF67" s="136">
        <f>'Alloc Pct'!AF28*'Alloc amt'!$G67</f>
        <v>1362800.5514564125</v>
      </c>
      <c r="AG67" s="136">
        <f>'Alloc Pct'!AG28*'Alloc amt'!$G67</f>
        <v>0</v>
      </c>
      <c r="AH67" s="136">
        <f>'Alloc Pct'!AH28*'Alloc amt'!$G67</f>
        <v>0</v>
      </c>
      <c r="AI67" s="136">
        <f>'Alloc Pct'!AI28*'Alloc amt'!$G67</f>
        <v>0</v>
      </c>
      <c r="AJ67" s="136">
        <f>'Alloc Pct'!AJ28*'Alloc amt'!$G67</f>
        <v>1166945.2809373518</v>
      </c>
      <c r="AK67" s="136">
        <f>'Alloc Pct'!AK28*'Alloc amt'!$G67</f>
        <v>0</v>
      </c>
      <c r="AL67" s="136">
        <f>'Alloc Pct'!AL28*'Alloc amt'!$G67</f>
        <v>0</v>
      </c>
      <c r="AM67" s="136">
        <f>'Alloc Pct'!AM28*'Alloc amt'!$G67</f>
        <v>0</v>
      </c>
      <c r="AN67" s="136">
        <f>'Alloc Pct'!AN28*'Alloc amt'!$G67</f>
        <v>126004.41607388463</v>
      </c>
      <c r="AO67" s="136">
        <f>'Alloc Pct'!AO28*'Alloc amt'!$G67</f>
        <v>0</v>
      </c>
      <c r="AP67" s="136">
        <f>'Alloc Pct'!AP28*'Alloc amt'!$G67</f>
        <v>0</v>
      </c>
      <c r="AQ67" s="136">
        <f>'Alloc Pct'!AQ28*'Alloc amt'!$G67</f>
        <v>0</v>
      </c>
      <c r="AR67" s="136">
        <f>'Alloc Pct'!AR28*'Alloc amt'!$G67</f>
        <v>51004.471042006495</v>
      </c>
      <c r="AS67" s="136">
        <f>'Alloc Pct'!AS28*'Alloc amt'!$G67</f>
        <v>0</v>
      </c>
      <c r="AT67" s="136">
        <f>'Alloc Pct'!AT28*'Alloc amt'!$G67</f>
        <v>0</v>
      </c>
      <c r="AU67" s="136">
        <f>'Alloc Pct'!AU28*'Alloc amt'!$G67</f>
        <v>0</v>
      </c>
      <c r="AV67" s="136">
        <f>'Alloc Pct'!AV28*'Alloc amt'!$G67</f>
        <v>0</v>
      </c>
      <c r="AW67" s="136">
        <f>'Alloc Pct'!AW28*'Alloc amt'!$G67</f>
        <v>0</v>
      </c>
      <c r="AX67" s="136">
        <f>'Alloc Pct'!AX28*'Alloc amt'!$G67</f>
        <v>0</v>
      </c>
      <c r="AY67" s="136">
        <f>'Alloc Pct'!AY28*'Alloc amt'!$G67</f>
        <v>0</v>
      </c>
      <c r="AZ67" s="136">
        <f>'Alloc Pct'!AZ28*'Alloc amt'!$G67</f>
        <v>0</v>
      </c>
      <c r="BA67" s="136">
        <f>'Alloc Pct'!BA28*'Alloc amt'!$G67</f>
        <v>0</v>
      </c>
      <c r="BB67" s="136">
        <f>'Alloc Pct'!BB28*'Alloc amt'!$G67</f>
        <v>0</v>
      </c>
      <c r="BC67" s="136">
        <f>'Alloc Pct'!BC28*'Alloc amt'!$G67</f>
        <v>0</v>
      </c>
      <c r="BD67" s="136">
        <f>'Alloc Pct'!BD28*'Alloc amt'!$G67</f>
        <v>2283.8708247467439</v>
      </c>
      <c r="BE67" s="136">
        <f>'Alloc Pct'!BE28*'Alloc amt'!$G67</f>
        <v>0</v>
      </c>
      <c r="BF67" s="136">
        <f>'Alloc Pct'!BF28*'Alloc amt'!$G67</f>
        <v>0</v>
      </c>
    </row>
    <row r="68" spans="3:69" s="135" customFormat="1" x14ac:dyDescent="0.25">
      <c r="C68" s="162" t="s">
        <v>2</v>
      </c>
      <c r="D68" s="162" t="s">
        <v>362</v>
      </c>
      <c r="E68" s="162"/>
      <c r="F68" s="162"/>
      <c r="G68" s="163">
        <f>'Class Allocation'!I196</f>
        <v>37720890.075255409</v>
      </c>
      <c r="H68" s="164"/>
      <c r="I68" s="163">
        <f>G68</f>
        <v>37720890.075255409</v>
      </c>
      <c r="J68" s="162"/>
      <c r="K68" s="165"/>
      <c r="L68" s="163">
        <f>'Alloc Pct'!L13*'Alloc amt'!$G68</f>
        <v>0</v>
      </c>
      <c r="M68" s="163">
        <f>'Alloc Pct'!M13*'Alloc amt'!$G68</f>
        <v>13646589.366156191</v>
      </c>
      <c r="N68" s="163">
        <f>'Alloc Pct'!N13*'Alloc amt'!$G68</f>
        <v>0</v>
      </c>
      <c r="O68" s="163"/>
      <c r="P68" s="163">
        <f>'Alloc Pct'!P13*'Alloc amt'!$G68</f>
        <v>0</v>
      </c>
      <c r="Q68" s="163">
        <f>'Alloc Pct'!Q13*'Alloc amt'!$G68</f>
        <v>4434652.9893152546</v>
      </c>
      <c r="R68" s="163">
        <f>'Alloc Pct'!R13*'Alloc amt'!$G68</f>
        <v>0</v>
      </c>
      <c r="S68" s="163"/>
      <c r="T68" s="163">
        <f>'Alloc Pct'!T13*'Alloc amt'!$G68</f>
        <v>0</v>
      </c>
      <c r="U68" s="163">
        <f>'Alloc Pct'!U13*'Alloc amt'!$G68</f>
        <v>528174.59901811578</v>
      </c>
      <c r="V68" s="163">
        <f>'Alloc Pct'!V13*'Alloc amt'!$G68</f>
        <v>0</v>
      </c>
      <c r="W68" s="163"/>
      <c r="X68" s="163">
        <f>'Alloc Pct'!X13*'Alloc amt'!$G68</f>
        <v>0</v>
      </c>
      <c r="Y68" s="163">
        <f>'Alloc Pct'!Y13*'Alloc amt'!$G68</f>
        <v>6119589.1652112864</v>
      </c>
      <c r="Z68" s="163">
        <f>'Alloc Pct'!Z13*'Alloc amt'!$G68</f>
        <v>0</v>
      </c>
      <c r="AA68" s="163"/>
      <c r="AB68" s="163">
        <f>'Alloc Pct'!AB13*'Alloc amt'!$G68</f>
        <v>0</v>
      </c>
      <c r="AC68" s="163">
        <f>'Alloc Pct'!AC13*'Alloc amt'!$G68</f>
        <v>5907102.4112514062</v>
      </c>
      <c r="AD68" s="163">
        <f>'Alloc Pct'!AD13*'Alloc amt'!$G68</f>
        <v>0</v>
      </c>
      <c r="AE68" s="163"/>
      <c r="AF68" s="163">
        <f>'Alloc Pct'!AF13*'Alloc amt'!$G68</f>
        <v>0</v>
      </c>
      <c r="AG68" s="163">
        <f>'Alloc Pct'!AG13*'Alloc amt'!$G68</f>
        <v>2598024.0479489123</v>
      </c>
      <c r="AH68" s="163">
        <f>'Alloc Pct'!AH13*'Alloc amt'!$G68</f>
        <v>0</v>
      </c>
      <c r="AI68" s="163"/>
      <c r="AJ68" s="163">
        <f>'Alloc Pct'!AJ13*'Alloc amt'!$G68</f>
        <v>0</v>
      </c>
      <c r="AK68" s="163">
        <f>'Alloc Pct'!AK13*'Alloc amt'!$G68</f>
        <v>3596973.0588186579</v>
      </c>
      <c r="AL68" s="163">
        <f>'Alloc Pct'!AL13*'Alloc amt'!$G68</f>
        <v>0</v>
      </c>
      <c r="AM68" s="163"/>
      <c r="AN68" s="163">
        <f>'Alloc Pct'!AN13*'Alloc amt'!$G68</f>
        <v>0</v>
      </c>
      <c r="AO68" s="163">
        <f>'Alloc Pct'!AO13*'Alloc amt'!$G68</f>
        <v>351082.82172699663</v>
      </c>
      <c r="AP68" s="163">
        <f>'Alloc Pct'!AP13*'Alloc amt'!$G68</f>
        <v>0</v>
      </c>
      <c r="AQ68" s="163"/>
      <c r="AR68" s="163">
        <f>'Alloc Pct'!AR13*'Alloc amt'!$G68</f>
        <v>0</v>
      </c>
      <c r="AS68" s="163">
        <f>'Alloc Pct'!AS13*'Alloc amt'!$G68</f>
        <v>185475.74451013346</v>
      </c>
      <c r="AT68" s="163">
        <f>'Alloc Pct'!AT13*'Alloc amt'!$G68</f>
        <v>0</v>
      </c>
      <c r="AU68" s="163"/>
      <c r="AV68" s="163">
        <f>'Alloc Pct'!AV13*'Alloc amt'!$G68</f>
        <v>0</v>
      </c>
      <c r="AW68" s="163">
        <f>'Alloc Pct'!AW13*'Alloc amt'!$G68</f>
        <v>332246.84941733273</v>
      </c>
      <c r="AX68" s="163">
        <f>'Alloc Pct'!AX13*'Alloc amt'!$G68</f>
        <v>0</v>
      </c>
      <c r="AY68" s="163"/>
      <c r="AZ68" s="163">
        <f>'Alloc Pct'!AZ13*'Alloc amt'!$G68</f>
        <v>0</v>
      </c>
      <c r="BA68" s="163">
        <f>'Alloc Pct'!BA13*'Alloc amt'!$G68</f>
        <v>10830.116035134601</v>
      </c>
      <c r="BB68" s="163">
        <f>'Alloc Pct'!BB13*'Alloc amt'!$G68</f>
        <v>0</v>
      </c>
      <c r="BC68" s="163"/>
      <c r="BD68" s="163">
        <f>'Alloc Pct'!BD13*'Alloc amt'!$G68</f>
        <v>0</v>
      </c>
      <c r="BE68" s="163">
        <f>'Alloc Pct'!BE13*'Alloc amt'!$G68</f>
        <v>10148.905845986488</v>
      </c>
      <c r="BF68" s="163">
        <f>'Alloc Pct'!BF13*'Alloc amt'!$G68</f>
        <v>0</v>
      </c>
    </row>
    <row r="69" spans="3:69" s="135" customFormat="1" x14ac:dyDescent="0.25">
      <c r="C69" s="152" t="s">
        <v>8</v>
      </c>
      <c r="D69" s="152"/>
      <c r="E69" s="152"/>
      <c r="F69" s="152"/>
      <c r="G69" s="136">
        <f>SUM(G67:G68)</f>
        <v>53937678</v>
      </c>
      <c r="H69" s="161"/>
      <c r="I69" s="152"/>
      <c r="J69" s="152"/>
      <c r="K69" s="156"/>
      <c r="L69" s="136">
        <f>L68+L67</f>
        <v>6341579.6280841902</v>
      </c>
      <c r="M69" s="136">
        <f t="shared" ref="M69:BF69" si="96">M68+M67</f>
        <v>13646589.366156191</v>
      </c>
      <c r="N69" s="136">
        <f t="shared" si="96"/>
        <v>0</v>
      </c>
      <c r="O69" s="136"/>
      <c r="P69" s="136">
        <f t="shared" si="96"/>
        <v>2291689.3747389931</v>
      </c>
      <c r="Q69" s="136">
        <f t="shared" si="96"/>
        <v>4434652.9893152546</v>
      </c>
      <c r="R69" s="136">
        <f t="shared" si="96"/>
        <v>0</v>
      </c>
      <c r="S69" s="136"/>
      <c r="T69" s="136">
        <f t="shared" si="96"/>
        <v>188997.72591280844</v>
      </c>
      <c r="U69" s="136">
        <f t="shared" si="96"/>
        <v>528174.59901811578</v>
      </c>
      <c r="V69" s="136">
        <f t="shared" si="96"/>
        <v>0</v>
      </c>
      <c r="W69" s="136"/>
      <c r="X69" s="136">
        <f t="shared" si="96"/>
        <v>2667774.6800566404</v>
      </c>
      <c r="Y69" s="136">
        <f t="shared" si="96"/>
        <v>6119589.1652112864</v>
      </c>
      <c r="Z69" s="136">
        <f t="shared" si="96"/>
        <v>0</v>
      </c>
      <c r="AA69" s="136"/>
      <c r="AB69" s="136">
        <f t="shared" si="96"/>
        <v>2017707.9256175568</v>
      </c>
      <c r="AC69" s="136">
        <f t="shared" si="96"/>
        <v>5907102.4112514062</v>
      </c>
      <c r="AD69" s="136">
        <f t="shared" si="96"/>
        <v>0</v>
      </c>
      <c r="AE69" s="136"/>
      <c r="AF69" s="136">
        <f t="shared" si="96"/>
        <v>1362800.5514564125</v>
      </c>
      <c r="AG69" s="136">
        <f t="shared" si="96"/>
        <v>2598024.0479489123</v>
      </c>
      <c r="AH69" s="136">
        <f t="shared" si="96"/>
        <v>0</v>
      </c>
      <c r="AI69" s="136"/>
      <c r="AJ69" s="136">
        <f t="shared" si="96"/>
        <v>1166945.2809373518</v>
      </c>
      <c r="AK69" s="136">
        <f t="shared" si="96"/>
        <v>3596973.0588186579</v>
      </c>
      <c r="AL69" s="136">
        <f t="shared" si="96"/>
        <v>0</v>
      </c>
      <c r="AM69" s="136"/>
      <c r="AN69" s="136">
        <f t="shared" si="96"/>
        <v>126004.41607388463</v>
      </c>
      <c r="AO69" s="136">
        <f t="shared" si="96"/>
        <v>351082.82172699663</v>
      </c>
      <c r="AP69" s="136">
        <f t="shared" si="96"/>
        <v>0</v>
      </c>
      <c r="AQ69" s="136"/>
      <c r="AR69" s="136">
        <f t="shared" si="96"/>
        <v>51004.471042006495</v>
      </c>
      <c r="AS69" s="136">
        <f t="shared" si="96"/>
        <v>185475.74451013346</v>
      </c>
      <c r="AT69" s="136">
        <f t="shared" si="96"/>
        <v>0</v>
      </c>
      <c r="AU69" s="136"/>
      <c r="AV69" s="136">
        <f t="shared" si="96"/>
        <v>0</v>
      </c>
      <c r="AW69" s="136">
        <f t="shared" si="96"/>
        <v>332246.84941733273</v>
      </c>
      <c r="AX69" s="136">
        <f t="shared" si="96"/>
        <v>0</v>
      </c>
      <c r="AY69" s="136"/>
      <c r="AZ69" s="136">
        <f t="shared" si="96"/>
        <v>0</v>
      </c>
      <c r="BA69" s="136">
        <f t="shared" si="96"/>
        <v>10830.116035134601</v>
      </c>
      <c r="BB69" s="136">
        <f t="shared" si="96"/>
        <v>0</v>
      </c>
      <c r="BC69" s="136"/>
      <c r="BD69" s="136">
        <f t="shared" si="96"/>
        <v>2283.8708247467439</v>
      </c>
      <c r="BE69" s="136">
        <f t="shared" si="96"/>
        <v>10148.905845986488</v>
      </c>
      <c r="BF69" s="136">
        <f t="shared" si="96"/>
        <v>0</v>
      </c>
    </row>
    <row r="70" spans="3:69" s="135" customFormat="1" x14ac:dyDescent="0.25">
      <c r="C70" s="152"/>
      <c r="D70" s="152"/>
      <c r="E70" s="152"/>
      <c r="F70" s="152"/>
      <c r="G70" s="152"/>
      <c r="H70" s="161"/>
      <c r="I70" s="152"/>
      <c r="J70" s="136"/>
      <c r="K70" s="156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36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pans="3:69" s="135" customFormat="1" x14ac:dyDescent="0.25">
      <c r="C71" s="152" t="s">
        <v>366</v>
      </c>
      <c r="D71" s="152"/>
      <c r="E71" s="152"/>
      <c r="F71" s="152"/>
      <c r="G71" s="152"/>
      <c r="H71" s="161"/>
      <c r="I71" s="152"/>
      <c r="J71" s="152"/>
      <c r="K71" s="156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36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pans="3:69" s="135" customFormat="1" x14ac:dyDescent="0.25">
      <c r="C72" s="152" t="s">
        <v>1</v>
      </c>
      <c r="D72" s="152" t="s">
        <v>245</v>
      </c>
      <c r="E72" s="152"/>
      <c r="F72" s="152"/>
      <c r="G72" s="136">
        <f>'Class Allocation'!H140</f>
        <v>18526106</v>
      </c>
      <c r="H72" s="57">
        <f>G72</f>
        <v>18526106</v>
      </c>
      <c r="I72" s="152"/>
      <c r="J72" s="152"/>
      <c r="K72" s="156"/>
      <c r="L72" s="136">
        <f>'Alloc Pct'!L28*'Alloc amt'!$G72</f>
        <v>7244639.1321466723</v>
      </c>
      <c r="M72" s="136">
        <f>'Alloc Pct'!M28*'Alloc amt'!$G72</f>
        <v>0</v>
      </c>
      <c r="N72" s="136">
        <f>'Alloc Pct'!N28*'Alloc amt'!$G72</f>
        <v>0</v>
      </c>
      <c r="O72" s="136">
        <f>'Alloc Pct'!O28*'Alloc amt'!$G72</f>
        <v>0</v>
      </c>
      <c r="P72" s="136">
        <f>'Alloc Pct'!P28*'Alloc amt'!$G72</f>
        <v>2618032.6506401533</v>
      </c>
      <c r="Q72" s="136">
        <f>'Alloc Pct'!Q28*'Alloc amt'!$G72</f>
        <v>0</v>
      </c>
      <c r="R72" s="136">
        <f>'Alloc Pct'!R28*'Alloc amt'!$G72</f>
        <v>0</v>
      </c>
      <c r="S72" s="136">
        <f>'Alloc Pct'!S28*'Alloc amt'!$G72</f>
        <v>0</v>
      </c>
      <c r="T72" s="136">
        <f>'Alloc Pct'!T28*'Alloc amt'!$G72</f>
        <v>215911.5553750933</v>
      </c>
      <c r="U72" s="136">
        <f>'Alloc Pct'!U28*'Alloc amt'!$G72</f>
        <v>0</v>
      </c>
      <c r="V72" s="136">
        <f>'Alloc Pct'!V28*'Alloc amt'!$G72</f>
        <v>0</v>
      </c>
      <c r="W72" s="136">
        <f>'Alloc Pct'!W28*'Alloc amt'!$G72</f>
        <v>0</v>
      </c>
      <c r="X72" s="136">
        <f>'Alloc Pct'!X28*'Alloc amt'!$G72</f>
        <v>3047673.6044276664</v>
      </c>
      <c r="Y72" s="136">
        <f>'Alloc Pct'!Y28*'Alloc amt'!$G72</f>
        <v>0</v>
      </c>
      <c r="Z72" s="136">
        <f>'Alloc Pct'!Z28*'Alloc amt'!$G72</f>
        <v>0</v>
      </c>
      <c r="AA72" s="136">
        <f>'Alloc Pct'!AA28*'Alloc amt'!$G72</f>
        <v>0</v>
      </c>
      <c r="AB72" s="136">
        <f>'Alloc Pct'!AB28*'Alloc amt'!$G72</f>
        <v>2305035.4410810177</v>
      </c>
      <c r="AC72" s="136">
        <f>'Alloc Pct'!AC28*'Alloc amt'!$G72</f>
        <v>0</v>
      </c>
      <c r="AD72" s="136">
        <f>'Alloc Pct'!AD28*'Alloc amt'!$G72</f>
        <v>0</v>
      </c>
      <c r="AE72" s="136">
        <f>'Alloc Pct'!AE28*'Alloc amt'!$G72</f>
        <v>0</v>
      </c>
      <c r="AF72" s="136">
        <f>'Alloc Pct'!AF28*'Alloc amt'!$G72</f>
        <v>1556867.3395929355</v>
      </c>
      <c r="AG72" s="136">
        <f>'Alloc Pct'!AG28*'Alloc amt'!$G72</f>
        <v>0</v>
      </c>
      <c r="AH72" s="136">
        <f>'Alloc Pct'!AH28*'Alloc amt'!$G72</f>
        <v>0</v>
      </c>
      <c r="AI72" s="136">
        <f>'Alloc Pct'!AI28*'Alloc amt'!$G72</f>
        <v>0</v>
      </c>
      <c r="AJ72" s="136">
        <f>'Alloc Pct'!AJ28*'Alloc amt'!$G72</f>
        <v>1333121.7051841447</v>
      </c>
      <c r="AK72" s="136">
        <f>'Alloc Pct'!AK28*'Alloc amt'!$G72</f>
        <v>0</v>
      </c>
      <c r="AL72" s="136">
        <f>'Alloc Pct'!AL28*'Alloc amt'!$G72</f>
        <v>0</v>
      </c>
      <c r="AM72" s="136">
        <f>'Alloc Pct'!AM28*'Alloc amt'!$G72</f>
        <v>0</v>
      </c>
      <c r="AN72" s="136">
        <f>'Alloc Pct'!AN28*'Alloc amt'!$G72</f>
        <v>143947.8138017061</v>
      </c>
      <c r="AO72" s="136">
        <f>'Alloc Pct'!AO28*'Alloc amt'!$G72</f>
        <v>0</v>
      </c>
      <c r="AP72" s="136">
        <f>'Alloc Pct'!AP28*'Alloc amt'!$G72</f>
        <v>0</v>
      </c>
      <c r="AQ72" s="136">
        <f>'Alloc Pct'!AQ28*'Alloc amt'!$G72</f>
        <v>0</v>
      </c>
      <c r="AR72" s="136">
        <f>'Alloc Pct'!AR28*'Alloc amt'!$G72</f>
        <v>58267.65703437075</v>
      </c>
      <c r="AS72" s="136">
        <f>'Alloc Pct'!AS28*'Alloc amt'!$G72</f>
        <v>0</v>
      </c>
      <c r="AT72" s="136">
        <f>'Alloc Pct'!AT28*'Alloc amt'!$G72</f>
        <v>0</v>
      </c>
      <c r="AU72" s="136">
        <f>'Alloc Pct'!AU28*'Alloc amt'!$G72</f>
        <v>0</v>
      </c>
      <c r="AV72" s="136">
        <f>'Alloc Pct'!AV28*'Alloc amt'!$G72</f>
        <v>0</v>
      </c>
      <c r="AW72" s="136">
        <f>'Alloc Pct'!AW28*'Alloc amt'!$G72</f>
        <v>0</v>
      </c>
      <c r="AX72" s="136">
        <f>'Alloc Pct'!AX28*'Alloc amt'!$G72</f>
        <v>0</v>
      </c>
      <c r="AY72" s="136">
        <f>'Alloc Pct'!AY28*'Alloc amt'!$G72</f>
        <v>0</v>
      </c>
      <c r="AZ72" s="136">
        <f>'Alloc Pct'!AZ28*'Alloc amt'!$G72</f>
        <v>0</v>
      </c>
      <c r="BA72" s="136">
        <f>'Alloc Pct'!BA28*'Alloc amt'!$G72</f>
        <v>0</v>
      </c>
      <c r="BB72" s="136">
        <f>'Alloc Pct'!BB28*'Alloc amt'!$G72</f>
        <v>0</v>
      </c>
      <c r="BC72" s="136">
        <f>'Alloc Pct'!BC28*'Alloc amt'!$G72</f>
        <v>0</v>
      </c>
      <c r="BD72" s="136">
        <f>'Alloc Pct'!BD28*'Alloc amt'!$G72</f>
        <v>2609.100716240142</v>
      </c>
      <c r="BE72" s="136">
        <f>'Alloc Pct'!BE28*'Alloc amt'!$G72</f>
        <v>0</v>
      </c>
      <c r="BF72" s="136">
        <f>'Alloc Pct'!BF28*'Alloc amt'!$G72</f>
        <v>0</v>
      </c>
    </row>
    <row r="73" spans="3:69" s="135" customFormat="1" x14ac:dyDescent="0.25">
      <c r="C73" s="162" t="s">
        <v>2</v>
      </c>
      <c r="D73" s="162" t="s">
        <v>362</v>
      </c>
      <c r="E73" s="152"/>
      <c r="F73" s="152"/>
      <c r="G73" s="163">
        <f>'Class Allocation'!I140</f>
        <v>0</v>
      </c>
      <c r="H73" s="164"/>
      <c r="I73" s="163">
        <f>G73</f>
        <v>0</v>
      </c>
      <c r="J73" s="162"/>
      <c r="K73" s="165"/>
      <c r="L73" s="163">
        <f>'Alloc Pct'!L13*'Alloc amt'!$G73</f>
        <v>0</v>
      </c>
      <c r="M73" s="163">
        <f>'Alloc Pct'!M13*'Alloc amt'!$G73</f>
        <v>0</v>
      </c>
      <c r="N73" s="163">
        <f>'Alloc Pct'!N13*'Alloc amt'!$G73</f>
        <v>0</v>
      </c>
      <c r="O73" s="163"/>
      <c r="P73" s="163">
        <f>'Alloc Pct'!P13*'Alloc amt'!$G73</f>
        <v>0</v>
      </c>
      <c r="Q73" s="163">
        <f>'Alloc Pct'!Q13*'Alloc amt'!$G73</f>
        <v>0</v>
      </c>
      <c r="R73" s="163">
        <f>'Alloc Pct'!R13*'Alloc amt'!$G73</f>
        <v>0</v>
      </c>
      <c r="S73" s="163"/>
      <c r="T73" s="163">
        <f>'Alloc Pct'!T13*'Alloc amt'!$G73</f>
        <v>0</v>
      </c>
      <c r="U73" s="163">
        <f>'Alloc Pct'!U13*'Alloc amt'!$G73</f>
        <v>0</v>
      </c>
      <c r="V73" s="163">
        <f>'Alloc Pct'!V13*'Alloc amt'!$G73</f>
        <v>0</v>
      </c>
      <c r="W73" s="163"/>
      <c r="X73" s="163">
        <f>'Alloc Pct'!X13*'Alloc amt'!$G73</f>
        <v>0</v>
      </c>
      <c r="Y73" s="163">
        <f>'Alloc Pct'!Y13*'Alloc amt'!$G73</f>
        <v>0</v>
      </c>
      <c r="Z73" s="163">
        <f>'Alloc Pct'!Z13*'Alloc amt'!$G73</f>
        <v>0</v>
      </c>
      <c r="AA73" s="163"/>
      <c r="AB73" s="163">
        <f>'Alloc Pct'!AB13*'Alloc amt'!$G73</f>
        <v>0</v>
      </c>
      <c r="AC73" s="163">
        <f>'Alloc Pct'!AC13*'Alloc amt'!$G73</f>
        <v>0</v>
      </c>
      <c r="AD73" s="163">
        <f>'Alloc Pct'!AD13*'Alloc amt'!$G73</f>
        <v>0</v>
      </c>
      <c r="AE73" s="163"/>
      <c r="AF73" s="163">
        <f>'Alloc Pct'!AF13*'Alloc amt'!$G73</f>
        <v>0</v>
      </c>
      <c r="AG73" s="163">
        <f>'Alloc Pct'!AG13*'Alloc amt'!$G73</f>
        <v>0</v>
      </c>
      <c r="AH73" s="163">
        <f>'Alloc Pct'!AH13*'Alloc amt'!$G73</f>
        <v>0</v>
      </c>
      <c r="AI73" s="163"/>
      <c r="AJ73" s="163">
        <f>'Alloc Pct'!AJ13*'Alloc amt'!$G73</f>
        <v>0</v>
      </c>
      <c r="AK73" s="163">
        <f>'Alloc Pct'!AK13*'Alloc amt'!$G73</f>
        <v>0</v>
      </c>
      <c r="AL73" s="163">
        <f>'Alloc Pct'!AL13*'Alloc amt'!$G73</f>
        <v>0</v>
      </c>
      <c r="AM73" s="163"/>
      <c r="AN73" s="163">
        <f>'Alloc Pct'!AN13*'Alloc amt'!$G73</f>
        <v>0</v>
      </c>
      <c r="AO73" s="163">
        <f>'Alloc Pct'!AO13*'Alloc amt'!$G73</f>
        <v>0</v>
      </c>
      <c r="AP73" s="163">
        <f>'Alloc Pct'!AP13*'Alloc amt'!$G73</f>
        <v>0</v>
      </c>
      <c r="AQ73" s="163"/>
      <c r="AR73" s="163">
        <f>'Alloc Pct'!AR13*'Alloc amt'!$G73</f>
        <v>0</v>
      </c>
      <c r="AS73" s="163">
        <f>'Alloc Pct'!AS13*'Alloc amt'!$G73</f>
        <v>0</v>
      </c>
      <c r="AT73" s="163">
        <f>'Alloc Pct'!AT13*'Alloc amt'!$G73</f>
        <v>0</v>
      </c>
      <c r="AU73" s="163"/>
      <c r="AV73" s="163">
        <f>'Alloc Pct'!AV13*'Alloc amt'!$G73</f>
        <v>0</v>
      </c>
      <c r="AW73" s="163">
        <f>'Alloc Pct'!AW13*'Alloc amt'!$G73</f>
        <v>0</v>
      </c>
      <c r="AX73" s="163">
        <f>'Alloc Pct'!AX13*'Alloc amt'!$G73</f>
        <v>0</v>
      </c>
      <c r="AY73" s="163"/>
      <c r="AZ73" s="163">
        <f>'Alloc Pct'!AZ13*'Alloc amt'!$G73</f>
        <v>0</v>
      </c>
      <c r="BA73" s="163">
        <f>'Alloc Pct'!BA13*'Alloc amt'!$G73</f>
        <v>0</v>
      </c>
      <c r="BB73" s="163">
        <f>'Alloc Pct'!BB13*'Alloc amt'!$G73</f>
        <v>0</v>
      </c>
      <c r="BC73" s="163"/>
      <c r="BD73" s="163">
        <f>'Alloc Pct'!BD13*'Alloc amt'!$G73</f>
        <v>0</v>
      </c>
      <c r="BE73" s="163">
        <f>'Alloc Pct'!BE13*'Alloc amt'!$G73</f>
        <v>0</v>
      </c>
      <c r="BF73" s="163">
        <f>'Alloc Pct'!BF13*'Alloc amt'!$G73</f>
        <v>0</v>
      </c>
    </row>
    <row r="74" spans="3:69" s="135" customFormat="1" x14ac:dyDescent="0.25">
      <c r="C74" s="152" t="s">
        <v>8</v>
      </c>
      <c r="D74" s="152"/>
      <c r="E74" s="152"/>
      <c r="F74" s="152"/>
      <c r="G74" s="136">
        <f>+G73+G72</f>
        <v>18526106</v>
      </c>
      <c r="H74" s="161"/>
      <c r="I74" s="152"/>
      <c r="J74" s="152"/>
      <c r="K74" s="156"/>
      <c r="L74" s="136">
        <f>+L73+L72</f>
        <v>7244639.1321466723</v>
      </c>
      <c r="M74" s="136">
        <f t="shared" ref="M74:BF74" si="97">+M73+M72</f>
        <v>0</v>
      </c>
      <c r="N74" s="136">
        <f t="shared" si="97"/>
        <v>0</v>
      </c>
      <c r="O74" s="136"/>
      <c r="P74" s="136">
        <f t="shared" si="97"/>
        <v>2618032.6506401533</v>
      </c>
      <c r="Q74" s="136">
        <f t="shared" si="97"/>
        <v>0</v>
      </c>
      <c r="R74" s="136">
        <f t="shared" si="97"/>
        <v>0</v>
      </c>
      <c r="S74" s="136"/>
      <c r="T74" s="136">
        <f t="shared" si="97"/>
        <v>215911.5553750933</v>
      </c>
      <c r="U74" s="136">
        <f t="shared" si="97"/>
        <v>0</v>
      </c>
      <c r="V74" s="136">
        <f t="shared" si="97"/>
        <v>0</v>
      </c>
      <c r="W74" s="136"/>
      <c r="X74" s="136">
        <f t="shared" si="97"/>
        <v>3047673.6044276664</v>
      </c>
      <c r="Y74" s="136">
        <f t="shared" si="97"/>
        <v>0</v>
      </c>
      <c r="Z74" s="136">
        <f t="shared" si="97"/>
        <v>0</v>
      </c>
      <c r="AA74" s="136"/>
      <c r="AB74" s="136">
        <f t="shared" si="97"/>
        <v>2305035.4410810177</v>
      </c>
      <c r="AC74" s="136">
        <f t="shared" si="97"/>
        <v>0</v>
      </c>
      <c r="AD74" s="136">
        <f t="shared" si="97"/>
        <v>0</v>
      </c>
      <c r="AE74" s="136"/>
      <c r="AF74" s="136">
        <f t="shared" si="97"/>
        <v>1556867.3395929355</v>
      </c>
      <c r="AG74" s="136">
        <f t="shared" si="97"/>
        <v>0</v>
      </c>
      <c r="AH74" s="136">
        <f t="shared" si="97"/>
        <v>0</v>
      </c>
      <c r="AI74" s="136"/>
      <c r="AJ74" s="136">
        <f t="shared" si="97"/>
        <v>1333121.7051841447</v>
      </c>
      <c r="AK74" s="136">
        <f t="shared" si="97"/>
        <v>0</v>
      </c>
      <c r="AL74" s="136">
        <f t="shared" si="97"/>
        <v>0</v>
      </c>
      <c r="AM74" s="136"/>
      <c r="AN74" s="136">
        <f t="shared" si="97"/>
        <v>143947.8138017061</v>
      </c>
      <c r="AO74" s="136">
        <f t="shared" si="97"/>
        <v>0</v>
      </c>
      <c r="AP74" s="136">
        <f t="shared" si="97"/>
        <v>0</v>
      </c>
      <c r="AQ74" s="136"/>
      <c r="AR74" s="136">
        <f t="shared" si="97"/>
        <v>58267.65703437075</v>
      </c>
      <c r="AS74" s="136">
        <f t="shared" si="97"/>
        <v>0</v>
      </c>
      <c r="AT74" s="136">
        <f t="shared" si="97"/>
        <v>0</v>
      </c>
      <c r="AU74" s="136"/>
      <c r="AV74" s="136">
        <f t="shared" si="97"/>
        <v>0</v>
      </c>
      <c r="AW74" s="136">
        <f t="shared" si="97"/>
        <v>0</v>
      </c>
      <c r="AX74" s="136">
        <f t="shared" si="97"/>
        <v>0</v>
      </c>
      <c r="AY74" s="136"/>
      <c r="AZ74" s="136">
        <f t="shared" si="97"/>
        <v>0</v>
      </c>
      <c r="BA74" s="136">
        <f t="shared" si="97"/>
        <v>0</v>
      </c>
      <c r="BB74" s="136">
        <f t="shared" si="97"/>
        <v>0</v>
      </c>
      <c r="BC74" s="136"/>
      <c r="BD74" s="136">
        <f t="shared" si="97"/>
        <v>2609.100716240142</v>
      </c>
      <c r="BE74" s="136">
        <f t="shared" si="97"/>
        <v>0</v>
      </c>
      <c r="BF74" s="136">
        <f t="shared" si="97"/>
        <v>0</v>
      </c>
    </row>
    <row r="75" spans="3:69" s="135" customFormat="1" x14ac:dyDescent="0.25">
      <c r="C75" s="152"/>
      <c r="D75" s="152"/>
      <c r="E75" s="152"/>
      <c r="F75" s="152"/>
      <c r="G75" s="152"/>
      <c r="H75" s="161"/>
      <c r="I75" s="152"/>
      <c r="J75" s="136"/>
      <c r="K75" s="156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36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</row>
    <row r="76" spans="3:69" s="135" customFormat="1" x14ac:dyDescent="0.25">
      <c r="C76" s="152" t="s">
        <v>367</v>
      </c>
      <c r="D76" s="152"/>
      <c r="E76" s="152"/>
      <c r="F76" s="152"/>
      <c r="G76" s="152"/>
      <c r="H76" s="161"/>
      <c r="I76" s="152"/>
      <c r="J76" s="152"/>
      <c r="K76" s="156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36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pans="3:69" s="135" customFormat="1" x14ac:dyDescent="0.25">
      <c r="C77" s="152" t="s">
        <v>1</v>
      </c>
      <c r="D77" s="152" t="s">
        <v>245</v>
      </c>
      <c r="E77" s="152"/>
      <c r="F77" s="152"/>
      <c r="G77" s="136">
        <f>'Class Allocation'!H141</f>
        <v>2617219</v>
      </c>
      <c r="H77" s="57">
        <f>G77</f>
        <v>2617219</v>
      </c>
      <c r="I77" s="136"/>
      <c r="J77" s="136"/>
      <c r="K77" s="166"/>
      <c r="L77" s="136">
        <f>'Alloc Pct'!L28*'Alloc amt'!$G77</f>
        <v>1023464.250112667</v>
      </c>
      <c r="M77" s="136">
        <f>'Alloc Pct'!M28*'Alloc amt'!$G77</f>
        <v>0</v>
      </c>
      <c r="N77" s="136">
        <f>'Alloc Pct'!N28*'Alloc amt'!$G77</f>
        <v>0</v>
      </c>
      <c r="O77" s="136">
        <f>'Alloc Pct'!O28*'Alloc amt'!$G77</f>
        <v>0</v>
      </c>
      <c r="P77" s="136">
        <f>'Alloc Pct'!P28*'Alloc amt'!$G77</f>
        <v>369854.56068726862</v>
      </c>
      <c r="Q77" s="136">
        <f>'Alloc Pct'!Q28*'Alloc amt'!$G77</f>
        <v>0</v>
      </c>
      <c r="R77" s="136">
        <f>'Alloc Pct'!R28*'Alloc amt'!$G77</f>
        <v>0</v>
      </c>
      <c r="S77" s="136">
        <f>'Alloc Pct'!S28*'Alloc amt'!$G77</f>
        <v>0</v>
      </c>
      <c r="T77" s="136">
        <f>'Alloc Pct'!T28*'Alloc amt'!$G77</f>
        <v>30502.245050700149</v>
      </c>
      <c r="U77" s="136">
        <f>'Alloc Pct'!U28*'Alloc amt'!$G77</f>
        <v>0</v>
      </c>
      <c r="V77" s="136">
        <f>'Alloc Pct'!V28*'Alloc amt'!$G77</f>
        <v>0</v>
      </c>
      <c r="W77" s="136">
        <f>'Alloc Pct'!W28*'Alloc amt'!$G77</f>
        <v>0</v>
      </c>
      <c r="X77" s="136">
        <f>'Alloc Pct'!X28*'Alloc amt'!$G77</f>
        <v>430550.77323354257</v>
      </c>
      <c r="Y77" s="136">
        <f>'Alloc Pct'!Y28*'Alloc amt'!$G77</f>
        <v>0</v>
      </c>
      <c r="Z77" s="136">
        <f>'Alloc Pct'!Z28*'Alloc amt'!$G77</f>
        <v>0</v>
      </c>
      <c r="AA77" s="136">
        <f>'Alloc Pct'!AA28*'Alloc amt'!$G77</f>
        <v>0</v>
      </c>
      <c r="AB77" s="136">
        <f>'Alloc Pct'!AB28*'Alloc amt'!$G77</f>
        <v>325636.83658458071</v>
      </c>
      <c r="AC77" s="136">
        <f>'Alloc Pct'!AC28*'Alloc amt'!$G77</f>
        <v>0</v>
      </c>
      <c r="AD77" s="136">
        <f>'Alloc Pct'!AD28*'Alloc amt'!$G77</f>
        <v>0</v>
      </c>
      <c r="AE77" s="136">
        <f>'Alloc Pct'!AE28*'Alloc amt'!$G77</f>
        <v>0</v>
      </c>
      <c r="AF77" s="136">
        <f>'Alloc Pct'!AF28*'Alloc amt'!$G77</f>
        <v>219941.67482697568</v>
      </c>
      <c r="AG77" s="136">
        <f>'Alloc Pct'!AG28*'Alloc amt'!$G77</f>
        <v>0</v>
      </c>
      <c r="AH77" s="136">
        <f>'Alloc Pct'!AH28*'Alloc amt'!$G77</f>
        <v>0</v>
      </c>
      <c r="AI77" s="136">
        <f>'Alloc Pct'!AI28*'Alloc amt'!$G77</f>
        <v>0</v>
      </c>
      <c r="AJ77" s="136">
        <f>'Alloc Pct'!AJ28*'Alloc amt'!$G77</f>
        <v>188332.69420569774</v>
      </c>
      <c r="AK77" s="136">
        <f>'Alloc Pct'!AK28*'Alloc amt'!$G77</f>
        <v>0</v>
      </c>
      <c r="AL77" s="136">
        <f>'Alloc Pct'!AL28*'Alloc amt'!$G77</f>
        <v>0</v>
      </c>
      <c r="AM77" s="136">
        <f>'Alloc Pct'!AM28*'Alloc amt'!$G77</f>
        <v>0</v>
      </c>
      <c r="AN77" s="136">
        <f>'Alloc Pct'!AN28*'Alloc amt'!$G77</f>
        <v>20335.78741751167</v>
      </c>
      <c r="AO77" s="136">
        <f>'Alloc Pct'!AO28*'Alloc amt'!$G77</f>
        <v>0</v>
      </c>
      <c r="AP77" s="136">
        <f>'Alloc Pct'!AP28*'Alloc amt'!$G77</f>
        <v>0</v>
      </c>
      <c r="AQ77" s="136">
        <f>'Alloc Pct'!AQ28*'Alloc amt'!$G77</f>
        <v>0</v>
      </c>
      <c r="AR77" s="136">
        <f>'Alloc Pct'!AR28*'Alloc amt'!$G77</f>
        <v>8231.5851521004352</v>
      </c>
      <c r="AS77" s="136">
        <f>'Alloc Pct'!AS28*'Alloc amt'!$G77</f>
        <v>0</v>
      </c>
      <c r="AT77" s="136">
        <f>'Alloc Pct'!AT28*'Alloc amt'!$G77</f>
        <v>0</v>
      </c>
      <c r="AU77" s="136">
        <f>'Alloc Pct'!AU28*'Alloc amt'!$G77</f>
        <v>0</v>
      </c>
      <c r="AV77" s="136">
        <f>'Alloc Pct'!AV28*'Alloc amt'!$G77</f>
        <v>0</v>
      </c>
      <c r="AW77" s="136">
        <f>'Alloc Pct'!AW28*'Alloc amt'!$G77</f>
        <v>0</v>
      </c>
      <c r="AX77" s="136">
        <f>'Alloc Pct'!AX28*'Alloc amt'!$G77</f>
        <v>0</v>
      </c>
      <c r="AY77" s="136">
        <f>'Alloc Pct'!AY28*'Alloc amt'!$G77</f>
        <v>0</v>
      </c>
      <c r="AZ77" s="136">
        <f>'Alloc Pct'!AZ28*'Alloc amt'!$G77</f>
        <v>0</v>
      </c>
      <c r="BA77" s="136">
        <f>'Alloc Pct'!BA28*'Alloc amt'!$G77</f>
        <v>0</v>
      </c>
      <c r="BB77" s="136">
        <f>'Alloc Pct'!BB28*'Alloc amt'!$G77</f>
        <v>0</v>
      </c>
      <c r="BC77" s="136">
        <f>'Alloc Pct'!BC28*'Alloc amt'!$G77</f>
        <v>0</v>
      </c>
      <c r="BD77" s="136">
        <f>'Alloc Pct'!BD28*'Alloc amt'!$G77</f>
        <v>368.59272895541608</v>
      </c>
      <c r="BE77" s="136">
        <f>'Alloc Pct'!BE28*'Alloc amt'!$G77</f>
        <v>0</v>
      </c>
      <c r="BF77" s="136">
        <f>'Alloc Pct'!BF28*'Alloc amt'!$G77</f>
        <v>0</v>
      </c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</row>
    <row r="78" spans="3:69" s="135" customFormat="1" x14ac:dyDescent="0.25">
      <c r="C78" s="162" t="s">
        <v>2</v>
      </c>
      <c r="D78" s="162" t="s">
        <v>362</v>
      </c>
      <c r="E78" s="152"/>
      <c r="F78" s="152"/>
      <c r="G78" s="136">
        <f>'Class Allocation'!I141</f>
        <v>0</v>
      </c>
      <c r="H78" s="57"/>
      <c r="I78" s="136">
        <f>G78</f>
        <v>0</v>
      </c>
      <c r="J78" s="136"/>
      <c r="K78" s="166"/>
      <c r="L78" s="136">
        <f>'Alloc Pct'!L13*'Alloc amt'!$G78</f>
        <v>0</v>
      </c>
      <c r="M78" s="136">
        <f>'Alloc Pct'!M13*'Alloc amt'!$G78</f>
        <v>0</v>
      </c>
      <c r="N78" s="136">
        <f>'Alloc Pct'!N13*'Alloc amt'!$G78</f>
        <v>0</v>
      </c>
      <c r="O78" s="136"/>
      <c r="P78" s="136">
        <f>'Alloc Pct'!P13*'Alloc amt'!$G78</f>
        <v>0</v>
      </c>
      <c r="Q78" s="136">
        <f>'Alloc Pct'!Q13*'Alloc amt'!$G78</f>
        <v>0</v>
      </c>
      <c r="R78" s="136">
        <f>'Alloc Pct'!R13*'Alloc amt'!$G78</f>
        <v>0</v>
      </c>
      <c r="S78" s="136"/>
      <c r="T78" s="136">
        <f>'Alloc Pct'!T13*'Alloc amt'!$G78</f>
        <v>0</v>
      </c>
      <c r="U78" s="136">
        <f>'Alloc Pct'!U13*'Alloc amt'!$G78</f>
        <v>0</v>
      </c>
      <c r="V78" s="136">
        <f>'Alloc Pct'!V13*'Alloc amt'!$G78</f>
        <v>0</v>
      </c>
      <c r="W78" s="136"/>
      <c r="X78" s="136">
        <f>'Alloc Pct'!X13*'Alloc amt'!$G78</f>
        <v>0</v>
      </c>
      <c r="Y78" s="136">
        <f>'Alloc Pct'!Y13*'Alloc amt'!$G78</f>
        <v>0</v>
      </c>
      <c r="Z78" s="136">
        <f>'Alloc Pct'!Z13*'Alloc amt'!$G78</f>
        <v>0</v>
      </c>
      <c r="AA78" s="136"/>
      <c r="AB78" s="136">
        <f>'Alloc Pct'!AB13*'Alloc amt'!$G78</f>
        <v>0</v>
      </c>
      <c r="AC78" s="136">
        <f>'Alloc Pct'!AC13*'Alloc amt'!$G78</f>
        <v>0</v>
      </c>
      <c r="AD78" s="136">
        <f>'Alloc Pct'!AD13*'Alloc amt'!$G78</f>
        <v>0</v>
      </c>
      <c r="AE78" s="136"/>
      <c r="AF78" s="136">
        <f>'Alloc Pct'!AF13*'Alloc amt'!$G78</f>
        <v>0</v>
      </c>
      <c r="AG78" s="136">
        <f>'Alloc Pct'!AG13*'Alloc amt'!$G78</f>
        <v>0</v>
      </c>
      <c r="AH78" s="136">
        <f>'Alloc Pct'!AH13*'Alloc amt'!$G78</f>
        <v>0</v>
      </c>
      <c r="AI78" s="136"/>
      <c r="AJ78" s="136">
        <f>'Alloc Pct'!AJ13*'Alloc amt'!$G78</f>
        <v>0</v>
      </c>
      <c r="AK78" s="136">
        <f>'Alloc Pct'!AK13*'Alloc amt'!$G78</f>
        <v>0</v>
      </c>
      <c r="AL78" s="136">
        <f>'Alloc Pct'!AL13*'Alloc amt'!$G78</f>
        <v>0</v>
      </c>
      <c r="AM78" s="136"/>
      <c r="AN78" s="136">
        <f>'Alloc Pct'!AN13*'Alloc amt'!$G78</f>
        <v>0</v>
      </c>
      <c r="AO78" s="136">
        <f>'Alloc Pct'!AO13*'Alloc amt'!$G78</f>
        <v>0</v>
      </c>
      <c r="AP78" s="136">
        <f>'Alloc Pct'!AP13*'Alloc amt'!$G78</f>
        <v>0</v>
      </c>
      <c r="AQ78" s="136"/>
      <c r="AR78" s="136">
        <f>'Alloc Pct'!AR13*'Alloc amt'!$G78</f>
        <v>0</v>
      </c>
      <c r="AS78" s="136">
        <f>'Alloc Pct'!AS13*'Alloc amt'!$G78</f>
        <v>0</v>
      </c>
      <c r="AT78" s="136">
        <f>'Alloc Pct'!AT13*'Alloc amt'!$G78</f>
        <v>0</v>
      </c>
      <c r="AU78" s="136"/>
      <c r="AV78" s="136">
        <f>'Alloc Pct'!AV13*'Alloc amt'!$G78</f>
        <v>0</v>
      </c>
      <c r="AW78" s="136">
        <f>'Alloc Pct'!AW13*'Alloc amt'!$G78</f>
        <v>0</v>
      </c>
      <c r="AX78" s="136">
        <f>'Alloc Pct'!AX13*'Alloc amt'!$G78</f>
        <v>0</v>
      </c>
      <c r="AY78" s="136"/>
      <c r="AZ78" s="136">
        <f>'Alloc Pct'!AZ13*'Alloc amt'!$G78</f>
        <v>0</v>
      </c>
      <c r="BA78" s="136">
        <f>'Alloc Pct'!BA13*'Alloc amt'!$G78</f>
        <v>0</v>
      </c>
      <c r="BB78" s="136">
        <f>'Alloc Pct'!BB13*'Alloc amt'!$G78</f>
        <v>0</v>
      </c>
      <c r="BC78" s="136"/>
      <c r="BD78" s="136">
        <f>'Alloc Pct'!BD13*'Alloc amt'!$G78</f>
        <v>0</v>
      </c>
      <c r="BE78" s="136">
        <f>'Alloc Pct'!BE13*'Alloc amt'!$G78</f>
        <v>0</v>
      </c>
      <c r="BF78" s="136">
        <f>'Alloc Pct'!BF13*'Alloc amt'!$G78</f>
        <v>0</v>
      </c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</row>
    <row r="79" spans="3:69" s="135" customFormat="1" x14ac:dyDescent="0.25">
      <c r="C79" s="152" t="s">
        <v>8</v>
      </c>
      <c r="D79" s="152"/>
      <c r="E79" s="152"/>
      <c r="F79" s="152"/>
      <c r="G79" s="136">
        <f>+G78+G77</f>
        <v>2617219</v>
      </c>
      <c r="H79" s="57"/>
      <c r="I79" s="136"/>
      <c r="J79" s="136"/>
      <c r="K79" s="166"/>
      <c r="L79" s="136">
        <f>+L78+L77</f>
        <v>1023464.250112667</v>
      </c>
      <c r="M79" s="136">
        <f t="shared" ref="M79:BF79" si="98">+M78+M77</f>
        <v>0</v>
      </c>
      <c r="N79" s="136">
        <f t="shared" si="98"/>
        <v>0</v>
      </c>
      <c r="O79" s="136"/>
      <c r="P79" s="136">
        <f t="shared" si="98"/>
        <v>369854.56068726862</v>
      </c>
      <c r="Q79" s="136">
        <f t="shared" si="98"/>
        <v>0</v>
      </c>
      <c r="R79" s="136">
        <f t="shared" si="98"/>
        <v>0</v>
      </c>
      <c r="S79" s="136"/>
      <c r="T79" s="136">
        <f t="shared" si="98"/>
        <v>30502.245050700149</v>
      </c>
      <c r="U79" s="136">
        <f t="shared" si="98"/>
        <v>0</v>
      </c>
      <c r="V79" s="136">
        <f t="shared" si="98"/>
        <v>0</v>
      </c>
      <c r="W79" s="136"/>
      <c r="X79" s="136">
        <f t="shared" si="98"/>
        <v>430550.77323354257</v>
      </c>
      <c r="Y79" s="136">
        <f t="shared" si="98"/>
        <v>0</v>
      </c>
      <c r="Z79" s="136">
        <f t="shared" si="98"/>
        <v>0</v>
      </c>
      <c r="AA79" s="136"/>
      <c r="AB79" s="136">
        <f t="shared" si="98"/>
        <v>325636.83658458071</v>
      </c>
      <c r="AC79" s="136">
        <f t="shared" si="98"/>
        <v>0</v>
      </c>
      <c r="AD79" s="136">
        <f t="shared" si="98"/>
        <v>0</v>
      </c>
      <c r="AE79" s="136"/>
      <c r="AF79" s="136">
        <f t="shared" si="98"/>
        <v>219941.67482697568</v>
      </c>
      <c r="AG79" s="136">
        <f t="shared" si="98"/>
        <v>0</v>
      </c>
      <c r="AH79" s="136">
        <f t="shared" si="98"/>
        <v>0</v>
      </c>
      <c r="AI79" s="136"/>
      <c r="AJ79" s="136">
        <f t="shared" si="98"/>
        <v>188332.69420569774</v>
      </c>
      <c r="AK79" s="136">
        <f t="shared" si="98"/>
        <v>0</v>
      </c>
      <c r="AL79" s="136">
        <f t="shared" si="98"/>
        <v>0</v>
      </c>
      <c r="AM79" s="136"/>
      <c r="AN79" s="136">
        <f t="shared" si="98"/>
        <v>20335.78741751167</v>
      </c>
      <c r="AO79" s="136">
        <f t="shared" si="98"/>
        <v>0</v>
      </c>
      <c r="AP79" s="136">
        <f t="shared" si="98"/>
        <v>0</v>
      </c>
      <c r="AQ79" s="136"/>
      <c r="AR79" s="136">
        <f t="shared" si="98"/>
        <v>8231.5851521004352</v>
      </c>
      <c r="AS79" s="136">
        <f t="shared" si="98"/>
        <v>0</v>
      </c>
      <c r="AT79" s="136">
        <f t="shared" si="98"/>
        <v>0</v>
      </c>
      <c r="AU79" s="136"/>
      <c r="AV79" s="136">
        <f t="shared" si="98"/>
        <v>0</v>
      </c>
      <c r="AW79" s="136">
        <f t="shared" si="98"/>
        <v>0</v>
      </c>
      <c r="AX79" s="136">
        <f t="shared" si="98"/>
        <v>0</v>
      </c>
      <c r="AY79" s="136"/>
      <c r="AZ79" s="136">
        <f t="shared" si="98"/>
        <v>0</v>
      </c>
      <c r="BA79" s="136">
        <f t="shared" si="98"/>
        <v>0</v>
      </c>
      <c r="BB79" s="136">
        <f t="shared" si="98"/>
        <v>0</v>
      </c>
      <c r="BC79" s="136"/>
      <c r="BD79" s="136">
        <f t="shared" si="98"/>
        <v>368.59272895541608</v>
      </c>
      <c r="BE79" s="136">
        <f t="shared" si="98"/>
        <v>0</v>
      </c>
      <c r="BF79" s="136">
        <f t="shared" si="98"/>
        <v>0</v>
      </c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</row>
    <row r="80" spans="3:69" s="152" customFormat="1" x14ac:dyDescent="0.25">
      <c r="H80" s="161"/>
      <c r="J80" s="136"/>
      <c r="K80" s="156"/>
      <c r="V80" s="136"/>
    </row>
    <row r="81" spans="3:57" s="152" customFormat="1" x14ac:dyDescent="0.25">
      <c r="C81" s="152" t="s">
        <v>501</v>
      </c>
      <c r="H81" s="161"/>
      <c r="K81" s="156"/>
      <c r="V81" s="136"/>
    </row>
    <row r="82" spans="3:57" s="152" customFormat="1" x14ac:dyDescent="0.25">
      <c r="C82" s="152" t="s">
        <v>505</v>
      </c>
      <c r="H82" s="161"/>
      <c r="K82" s="156"/>
      <c r="M82" s="152">
        <v>2.3060000000000001E-2</v>
      </c>
      <c r="Q82" s="152">
        <v>2.3050000000000001E-2</v>
      </c>
      <c r="U82" s="152">
        <v>2.2350999999999999E-2</v>
      </c>
      <c r="V82" s="136"/>
      <c r="Y82" s="152">
        <v>2.2970000000000001E-2</v>
      </c>
      <c r="AC82" s="152">
        <v>2.2332000000000001E-2</v>
      </c>
      <c r="AG82" s="152">
        <v>2.3E-2</v>
      </c>
      <c r="AK82" s="152">
        <v>2.1763000000000001E-2</v>
      </c>
      <c r="AO82" s="152">
        <v>2.2269000000000001E-2</v>
      </c>
      <c r="AS82" s="152">
        <v>2.2932000000000001E-2</v>
      </c>
      <c r="AW82" s="152">
        <v>2.2762000000000001E-2</v>
      </c>
      <c r="BA82" s="152">
        <v>2.2735999999999999E-2</v>
      </c>
      <c r="BE82" s="152">
        <v>2.2929999999999999E-2</v>
      </c>
    </row>
    <row r="83" spans="3:57" s="152" customFormat="1" x14ac:dyDescent="0.25">
      <c r="C83" s="152" t="s">
        <v>506</v>
      </c>
      <c r="H83" s="161"/>
      <c r="K83" s="156"/>
      <c r="M83" s="153">
        <f>M12</f>
        <v>4180088831</v>
      </c>
      <c r="Q83" s="153">
        <f>Q12</f>
        <v>1358379221</v>
      </c>
      <c r="U83" s="153">
        <f>U12</f>
        <v>165297553</v>
      </c>
      <c r="V83" s="136"/>
      <c r="Y83" s="153">
        <f>Y12</f>
        <v>1874492273</v>
      </c>
      <c r="AC83" s="153">
        <f>AC12</f>
        <v>1848687110</v>
      </c>
      <c r="AG83" s="153">
        <f>AG12</f>
        <v>795801135</v>
      </c>
      <c r="AK83" s="153">
        <f>AK12</f>
        <v>1147609709</v>
      </c>
      <c r="AO83" s="153">
        <f>AO12</f>
        <v>109874900</v>
      </c>
      <c r="AS83" s="153">
        <f>AS12</f>
        <v>58046500</v>
      </c>
      <c r="AW83" s="153">
        <f>AW12</f>
        <v>101770582</v>
      </c>
      <c r="BA83" s="153">
        <f>BA12</f>
        <v>3317374</v>
      </c>
      <c r="BE83" s="153">
        <f>BE12</f>
        <v>3108713</v>
      </c>
    </row>
    <row r="84" spans="3:57" s="152" customFormat="1" x14ac:dyDescent="0.25">
      <c r="C84" s="152" t="s">
        <v>501</v>
      </c>
      <c r="G84" s="136">
        <f>I84</f>
        <v>265260014.42524803</v>
      </c>
      <c r="H84" s="57"/>
      <c r="I84" s="136">
        <f>SUM(L84:BF84)</f>
        <v>265260014.42524803</v>
      </c>
      <c r="K84" s="156"/>
      <c r="M84" s="153">
        <f>M83*M82</f>
        <v>96392848.442860007</v>
      </c>
      <c r="Q84" s="153">
        <f>Q83*Q82</f>
        <v>31310641.044050001</v>
      </c>
      <c r="U84" s="153">
        <f>U83*U82</f>
        <v>3694565.6071029999</v>
      </c>
      <c r="V84" s="136"/>
      <c r="Y84" s="153">
        <f>Y83*Y82</f>
        <v>43057087.510810003</v>
      </c>
      <c r="AC84" s="153">
        <f>AC83*AC82</f>
        <v>41284880.540520005</v>
      </c>
      <c r="AG84" s="153">
        <f>AG83*AG82</f>
        <v>18303426.105</v>
      </c>
      <c r="AK84" s="153">
        <f>AK83*AK82</f>
        <v>24975430.096967001</v>
      </c>
      <c r="AO84" s="153">
        <f>AO83*AO82</f>
        <v>2446804.1480999999</v>
      </c>
      <c r="AS84" s="153">
        <f>AS83*AS82</f>
        <v>1331122.338</v>
      </c>
      <c r="AW84" s="153">
        <f>AW83*AW82</f>
        <v>2316501.9874840002</v>
      </c>
      <c r="BA84" s="153">
        <f>BA83*BA82</f>
        <v>75423.815264000004</v>
      </c>
      <c r="BE84" s="153">
        <f>BE83*BE82</f>
        <v>71282.789089999991</v>
      </c>
    </row>
    <row r="85" spans="3:57" s="152" customFormat="1" x14ac:dyDescent="0.25">
      <c r="C85" s="152" t="s">
        <v>507</v>
      </c>
      <c r="G85" s="173">
        <f>SUM(L85:BF85)</f>
        <v>1</v>
      </c>
      <c r="H85" s="161"/>
      <c r="K85" s="156"/>
      <c r="M85" s="173">
        <f>M84/$G84</f>
        <v>0.36339004448793066</v>
      </c>
      <c r="Q85" s="173">
        <f>Q84/$G84</f>
        <v>0.11803754558293421</v>
      </c>
      <c r="U85" s="173">
        <f>U84/$G84</f>
        <v>1.3928090952977581E-2</v>
      </c>
      <c r="V85" s="136"/>
      <c r="Y85" s="173">
        <f>Y84/$G84</f>
        <v>0.16232030901492606</v>
      </c>
      <c r="AC85" s="173">
        <f>AC84/$G84</f>
        <v>0.15563929086701589</v>
      </c>
      <c r="AG85" s="173">
        <f>AG84/$G84</f>
        <v>6.900182880808077E-2</v>
      </c>
      <c r="AK85" s="173">
        <f>AK84/$G84</f>
        <v>9.4154522878551819E-2</v>
      </c>
      <c r="AO85" s="173">
        <f>AO84/$G84</f>
        <v>9.2241725666856022E-3</v>
      </c>
      <c r="AS85" s="173">
        <f>AS84/$G84</f>
        <v>5.0181793923377727E-3</v>
      </c>
      <c r="AW85" s="173">
        <f>AW84/$G84</f>
        <v>8.7329482828509952E-3</v>
      </c>
      <c r="BA85" s="173">
        <f>BA84/$G84</f>
        <v>2.8433918103874236E-4</v>
      </c>
      <c r="BE85" s="173">
        <f>BE84/$G84</f>
        <v>2.6872798466987923E-4</v>
      </c>
    </row>
    <row r="86" spans="3:57" s="152" customFormat="1" x14ac:dyDescent="0.25">
      <c r="H86" s="161"/>
      <c r="K86" s="156"/>
      <c r="V86" s="136"/>
    </row>
    <row r="87" spans="3:57" s="152" customFormat="1" x14ac:dyDescent="0.25">
      <c r="H87" s="161"/>
      <c r="K87" s="156"/>
      <c r="V87" s="136"/>
    </row>
    <row r="88" spans="3:57" s="152" customFormat="1" x14ac:dyDescent="0.25">
      <c r="H88" s="161"/>
      <c r="K88" s="156"/>
      <c r="V88" s="136"/>
    </row>
    <row r="89" spans="3:57" s="152" customFormat="1" x14ac:dyDescent="0.25">
      <c r="H89" s="161"/>
      <c r="K89" s="156"/>
      <c r="V89" s="136"/>
    </row>
    <row r="90" spans="3:57" s="152" customFormat="1" x14ac:dyDescent="0.25">
      <c r="H90" s="161"/>
      <c r="K90" s="156"/>
      <c r="V90" s="136"/>
    </row>
    <row r="91" spans="3:57" s="152" customFormat="1" x14ac:dyDescent="0.25">
      <c r="H91" s="161"/>
      <c r="K91" s="156"/>
      <c r="V91" s="136"/>
    </row>
    <row r="92" spans="3:57" s="152" customFormat="1" x14ac:dyDescent="0.25">
      <c r="H92" s="161"/>
      <c r="K92" s="156"/>
      <c r="V92" s="136"/>
    </row>
    <row r="93" spans="3:57" s="152" customFormat="1" x14ac:dyDescent="0.25">
      <c r="H93" s="161"/>
      <c r="K93" s="156"/>
      <c r="V93" s="136"/>
    </row>
    <row r="94" spans="3:57" s="152" customFormat="1" x14ac:dyDescent="0.25">
      <c r="H94" s="161"/>
      <c r="K94" s="156"/>
      <c r="V94" s="136"/>
    </row>
    <row r="95" spans="3:57" s="152" customFormat="1" x14ac:dyDescent="0.25">
      <c r="H95" s="161"/>
      <c r="K95" s="156"/>
      <c r="V95" s="136"/>
    </row>
    <row r="96" spans="3:57" s="152" customFormat="1" x14ac:dyDescent="0.25">
      <c r="H96" s="161"/>
      <c r="K96" s="156"/>
      <c r="V96" s="136"/>
    </row>
    <row r="97" spans="8:22" s="152" customFormat="1" x14ac:dyDescent="0.25">
      <c r="H97" s="161"/>
      <c r="K97" s="156"/>
      <c r="V97" s="136"/>
    </row>
    <row r="98" spans="8:22" s="152" customFormat="1" x14ac:dyDescent="0.25">
      <c r="H98" s="161"/>
      <c r="K98" s="156"/>
      <c r="V98" s="136"/>
    </row>
    <row r="99" spans="8:22" s="152" customFormat="1" x14ac:dyDescent="0.25">
      <c r="H99" s="161"/>
      <c r="K99" s="156"/>
      <c r="V99" s="136"/>
    </row>
    <row r="100" spans="8:22" s="152" customFormat="1" x14ac:dyDescent="0.25">
      <c r="H100" s="161"/>
      <c r="K100" s="156"/>
      <c r="V100" s="136"/>
    </row>
    <row r="101" spans="8:22" s="152" customFormat="1" x14ac:dyDescent="0.25">
      <c r="H101" s="161"/>
      <c r="K101" s="156"/>
      <c r="V101" s="136"/>
    </row>
    <row r="102" spans="8:22" s="152" customFormat="1" x14ac:dyDescent="0.25">
      <c r="H102" s="161"/>
      <c r="K102" s="156"/>
      <c r="V102" s="136"/>
    </row>
    <row r="103" spans="8:22" s="152" customFormat="1" x14ac:dyDescent="0.25">
      <c r="H103" s="161"/>
      <c r="K103" s="156"/>
      <c r="V103" s="136"/>
    </row>
    <row r="104" spans="8:22" s="152" customFormat="1" x14ac:dyDescent="0.25">
      <c r="H104" s="161"/>
      <c r="K104" s="156"/>
      <c r="V104" s="136"/>
    </row>
    <row r="105" spans="8:22" s="152" customFormat="1" x14ac:dyDescent="0.25">
      <c r="H105" s="161"/>
      <c r="K105" s="156"/>
      <c r="V105" s="136"/>
    </row>
    <row r="106" spans="8:22" s="152" customFormat="1" x14ac:dyDescent="0.25">
      <c r="H106" s="161"/>
      <c r="K106" s="156"/>
      <c r="V106" s="136"/>
    </row>
    <row r="107" spans="8:22" s="152" customFormat="1" x14ac:dyDescent="0.25">
      <c r="H107" s="161"/>
      <c r="K107" s="156"/>
      <c r="V107" s="136"/>
    </row>
    <row r="108" spans="8:22" s="152" customFormat="1" x14ac:dyDescent="0.25">
      <c r="H108" s="161"/>
      <c r="K108" s="156"/>
      <c r="V108" s="136"/>
    </row>
    <row r="109" spans="8:22" s="152" customFormat="1" x14ac:dyDescent="0.25">
      <c r="H109" s="161"/>
      <c r="K109" s="156"/>
      <c r="V109" s="136"/>
    </row>
    <row r="110" spans="8:22" s="152" customFormat="1" x14ac:dyDescent="0.25">
      <c r="H110" s="161"/>
      <c r="K110" s="156"/>
      <c r="V110" s="136"/>
    </row>
    <row r="111" spans="8:22" s="152" customFormat="1" x14ac:dyDescent="0.25">
      <c r="H111" s="161"/>
      <c r="K111" s="156"/>
      <c r="V111" s="136"/>
    </row>
    <row r="112" spans="8:22" s="152" customFormat="1" x14ac:dyDescent="0.25">
      <c r="H112" s="161"/>
      <c r="K112" s="156"/>
      <c r="V112" s="136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</sheetData>
  <mergeCells count="14"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  <mergeCell ref="D9:E9"/>
    <mergeCell ref="L9:N9"/>
    <mergeCell ref="P9:R9"/>
    <mergeCell ref="T9:V9"/>
    <mergeCell ref="G9:J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9"/>
  <sheetViews>
    <sheetView workbookViewId="0">
      <pane xSplit="3" ySplit="10" topLeftCell="AT21" activePane="bottomRight" state="frozen"/>
      <selection pane="topRight" activeCell="D1" sqref="D1"/>
      <selection pane="bottomLeft" activeCell="A9" sqref="A9"/>
      <selection pane="bottomRight" activeCell="D63" sqref="D63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9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1</v>
      </c>
      <c r="H34" s="98">
        <f>+'Alloc amt'!H34/'Alloc amt'!$G34</f>
        <v>0.81074942250247484</v>
      </c>
      <c r="I34" s="98">
        <f>+'Alloc amt'!I34/'Alloc amt'!$G34</f>
        <v>0</v>
      </c>
      <c r="J34" s="98">
        <f>+'Alloc amt'!J34/'Alloc amt'!$G34</f>
        <v>0.18925057749752541</v>
      </c>
      <c r="K34" s="104"/>
      <c r="L34" s="98">
        <f>+'Alloc amt'!L34/'Alloc amt'!$G34</f>
        <v>0.32666738122425565</v>
      </c>
      <c r="M34" s="98">
        <f>+'Alloc amt'!M34/'Alloc amt'!$G34</f>
        <v>0</v>
      </c>
      <c r="N34" s="98">
        <f>+'Alloc amt'!N34/'Alloc amt'!$G34</f>
        <v>0.13800862055853252</v>
      </c>
      <c r="O34" s="98"/>
      <c r="P34" s="98">
        <f>+'Alloc amt'!P34/'Alloc amt'!$G34</f>
        <v>9.8250701139803873E-2</v>
      </c>
      <c r="Q34" s="98">
        <f>+'Alloc amt'!Q34/'Alloc amt'!$G34</f>
        <v>0</v>
      </c>
      <c r="R34" s="98">
        <f>+'Alloc amt'!R34/'Alloc amt'!$G34</f>
        <v>1.9122740091247408E-2</v>
      </c>
      <c r="S34" s="98"/>
      <c r="T34" s="98">
        <f>+'Alloc amt'!T34/'Alloc amt'!$G34</f>
        <v>1.0079003053175103E-2</v>
      </c>
      <c r="U34" s="98">
        <f>+'Alloc amt'!U34/'Alloc amt'!$G34</f>
        <v>0</v>
      </c>
      <c r="V34" s="98">
        <f>+'Alloc amt'!V34/'Alloc amt'!$G34</f>
        <v>9.5132653997383412E-5</v>
      </c>
      <c r="W34" s="98"/>
      <c r="X34" s="98">
        <f>+'Alloc amt'!X34/'Alloc amt'!$G34</f>
        <v>0.12031048304491725</v>
      </c>
      <c r="Y34" s="98">
        <f>+'Alloc amt'!Y34/'Alloc amt'!$G34</f>
        <v>0</v>
      </c>
      <c r="Z34" s="98">
        <f>+'Alloc amt'!Z34/'Alloc amt'!$G34</f>
        <v>1.6100014673582628E-3</v>
      </c>
      <c r="AA34" s="98"/>
      <c r="AB34" s="98">
        <f>+'Alloc amt'!AB34/'Alloc amt'!$G34</f>
        <v>0.11090020694298726</v>
      </c>
      <c r="AC34" s="98">
        <f>+'Alloc amt'!AC34/'Alloc amt'!$G34</f>
        <v>0</v>
      </c>
      <c r="AD34" s="98">
        <f>+'Alloc amt'!AD34/'Alloc amt'!$G34</f>
        <v>1.4734981952673764E-4</v>
      </c>
      <c r="AE34" s="98"/>
      <c r="AF34" s="98">
        <f>+'Alloc amt'!AF34/'Alloc amt'!$G34</f>
        <v>6.7968936561158724E-2</v>
      </c>
      <c r="AG34" s="98">
        <f>+'Alloc amt'!AG34/'Alloc amt'!$G34</f>
        <v>0</v>
      </c>
      <c r="AH34" s="98">
        <f>+'Alloc amt'!AH34/'Alloc amt'!$G34</f>
        <v>1.690215829397553E-4</v>
      </c>
      <c r="AI34" s="98"/>
      <c r="AJ34" s="98">
        <f>+'Alloc amt'!AJ34/'Alloc amt'!$G34</f>
        <v>5.9342904661335995E-2</v>
      </c>
      <c r="AK34" s="98">
        <f>+'Alloc amt'!AK34/'Alloc amt'!$G34</f>
        <v>0</v>
      </c>
      <c r="AL34" s="98">
        <f>+'Alloc amt'!AL34/'Alloc amt'!$G34</f>
        <v>9.9779908615968361E-5</v>
      </c>
      <c r="AM34" s="98"/>
      <c r="AN34" s="98">
        <f>+'Alloc amt'!AN34/'Alloc amt'!$G34</f>
        <v>6.6649679472265038E-3</v>
      </c>
      <c r="AO34" s="98">
        <f>+'Alloc amt'!AO34/'Alloc amt'!$G34</f>
        <v>0</v>
      </c>
      <c r="AP34" s="98">
        <f>+'Alloc amt'!AP34/'Alloc amt'!$G34</f>
        <v>1.3965142716302362E-6</v>
      </c>
      <c r="AQ34" s="98"/>
      <c r="AR34" s="98">
        <f>+'Alloc amt'!AR34/'Alloc amt'!$G34</f>
        <v>3.5843771830767518E-3</v>
      </c>
      <c r="AS34" s="98">
        <f>+'Alloc amt'!AS34/'Alloc amt'!$G34</f>
        <v>0</v>
      </c>
      <c r="AT34" s="98">
        <f>+'Alloc amt'!AT34/'Alloc amt'!$G34</f>
        <v>1.3965142716302362E-6</v>
      </c>
      <c r="AU34" s="98"/>
      <c r="AV34" s="98">
        <f>+'Alloc amt'!AV34/'Alloc amt'!$G34</f>
        <v>6.5916920681253063E-3</v>
      </c>
      <c r="AW34" s="98">
        <f>+'Alloc amt'!AW34/'Alloc amt'!$G34</f>
        <v>0</v>
      </c>
      <c r="AX34" s="98">
        <f>+'Alloc amt'!AX34/'Alloc amt'!$G34</f>
        <v>2.9934361324918016E-2</v>
      </c>
      <c r="AY34" s="98"/>
      <c r="AZ34" s="98">
        <f>+'Alloc amt'!AZ34/'Alloc amt'!$G34</f>
        <v>2.138914384507148E-4</v>
      </c>
      <c r="BA34" s="98">
        <f>+'Alloc amt'!BA34/'Alloc amt'!$G34</f>
        <v>0</v>
      </c>
      <c r="BB34" s="98">
        <f>+'Alloc amt'!BB34/'Alloc amt'!$G34</f>
        <v>9.2501249859085547E-6</v>
      </c>
      <c r="BC34" s="98"/>
      <c r="BD34" s="98">
        <f>+'Alloc amt'!BD34/'Alloc amt'!$G34</f>
        <v>1.7487723796154715E-4</v>
      </c>
      <c r="BE34" s="98">
        <f>+'Alloc amt'!BE34/'Alloc amt'!$G34</f>
        <v>0</v>
      </c>
      <c r="BF34" s="98">
        <f>+'Alloc amt'!BF34/'Alloc amt'!$G34</f>
        <v>5.1526936860257532E-5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0.99999999999999989</v>
      </c>
      <c r="H35" s="98">
        <f>+'Alloc amt'!H35/'Alloc amt'!$G35</f>
        <v>1</v>
      </c>
      <c r="I35" s="98">
        <f>+'Alloc amt'!I35/'Alloc amt'!$G35</f>
        <v>0</v>
      </c>
      <c r="J35" s="98">
        <f>+'Alloc amt'!J35/'Alloc amt'!$G35</f>
        <v>0</v>
      </c>
      <c r="K35" s="104"/>
      <c r="L35" s="98">
        <f>+'Alloc amt'!L35/'Alloc amt'!$G35</f>
        <v>0.35506999999999994</v>
      </c>
      <c r="M35" s="98">
        <f>+'Alloc amt'!M35/'Alloc amt'!$G35</f>
        <v>0</v>
      </c>
      <c r="N35" s="98">
        <f>+'Alloc amt'!N35/'Alloc amt'!$G35</f>
        <v>0</v>
      </c>
      <c r="O35" s="98"/>
      <c r="P35" s="98">
        <f>+'Alloc amt'!P35/'Alloc amt'!$G35</f>
        <v>0.11559999999999997</v>
      </c>
      <c r="Q35" s="98">
        <f>+'Alloc amt'!Q35/'Alloc amt'!$G35</f>
        <v>0</v>
      </c>
      <c r="R35" s="98">
        <f>+'Alloc amt'!R35/'Alloc amt'!$G35</f>
        <v>0</v>
      </c>
      <c r="S35" s="98"/>
      <c r="T35" s="98">
        <f>+'Alloc amt'!T35/'Alloc amt'!$G35</f>
        <v>1.3586999999999998E-2</v>
      </c>
      <c r="U35" s="98">
        <f>+'Alloc amt'!U35/'Alloc amt'!$G35</f>
        <v>0</v>
      </c>
      <c r="V35" s="98">
        <f>+'Alloc amt'!V35/'Alloc amt'!$G35</f>
        <v>0</v>
      </c>
      <c r="W35" s="98"/>
      <c r="X35" s="98">
        <f>+'Alloc amt'!X35/'Alloc amt'!$G35</f>
        <v>0.15881999999999996</v>
      </c>
      <c r="Y35" s="98">
        <f>+'Alloc amt'!Y35/'Alloc amt'!$G35</f>
        <v>0</v>
      </c>
      <c r="Z35" s="98">
        <f>+'Alloc amt'!Z35/'Alloc amt'!$G35</f>
        <v>0</v>
      </c>
      <c r="AA35" s="98"/>
      <c r="AB35" s="98">
        <f>+'Alloc amt'!AB35/'Alloc amt'!$G35</f>
        <v>0.15144799999999997</v>
      </c>
      <c r="AC35" s="98">
        <f>+'Alloc amt'!AC35/'Alloc amt'!$G35</f>
        <v>0</v>
      </c>
      <c r="AD35" s="98">
        <f>+'Alloc amt'!AD35/'Alloc amt'!$G35</f>
        <v>0</v>
      </c>
      <c r="AE35" s="98"/>
      <c r="AF35" s="98">
        <f>+'Alloc amt'!AF35/'Alloc amt'!$G35</f>
        <v>9.1060999999999975E-2</v>
      </c>
      <c r="AG35" s="98">
        <f>+'Alloc amt'!AG35/'Alloc amt'!$G35</f>
        <v>0</v>
      </c>
      <c r="AH35" s="98">
        <f>+'Alloc amt'!AH35/'Alloc amt'!$G35</f>
        <v>0</v>
      </c>
      <c r="AI35" s="98"/>
      <c r="AJ35" s="98">
        <f>+'Alloc amt'!AJ35/'Alloc amt'!$G35</f>
        <v>9.1642999999999988E-2</v>
      </c>
      <c r="AK35" s="98">
        <f>+'Alloc amt'!AK35/'Alloc amt'!$G35</f>
        <v>0</v>
      </c>
      <c r="AL35" s="98">
        <f>+'Alloc amt'!AL35/'Alloc amt'!$G35</f>
        <v>0</v>
      </c>
      <c r="AM35" s="98"/>
      <c r="AN35" s="98">
        <f>+'Alloc amt'!AN35/'Alloc amt'!$G35</f>
        <v>9.0139999999999977E-3</v>
      </c>
      <c r="AO35" s="98">
        <f>+'Alloc amt'!AO35/'Alloc amt'!$G35</f>
        <v>0</v>
      </c>
      <c r="AP35" s="98">
        <f>+'Alloc amt'!AP35/'Alloc amt'!$G35</f>
        <v>0</v>
      </c>
      <c r="AQ35" s="98"/>
      <c r="AR35" s="98">
        <f>+'Alloc amt'!AR35/'Alloc amt'!$G35</f>
        <v>4.8889999999999992E-3</v>
      </c>
      <c r="AS35" s="98">
        <f>+'Alloc amt'!AS35/'Alloc amt'!$G35</f>
        <v>0</v>
      </c>
      <c r="AT35" s="98">
        <f>+'Alloc amt'!AT35/'Alloc amt'!$G35</f>
        <v>0</v>
      </c>
      <c r="AU35" s="98"/>
      <c r="AV35" s="98">
        <f>+'Alloc amt'!AV35/'Alloc amt'!$G35</f>
        <v>8.3339999999999977E-3</v>
      </c>
      <c r="AW35" s="98">
        <f>+'Alloc amt'!AW35/'Alloc amt'!$G35</f>
        <v>0</v>
      </c>
      <c r="AX35" s="98">
        <f>+'Alloc amt'!AX35/'Alloc amt'!$G35</f>
        <v>0</v>
      </c>
      <c r="AY35" s="98"/>
      <c r="AZ35" s="98">
        <f>+'Alloc amt'!AZ35/'Alloc amt'!$G35</f>
        <v>2.7199999999999994E-4</v>
      </c>
      <c r="BA35" s="98">
        <f>+'Alloc amt'!BA35/'Alloc amt'!$G35</f>
        <v>0</v>
      </c>
      <c r="BB35" s="98">
        <f>+'Alloc amt'!BB35/'Alloc amt'!$G35</f>
        <v>0</v>
      </c>
      <c r="BC35" s="98"/>
      <c r="BD35" s="98">
        <f>+'Alloc amt'!BD35/'Alloc amt'!$G35</f>
        <v>2.6199999999999997E-4</v>
      </c>
      <c r="BE35" s="98">
        <f>+'Alloc amt'!BE35/'Alloc amt'!$G35</f>
        <v>0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0.42912843496861514</v>
      </c>
      <c r="I37" s="98">
        <f>+'Alloc amt'!I37/'Alloc amt'!$G37</f>
        <v>0</v>
      </c>
      <c r="J37" s="98">
        <f>+'Alloc amt'!J37/'Alloc amt'!$G37</f>
        <v>0.57087156503138436</v>
      </c>
      <c r="K37" s="104"/>
      <c r="L37" s="98">
        <f>+'Alloc amt'!L37/'Alloc amt'!$G37</f>
        <v>0.24040753953192417</v>
      </c>
      <c r="M37" s="98">
        <f>+'Alloc amt'!M37/'Alloc amt'!$G37</f>
        <v>0</v>
      </c>
      <c r="N37" s="98">
        <f>+'Alloc amt'!N37/'Alloc amt'!$G37</f>
        <v>0.41630096059866517</v>
      </c>
      <c r="O37" s="98"/>
      <c r="P37" s="98">
        <f>+'Alloc amt'!P37/'Alloc amt'!$G37</f>
        <v>5.9269239719139596E-2</v>
      </c>
      <c r="Q37" s="98">
        <f>+'Alloc amt'!Q37/'Alloc amt'!$G37</f>
        <v>0</v>
      </c>
      <c r="R37" s="98">
        <f>+'Alloc amt'!R37/'Alloc amt'!$G37</f>
        <v>5.7683462359429519E-2</v>
      </c>
      <c r="S37" s="98"/>
      <c r="T37" s="98">
        <f>+'Alloc amt'!T37/'Alloc amt'!$G37</f>
        <v>3.7261055220098619E-3</v>
      </c>
      <c r="U37" s="98">
        <f>+'Alloc amt'!U37/'Alloc amt'!$G37</f>
        <v>0</v>
      </c>
      <c r="V37" s="98">
        <f>+'Alloc amt'!V37/'Alloc amt'!$G37</f>
        <v>2.8696624227625184E-4</v>
      </c>
      <c r="W37" s="98"/>
      <c r="X37" s="98">
        <f>+'Alloc amt'!X37/'Alloc amt'!$G37</f>
        <v>5.1388345183790013E-2</v>
      </c>
      <c r="Y37" s="98">
        <f>+'Alloc amt'!Y37/'Alloc amt'!$G37</f>
        <v>0</v>
      </c>
      <c r="Z37" s="98">
        <f>+'Alloc amt'!Z37/'Alloc amt'!$G37</f>
        <v>4.8565455890651364E-3</v>
      </c>
      <c r="AA37" s="98"/>
      <c r="AB37" s="98">
        <f>+'Alloc amt'!AB37/'Alloc amt'!$G37</f>
        <v>3.9341526425178686E-2</v>
      </c>
      <c r="AC37" s="98">
        <f>+'Alloc amt'!AC37/'Alloc amt'!$G37</f>
        <v>0</v>
      </c>
      <c r="AD37" s="98">
        <f>+'Alloc amt'!AD37/'Alloc amt'!$G37</f>
        <v>4.4447854898313667E-4</v>
      </c>
      <c r="AE37" s="98"/>
      <c r="AF37" s="98">
        <f>+'Alloc amt'!AF37/'Alloc amt'!$G37</f>
        <v>2.7833163839663336E-2</v>
      </c>
      <c r="AG37" s="98">
        <f>+'Alloc amt'!AG37/'Alloc amt'!$G37</f>
        <v>0</v>
      </c>
      <c r="AH37" s="98">
        <f>+'Alloc amt'!AH37/'Alloc amt'!$G37</f>
        <v>5.0985110245257623E-4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2.4390668167519414E-3</v>
      </c>
      <c r="AO37" s="98">
        <f>+'Alloc amt'!AO37/'Alloc amt'!$G37</f>
        <v>0</v>
      </c>
      <c r="AP37" s="98">
        <f>+'Alloc amt'!AP37/'Alloc amt'!$G37</f>
        <v>4.21256462398188E-6</v>
      </c>
      <c r="AQ37" s="98"/>
      <c r="AR37" s="98">
        <f>+'Alloc amt'!AR37/'Alloc amt'!$G37</f>
        <v>1.2765742163295068E-3</v>
      </c>
      <c r="AS37" s="98">
        <f>+'Alloc amt'!AS37/'Alloc amt'!$G37</f>
        <v>0</v>
      </c>
      <c r="AT37" s="98">
        <f>+'Alloc amt'!AT37/'Alloc amt'!$G37</f>
        <v>4.21256462398188E-6</v>
      </c>
      <c r="AU37" s="98"/>
      <c r="AV37" s="98">
        <f>+'Alloc amt'!AV37/'Alloc amt'!$G37</f>
        <v>3.2935515240653428E-3</v>
      </c>
      <c r="AW37" s="98">
        <f>+'Alloc amt'!AW37/'Alloc amt'!$G37</f>
        <v>0</v>
      </c>
      <c r="AX37" s="98">
        <f>+'Alloc amt'!AX37/'Alloc amt'!$G37</f>
        <v>9.0296557737026398E-2</v>
      </c>
      <c r="AY37" s="98"/>
      <c r="AZ37" s="98">
        <f>+'Alloc amt'!AZ37/'Alloc amt'!$G37</f>
        <v>1.0535547117774782E-4</v>
      </c>
      <c r="BA37" s="98">
        <f>+'Alloc amt'!BA37/'Alloc amt'!$G37</f>
        <v>0</v>
      </c>
      <c r="BB37" s="98">
        <f>+'Alloc amt'!BB37/'Alloc amt'!$G37</f>
        <v>2.7902865065289311E-5</v>
      </c>
      <c r="BC37" s="98"/>
      <c r="BD37" s="98">
        <f>+'Alloc amt'!BD37/'Alloc amt'!$G37</f>
        <v>4.7966718584990883E-5</v>
      </c>
      <c r="BE37" s="98">
        <f>+'Alloc amt'!BE37/'Alloc amt'!$G37</f>
        <v>0</v>
      </c>
      <c r="BF37" s="98">
        <f>+'Alloc amt'!BF37/'Alloc amt'!$G37</f>
        <v>1.5543024214588285E-4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0.99999999999999967</v>
      </c>
      <c r="H38" s="98">
        <f>+'Alloc amt'!H38/'Alloc amt'!$G38</f>
        <v>0.81050181448344216</v>
      </c>
      <c r="I38" s="98">
        <f>+'Alloc amt'!I38/'Alloc amt'!$G38</f>
        <v>0</v>
      </c>
      <c r="J38" s="98">
        <f>+'Alloc amt'!J38/'Alloc amt'!$G38</f>
        <v>0.189498185516558</v>
      </c>
      <c r="K38" s="104"/>
      <c r="L38" s="98">
        <f>+'Alloc amt'!L38/'Alloc amt'!$G38</f>
        <v>0.32661071147968457</v>
      </c>
      <c r="M38" s="98">
        <f>+'Alloc amt'!M38/'Alloc amt'!$G38</f>
        <v>0</v>
      </c>
      <c r="N38" s="98">
        <f>+'Alloc amt'!N38/'Alloc amt'!$G38</f>
        <v>0.13818918561464894</v>
      </c>
      <c r="O38" s="98"/>
      <c r="P38" s="98">
        <f>+'Alloc amt'!P38/'Alloc amt'!$G38</f>
        <v>9.8225311970721638E-2</v>
      </c>
      <c r="Q38" s="98">
        <f>+'Alloc amt'!Q38/'Alloc amt'!$G38</f>
        <v>0</v>
      </c>
      <c r="R38" s="98">
        <f>+'Alloc amt'!R38/'Alloc amt'!$G38</f>
        <v>1.9147759532958383E-2</v>
      </c>
      <c r="S38" s="98"/>
      <c r="T38" s="98">
        <f>+'Alloc amt'!T38/'Alloc amt'!$G38</f>
        <v>1.0074898537119644E-2</v>
      </c>
      <c r="U38" s="98">
        <f>+'Alloc amt'!U38/'Alloc amt'!$G38</f>
        <v>0</v>
      </c>
      <c r="V38" s="98">
        <f>+'Alloc amt'!V38/'Alloc amt'!$G38</f>
        <v>9.5257121823654137E-5</v>
      </c>
      <c r="W38" s="98"/>
      <c r="X38" s="98">
        <f>+'Alloc amt'!X38/'Alloc amt'!$G38</f>
        <v>0.12026597547555248</v>
      </c>
      <c r="Y38" s="98">
        <f>+'Alloc amt'!Y38/'Alloc amt'!$G38</f>
        <v>0</v>
      </c>
      <c r="Z38" s="98">
        <f>+'Alloc amt'!Z38/'Alloc amt'!$G38</f>
        <v>1.6121079300134545E-3</v>
      </c>
      <c r="AA38" s="98"/>
      <c r="AB38" s="98">
        <f>+'Alloc amt'!AB38/'Alloc amt'!$G38</f>
        <v>0.11085402436626406</v>
      </c>
      <c r="AC38" s="98">
        <f>+'Alloc amt'!AC38/'Alloc amt'!$G38</f>
        <v>0</v>
      </c>
      <c r="AD38" s="98">
        <f>+'Alloc amt'!AD38/'Alloc amt'!$G38</f>
        <v>1.4754260624052343E-4</v>
      </c>
      <c r="AE38" s="98"/>
      <c r="AF38" s="98">
        <f>+'Alloc amt'!AF38/'Alloc amt'!$G38</f>
        <v>6.7943050781385003E-2</v>
      </c>
      <c r="AG38" s="98">
        <f>+'Alloc amt'!AG38/'Alloc amt'!$G38</f>
        <v>0</v>
      </c>
      <c r="AH38" s="98">
        <f>+'Alloc amt'!AH38/'Alloc amt'!$G38</f>
        <v>1.692427241372029E-4</v>
      </c>
      <c r="AI38" s="98"/>
      <c r="AJ38" s="98">
        <f>+'Alloc amt'!AJ38/'Alloc amt'!$G38</f>
        <v>5.9304541201507341E-2</v>
      </c>
      <c r="AK38" s="98">
        <f>+'Alloc amt'!AK38/'Alloc amt'!$G38</f>
        <v>0</v>
      </c>
      <c r="AL38" s="98">
        <f>+'Alloc amt'!AL38/'Alloc amt'!$G38</f>
        <v>9.9910456727569051E-5</v>
      </c>
      <c r="AM38" s="98"/>
      <c r="AN38" s="98">
        <f>+'Alloc amt'!AN38/'Alloc amt'!$G38</f>
        <v>6.6622384114174132E-3</v>
      </c>
      <c r="AO38" s="98">
        <f>+'Alloc amt'!AO38/'Alloc amt'!$G38</f>
        <v>0</v>
      </c>
      <c r="AP38" s="98">
        <f>+'Alloc amt'!AP38/'Alloc amt'!$G38</f>
        <v>1.398341416027476E-6</v>
      </c>
      <c r="AQ38" s="98"/>
      <c r="AR38" s="98">
        <f>+'Alloc amt'!AR38/'Alloc amt'!$G38</f>
        <v>3.5828876225292073E-3</v>
      </c>
      <c r="AS38" s="98">
        <f>+'Alloc amt'!AS38/'Alloc amt'!$G38</f>
        <v>0</v>
      </c>
      <c r="AT38" s="98">
        <f>+'Alloc amt'!AT38/'Alloc amt'!$G38</f>
        <v>1.398341416027476E-6</v>
      </c>
      <c r="AU38" s="98"/>
      <c r="AV38" s="98">
        <f>+'Alloc amt'!AV38/'Alloc amt'!$G38</f>
        <v>6.5895573365962095E-3</v>
      </c>
      <c r="AW38" s="98">
        <f>+'Alloc amt'!AW38/'Alloc amt'!$G38</f>
        <v>0</v>
      </c>
      <c r="AX38" s="98">
        <f>+'Alloc amt'!AX38/'Alloc amt'!$G38</f>
        <v>2.9973526267010536E-2</v>
      </c>
      <c r="AY38" s="98"/>
      <c r="AZ38" s="98">
        <f>+'Alloc amt'!AZ38/'Alloc amt'!$G38</f>
        <v>2.138212259073518E-4</v>
      </c>
      <c r="BA38" s="98">
        <f>+'Alloc amt'!BA38/'Alloc amt'!$G38</f>
        <v>0</v>
      </c>
      <c r="BB38" s="98">
        <f>+'Alloc amt'!BB38/'Alloc amt'!$G38</f>
        <v>9.262227485958226E-6</v>
      </c>
      <c r="BC38" s="98"/>
      <c r="BD38" s="98">
        <f>+'Alloc amt'!BD38/'Alloc amt'!$G38</f>
        <v>1.7479607475698683E-4</v>
      </c>
      <c r="BE38" s="98">
        <f>+'Alloc amt'!BE38/'Alloc amt'!$G38</f>
        <v>0</v>
      </c>
      <c r="BF38" s="98">
        <f>+'Alloc amt'!BF38/'Alloc amt'!$G38</f>
        <v>5.1594352679704357E-5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0.38821264621231893</v>
      </c>
      <c r="I39" s="98">
        <f>+'Alloc amt'!I39/'Alloc amt'!$G39</f>
        <v>0</v>
      </c>
      <c r="J39" s="98">
        <f>+'Alloc amt'!J39/'Alloc amt'!$G39</f>
        <v>0.61178735378768123</v>
      </c>
      <c r="K39" s="104"/>
      <c r="L39" s="98">
        <f>+'Alloc amt'!L39/'Alloc amt'!$G39</f>
        <v>0.21634962859851031</v>
      </c>
      <c r="M39" s="98">
        <f>+'Alloc amt'!M39/'Alloc amt'!$G39</f>
        <v>0</v>
      </c>
      <c r="N39" s="98">
        <f>+'Alloc amt'!N39/'Alloc amt'!$G39</f>
        <v>0.52828803484855402</v>
      </c>
      <c r="O39" s="98"/>
      <c r="P39" s="98">
        <f>+'Alloc amt'!P39/'Alloc amt'!$G39</f>
        <v>5.4909872299104337E-2</v>
      </c>
      <c r="Q39" s="98">
        <f>+'Alloc amt'!Q39/'Alloc amt'!$G39</f>
        <v>0</v>
      </c>
      <c r="R39" s="98">
        <f>+'Alloc amt'!R39/'Alloc amt'!$G39</f>
        <v>6.5634647406254812E-2</v>
      </c>
      <c r="S39" s="98"/>
      <c r="T39" s="98">
        <f>+'Alloc amt'!T39/'Alloc amt'!$G39</f>
        <v>3.7366243023016733E-3</v>
      </c>
      <c r="U39" s="98">
        <f>+'Alloc amt'!U39/'Alloc amt'!$G39</f>
        <v>0</v>
      </c>
      <c r="V39" s="98">
        <f>+'Alloc amt'!V39/'Alloc amt'!$G39</f>
        <v>8.2609318398461887E-5</v>
      </c>
      <c r="W39" s="98"/>
      <c r="X39" s="98">
        <f>+'Alloc amt'!X39/'Alloc amt'!$G39</f>
        <v>4.3369109351390892E-2</v>
      </c>
      <c r="Y39" s="98">
        <f>+'Alloc amt'!Y39/'Alloc amt'!$G39</f>
        <v>0</v>
      </c>
      <c r="Z39" s="98">
        <f>+'Alloc amt'!Z39/'Alloc amt'!$G39</f>
        <v>3.2401210438507827E-3</v>
      </c>
      <c r="AA39" s="98"/>
      <c r="AB39" s="98">
        <f>+'Alloc amt'!AB39/'Alloc amt'!$G39</f>
        <v>3.9452587389600266E-2</v>
      </c>
      <c r="AC39" s="98">
        <f>+'Alloc amt'!AC39/'Alloc amt'!$G39</f>
        <v>0</v>
      </c>
      <c r="AD39" s="98">
        <f>+'Alloc amt'!AD39/'Alloc amt'!$G39</f>
        <v>1.2161927430884664E-4</v>
      </c>
      <c r="AE39" s="98"/>
      <c r="AF39" s="98">
        <f>+'Alloc amt'!AF39/'Alloc amt'!$G39</f>
        <v>2.3424923986204532E-2</v>
      </c>
      <c r="AG39" s="98">
        <f>+'Alloc amt'!AG39/'Alloc amt'!$G39</f>
        <v>0</v>
      </c>
      <c r="AH39" s="98">
        <f>+'Alloc amt'!AH39/'Alloc amt'!$G39</f>
        <v>3.1666905386077055E-4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2.445952292166128E-3</v>
      </c>
      <c r="AO39" s="98">
        <f>+'Alloc amt'!AO39/'Alloc amt'!$G39</f>
        <v>0</v>
      </c>
      <c r="AP39" s="98">
        <f>+'Alloc amt'!AP39/'Alloc amt'!$G39</f>
        <v>1.1473516444230815E-6</v>
      </c>
      <c r="AQ39" s="98"/>
      <c r="AR39" s="98">
        <f>+'Alloc amt'!AR39/'Alloc amt'!$G39</f>
        <v>1.28017797999869E-3</v>
      </c>
      <c r="AS39" s="98">
        <f>+'Alloc amt'!AS39/'Alloc amt'!$G39</f>
        <v>0</v>
      </c>
      <c r="AT39" s="98">
        <f>+'Alloc amt'!AT39/'Alloc amt'!$G39</f>
        <v>1.1473516444230815E-6</v>
      </c>
      <c r="AU39" s="98"/>
      <c r="AV39" s="98">
        <f>+'Alloc amt'!AV39/'Alloc amt'!$G39</f>
        <v>3.0994821850630935E-3</v>
      </c>
      <c r="AW39" s="98">
        <f>+'Alloc amt'!AW39/'Alloc amt'!$G39</f>
        <v>0</v>
      </c>
      <c r="AX39" s="98">
        <f>+'Alloc amt'!AX39/'Alloc amt'!$G39</f>
        <v>1.3928700291797559E-2</v>
      </c>
      <c r="AY39" s="98"/>
      <c r="AZ39" s="98">
        <f>+'Alloc amt'!AZ39/'Alloc amt'!$G39</f>
        <v>9.9147501907390531E-5</v>
      </c>
      <c r="BA39" s="98">
        <f>+'Alloc amt'!BA39/'Alloc amt'!$G39</f>
        <v>0</v>
      </c>
      <c r="BB39" s="98">
        <f>+'Alloc amt'!BB39/'Alloc amt'!$G39</f>
        <v>2.6116313047120427E-5</v>
      </c>
      <c r="BC39" s="98"/>
      <c r="BD39" s="98">
        <f>+'Alloc amt'!BD39/'Alloc amt'!$G39</f>
        <v>4.514032607165748E-5</v>
      </c>
      <c r="BE39" s="98">
        <f>+'Alloc amt'!BE39/'Alloc amt'!$G39</f>
        <v>0</v>
      </c>
      <c r="BF39" s="98">
        <f>+'Alloc amt'!BF39/'Alloc amt'!$G39</f>
        <v>1.4654153431995349E-4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1.0000000000000002</v>
      </c>
      <c r="H41" s="98">
        <f>+'Alloc amt'!H41/'Alloc amt'!$G41</f>
        <v>0.40810000000000007</v>
      </c>
      <c r="I41" s="98">
        <f>+'Alloc amt'!I41/'Alloc amt'!$G41</f>
        <v>0</v>
      </c>
      <c r="J41" s="98">
        <f>+'Alloc amt'!J41/'Alloc amt'!$G41</f>
        <v>0.59190000000000009</v>
      </c>
      <c r="K41" s="104"/>
      <c r="L41" s="98">
        <f>+'Alloc amt'!L41/'Alloc amt'!$G41</f>
        <v>0.23514392925353889</v>
      </c>
      <c r="M41" s="98">
        <f>+'Alloc amt'!M41/'Alloc amt'!$G41</f>
        <v>0</v>
      </c>
      <c r="N41" s="98">
        <f>+'Alloc amt'!N41/'Alloc amt'!$G41</f>
        <v>0.51135570643248296</v>
      </c>
      <c r="O41" s="98"/>
      <c r="P41" s="98">
        <f>+'Alloc amt'!P41/'Alloc amt'!$G41</f>
        <v>5.8054548642483383E-2</v>
      </c>
      <c r="Q41" s="98">
        <f>+'Alloc amt'!Q41/'Alloc amt'!$G41</f>
        <v>0</v>
      </c>
      <c r="R41" s="98">
        <f>+'Alloc amt'!R41/'Alloc amt'!$G41</f>
        <v>6.353097037394359E-2</v>
      </c>
      <c r="S41" s="98"/>
      <c r="T41" s="98">
        <f>+'Alloc amt'!T41/'Alloc amt'!$G41</f>
        <v>3.6647652143559119E-3</v>
      </c>
      <c r="U41" s="98">
        <f>+'Alloc amt'!U41/'Alloc amt'!$G41</f>
        <v>0</v>
      </c>
      <c r="V41" s="98">
        <f>+'Alloc amt'!V41/'Alloc amt'!$G41</f>
        <v>7.3842413812455319E-5</v>
      </c>
      <c r="W41" s="98"/>
      <c r="X41" s="98">
        <f>+'Alloc amt'!X41/'Alloc amt'!$G41</f>
        <v>4.2535077243562633E-2</v>
      </c>
      <c r="Y41" s="98">
        <f>+'Alloc amt'!Y41/'Alloc amt'!$G41</f>
        <v>0</v>
      </c>
      <c r="Z41" s="98">
        <f>+'Alloc amt'!Z41/'Alloc amt'!$G41</f>
        <v>2.8962635639774139E-3</v>
      </c>
      <c r="AA41" s="98"/>
      <c r="AB41" s="98">
        <f>+'Alloc amt'!AB41/'Alloc amt'!$G41</f>
        <v>3.8693873984784376E-2</v>
      </c>
      <c r="AC41" s="98">
        <f>+'Alloc amt'!AC41/'Alloc amt'!$G41</f>
        <v>0</v>
      </c>
      <c r="AD41" s="98">
        <f>+'Alloc amt'!AD41/'Alloc amt'!$G41</f>
        <v>1.0871244255722588E-4</v>
      </c>
      <c r="AE41" s="98"/>
      <c r="AF41" s="98">
        <f>+'Alloc amt'!AF41/'Alloc amt'!$G41</f>
        <v>2.2974438859345355E-2</v>
      </c>
      <c r="AG41" s="98">
        <f>+'Alloc amt'!AG41/'Alloc amt'!$G41</f>
        <v>0</v>
      </c>
      <c r="AH41" s="98">
        <f>+'Alloc amt'!AH41/'Alloc amt'!$G41</f>
        <v>2.8306258628107869E-4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2.3989141404403484E-3</v>
      </c>
      <c r="AO41" s="98">
        <f>+'Alloc amt'!AO41/'Alloc amt'!$G41</f>
        <v>0</v>
      </c>
      <c r="AP41" s="98">
        <f>+'Alloc amt'!AP41/'Alloc amt'!$G41</f>
        <v>1.0255890807285459E-6</v>
      </c>
      <c r="AQ41" s="98"/>
      <c r="AR41" s="98">
        <f>+'Alloc amt'!AR41/'Alloc amt'!$G41</f>
        <v>1.2555588546575933E-3</v>
      </c>
      <c r="AS41" s="98">
        <f>+'Alloc amt'!AS41/'Alloc amt'!$G41</f>
        <v>0</v>
      </c>
      <c r="AT41" s="98">
        <f>+'Alloc amt'!AT41/'Alloc amt'!$G41</f>
        <v>1.0255890807285459E-6</v>
      </c>
      <c r="AU41" s="98"/>
      <c r="AV41" s="98">
        <f>+'Alloc amt'!AV41/'Alloc amt'!$G41</f>
        <v>3.2285954668138102E-3</v>
      </c>
      <c r="AW41" s="98">
        <f>+'Alloc amt'!AW41/'Alloc amt'!$G41</f>
        <v>0</v>
      </c>
      <c r="AX41" s="98">
        <f>+'Alloc amt'!AX41/'Alloc amt'!$G41</f>
        <v>1.3482267073189171E-2</v>
      </c>
      <c r="AY41" s="98"/>
      <c r="AZ41" s="98">
        <f>+'Alloc amt'!AZ41/'Alloc amt'!$G41</f>
        <v>1.0327763029152513E-4</v>
      </c>
      <c r="BA41" s="98">
        <f>+'Alloc amt'!BA41/'Alloc amt'!$G41</f>
        <v>0</v>
      </c>
      <c r="BB41" s="98">
        <f>+'Alloc amt'!BB41/'Alloc amt'!$G41</f>
        <v>2.5279250762229696E-5</v>
      </c>
      <c r="BC41" s="98"/>
      <c r="BD41" s="98">
        <f>+'Alloc amt'!BD41/'Alloc amt'!$G41</f>
        <v>4.7020709726222827E-5</v>
      </c>
      <c r="BE41" s="98">
        <f>+'Alloc amt'!BE41/'Alloc amt'!$G41</f>
        <v>0</v>
      </c>
      <c r="BF41" s="98">
        <f>+'Alloc amt'!BF41/'Alloc amt'!$G41</f>
        <v>1.4184468483251106E-4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0.99999999999999989</v>
      </c>
      <c r="H42" s="98">
        <f>+'Alloc amt'!H42/'Alloc amt'!$G42</f>
        <v>0.35630000000000012</v>
      </c>
      <c r="I42" s="98">
        <f>+'Alloc amt'!I42/'Alloc amt'!$G42</f>
        <v>0</v>
      </c>
      <c r="J42" s="98">
        <f>+'Alloc amt'!J42/'Alloc amt'!$G42</f>
        <v>0.64370000000000016</v>
      </c>
      <c r="K42" s="104"/>
      <c r="L42" s="98">
        <f>+'Alloc amt'!L42/'Alloc amt'!$G42</f>
        <v>0.18619097229787154</v>
      </c>
      <c r="M42" s="98">
        <f>+'Alloc amt'!M42/'Alloc amt'!$G42</f>
        <v>0</v>
      </c>
      <c r="N42" s="98">
        <f>+'Alloc amt'!N42/'Alloc amt'!$G42</f>
        <v>0.55545883957510256</v>
      </c>
      <c r="O42" s="98"/>
      <c r="P42" s="98">
        <f>+'Alloc amt'!P42/'Alloc amt'!$G42</f>
        <v>4.9863703529246808E-2</v>
      </c>
      <c r="Q42" s="98">
        <f>+'Alloc amt'!Q42/'Alloc amt'!$G42</f>
        <v>0</v>
      </c>
      <c r="R42" s="98">
        <f>+'Alloc amt'!R42/'Alloc amt'!$G42</f>
        <v>6.9010355486568351E-2</v>
      </c>
      <c r="S42" s="98"/>
      <c r="T42" s="98">
        <f>+'Alloc amt'!T42/'Alloc amt'!$G42</f>
        <v>3.8519344473936508E-3</v>
      </c>
      <c r="U42" s="98">
        <f>+'Alloc amt'!U42/'Alloc amt'!$G42</f>
        <v>0</v>
      </c>
      <c r="V42" s="98">
        <f>+'Alloc amt'!V42/'Alloc amt'!$G42</f>
        <v>9.6677309917961367E-5</v>
      </c>
      <c r="W42" s="98"/>
      <c r="X42" s="98">
        <f>+'Alloc amt'!X42/'Alloc amt'!$G42</f>
        <v>4.4707455914286785E-2</v>
      </c>
      <c r="Y42" s="98">
        <f>+'Alloc amt'!Y42/'Alloc amt'!$G42</f>
        <v>0</v>
      </c>
      <c r="Z42" s="98">
        <f>+'Alloc amt'!Z42/'Alloc amt'!$G42</f>
        <v>3.791898933448929E-3</v>
      </c>
      <c r="AA42" s="98"/>
      <c r="AB42" s="98">
        <f>+'Alloc amt'!AB42/'Alloc amt'!$G42</f>
        <v>4.0670072265815004E-2</v>
      </c>
      <c r="AC42" s="98">
        <f>+'Alloc amt'!AC42/'Alloc amt'!$G42</f>
        <v>0</v>
      </c>
      <c r="AD42" s="98">
        <f>+'Alloc amt'!AD42/'Alloc amt'!$G42</f>
        <v>1.4233048404588755E-4</v>
      </c>
      <c r="AE42" s="98"/>
      <c r="AF42" s="98">
        <f>+'Alloc amt'!AF42/'Alloc amt'!$G42</f>
        <v>2.4147804095385954E-2</v>
      </c>
      <c r="AG42" s="98">
        <f>+'Alloc amt'!AG42/'Alloc amt'!$G42</f>
        <v>0</v>
      </c>
      <c r="AH42" s="98">
        <f>+'Alloc amt'!AH42/'Alloc amt'!$G42</f>
        <v>3.7059635468551859E-4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2.5214330177836322E-3</v>
      </c>
      <c r="AO42" s="98">
        <f>+'Alloc amt'!AO42/'Alloc amt'!$G42</f>
        <v>0</v>
      </c>
      <c r="AP42" s="98">
        <f>+'Alloc amt'!AP42/'Alloc amt'!$G42</f>
        <v>1.3427404155272412E-6</v>
      </c>
      <c r="AQ42" s="98"/>
      <c r="AR42" s="98">
        <f>+'Alloc amt'!AR42/'Alloc amt'!$G42</f>
        <v>1.3196835595471275E-3</v>
      </c>
      <c r="AS42" s="98">
        <f>+'Alloc amt'!AS42/'Alloc amt'!$G42</f>
        <v>0</v>
      </c>
      <c r="AT42" s="98">
        <f>+'Alloc amt'!AT42/'Alloc amt'!$G42</f>
        <v>1.3427404155272412E-6</v>
      </c>
      <c r="AU42" s="98"/>
      <c r="AV42" s="98">
        <f>+'Alloc amt'!AV42/'Alloc amt'!$G42</f>
        <v>2.8922979349204547E-3</v>
      </c>
      <c r="AW42" s="98">
        <f>+'Alloc amt'!AW42/'Alloc amt'!$G42</f>
        <v>0</v>
      </c>
      <c r="AX42" s="98">
        <f>+'Alloc amt'!AX42/'Alloc amt'!$G42</f>
        <v>1.4645078424100981E-2</v>
      </c>
      <c r="AY42" s="98"/>
      <c r="AZ42" s="98">
        <f>+'Alloc amt'!AZ42/'Alloc amt'!$G42</f>
        <v>9.2520007503585645E-5</v>
      </c>
      <c r="BA42" s="98">
        <f>+'Alloc amt'!BA42/'Alloc amt'!$G42</f>
        <v>0</v>
      </c>
      <c r="BB42" s="98">
        <f>+'Alloc amt'!BB42/'Alloc amt'!$G42</f>
        <v>2.745952204518934E-5</v>
      </c>
      <c r="BC42" s="98"/>
      <c r="BD42" s="98">
        <f>+'Alloc amt'!BD42/'Alloc amt'!$G42</f>
        <v>4.2122930245534934E-5</v>
      </c>
      <c r="BE42" s="98">
        <f>+'Alloc amt'!BE42/'Alloc amt'!$G42</f>
        <v>0</v>
      </c>
      <c r="BF42" s="98">
        <f>+'Alloc amt'!BF42/'Alloc amt'!$G42</f>
        <v>1.5407842925356242E-4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0.99999999999999967</v>
      </c>
      <c r="H45" s="98">
        <f>+'Alloc amt'!H45/'Alloc amt'!$G45</f>
        <v>0.81100060512709593</v>
      </c>
      <c r="I45" s="98">
        <f>+'Alloc amt'!I45/'Alloc amt'!$G45</f>
        <v>0</v>
      </c>
      <c r="J45" s="98">
        <f>+'Alloc amt'!J45/'Alloc amt'!$G45</f>
        <v>0.18899939487290382</v>
      </c>
      <c r="K45" s="104"/>
      <c r="L45" s="98">
        <f>+'Alloc amt'!L45/'Alloc amt'!$G45</f>
        <v>0.32662244249982875</v>
      </c>
      <c r="M45" s="98">
        <f>+'Alloc amt'!M45/'Alloc amt'!$G45</f>
        <v>0</v>
      </c>
      <c r="N45" s="98">
        <f>+'Alloc amt'!N45/'Alloc amt'!$G45</f>
        <v>0.13782544876592462</v>
      </c>
      <c r="O45" s="98"/>
      <c r="P45" s="98">
        <f>+'Alloc amt'!P45/'Alloc amt'!$G45</f>
        <v>9.826233350417049E-2</v>
      </c>
      <c r="Q45" s="98">
        <f>+'Alloc amt'!Q45/'Alloc amt'!$G45</f>
        <v>0</v>
      </c>
      <c r="R45" s="98">
        <f>+'Alloc amt'!R45/'Alloc amt'!$G45</f>
        <v>1.9097359455110971E-2</v>
      </c>
      <c r="S45" s="98"/>
      <c r="T45" s="98">
        <f>+'Alloc amt'!T45/'Alloc amt'!$G45</f>
        <v>1.0085714297354819E-2</v>
      </c>
      <c r="U45" s="98">
        <f>+'Alloc amt'!U45/'Alloc amt'!$G45</f>
        <v>0</v>
      </c>
      <c r="V45" s="98">
        <f>+'Alloc amt'!V45/'Alloc amt'!$G45</f>
        <v>9.5006389285094264E-5</v>
      </c>
      <c r="W45" s="98"/>
      <c r="X45" s="98">
        <f>+'Alloc amt'!X45/'Alloc amt'!$G45</f>
        <v>0.12038648769399091</v>
      </c>
      <c r="Y45" s="98">
        <f>+'Alloc amt'!Y45/'Alloc amt'!$G45</f>
        <v>0</v>
      </c>
      <c r="Z45" s="98">
        <f>+'Alloc amt'!Z45/'Alloc amt'!$G45</f>
        <v>1.6078645946492694E-3</v>
      </c>
      <c r="AA45" s="98"/>
      <c r="AB45" s="98">
        <f>+'Alloc amt'!AB45/'Alloc amt'!$G45</f>
        <v>0.11098311794792359</v>
      </c>
      <c r="AC45" s="98">
        <f>+'Alloc amt'!AC45/'Alloc amt'!$G45</f>
        <v>0</v>
      </c>
      <c r="AD45" s="98">
        <f>+'Alloc amt'!AD45/'Alloc amt'!$G45</f>
        <v>1.4715424963788627E-4</v>
      </c>
      <c r="AE45" s="98"/>
      <c r="AF45" s="98">
        <f>+'Alloc amt'!AF45/'Alloc amt'!$G45</f>
        <v>6.8017913735437488E-2</v>
      </c>
      <c r="AG45" s="98">
        <f>+'Alloc amt'!AG45/'Alloc amt'!$G45</f>
        <v>0</v>
      </c>
      <c r="AH45" s="98">
        <f>+'Alloc amt'!AH45/'Alloc amt'!$G45</f>
        <v>1.6879724922631625E-4</v>
      </c>
      <c r="AI45" s="98"/>
      <c r="AJ45" s="98">
        <f>+'Alloc amt'!AJ45/'Alloc amt'!$G45</f>
        <v>5.9402280712204762E-2</v>
      </c>
      <c r="AK45" s="98">
        <f>+'Alloc amt'!AK45/'Alloc amt'!$G45</f>
        <v>0</v>
      </c>
      <c r="AL45" s="98">
        <f>+'Alloc amt'!AL45/'Alloc amt'!$G45</f>
        <v>9.9647475840005029E-5</v>
      </c>
      <c r="AM45" s="98"/>
      <c r="AN45" s="98">
        <f>+'Alloc amt'!AN45/'Alloc amt'!$G45</f>
        <v>6.6695421646267745E-3</v>
      </c>
      <c r="AO45" s="98">
        <f>+'Alloc amt'!AO45/'Alloc amt'!$G45</f>
        <v>0</v>
      </c>
      <c r="AP45" s="98">
        <f>+'Alloc amt'!AP45/'Alloc amt'!$G45</f>
        <v>1.3946607495712392E-6</v>
      </c>
      <c r="AQ45" s="98"/>
      <c r="AR45" s="98">
        <f>+'Alloc amt'!AR45/'Alloc amt'!$G45</f>
        <v>3.5870294259659641E-3</v>
      </c>
      <c r="AS45" s="98">
        <f>+'Alloc amt'!AS45/'Alloc amt'!$G45</f>
        <v>0</v>
      </c>
      <c r="AT45" s="98">
        <f>+'Alloc amt'!AT45/'Alloc amt'!$G45</f>
        <v>1.3946607495712392E-6</v>
      </c>
      <c r="AU45" s="98"/>
      <c r="AV45" s="98">
        <f>+'Alloc amt'!AV45/'Alloc amt'!$G45</f>
        <v>6.5946180423483176E-3</v>
      </c>
      <c r="AW45" s="98">
        <f>+'Alloc amt'!AW45/'Alloc amt'!$G45</f>
        <v>0</v>
      </c>
      <c r="AX45" s="98">
        <f>+'Alloc amt'!AX45/'Alloc amt'!$G45</f>
        <v>2.9894630976174102E-2</v>
      </c>
      <c r="AY45" s="98"/>
      <c r="AZ45" s="98">
        <f>+'Alloc amt'!AZ45/'Alloc amt'!$G45</f>
        <v>2.1399319178946148E-4</v>
      </c>
      <c r="BA45" s="98">
        <f>+'Alloc amt'!BA45/'Alloc amt'!$G45</f>
        <v>0</v>
      </c>
      <c r="BB45" s="98">
        <f>+'Alloc amt'!BB45/'Alloc amt'!$G45</f>
        <v>9.2378477675097436E-6</v>
      </c>
      <c r="BC45" s="98"/>
      <c r="BD45" s="98">
        <f>+'Alloc amt'!BD45/'Alloc amt'!$G45</f>
        <v>1.7513191145444415E-4</v>
      </c>
      <c r="BE45" s="98">
        <f>+'Alloc amt'!BE45/'Alloc amt'!$G45</f>
        <v>0</v>
      </c>
      <c r="BF45" s="98">
        <f>+'Alloc amt'!BF45/'Alloc amt'!$G45</f>
        <v>5.1458547788951048E-5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</v>
      </c>
      <c r="H46" s="98">
        <f>+'Alloc amt'!H46/'Alloc amt'!$G46</f>
        <v>0.4862034048969443</v>
      </c>
      <c r="I46" s="98">
        <f>+'Alloc amt'!I46/'Alloc amt'!$G46</f>
        <v>0.25272480030864097</v>
      </c>
      <c r="J46" s="98">
        <f>+'Alloc amt'!J46/'Alloc amt'!$G46</f>
        <v>0.26107179479441478</v>
      </c>
      <c r="K46" s="104"/>
      <c r="L46" s="98">
        <f>+'Alloc amt'!L46/'Alloc amt'!$G46</f>
        <v>0.19382475835844901</v>
      </c>
      <c r="M46" s="98">
        <f>+'Alloc amt'!M46/'Alloc amt'!$G46</f>
        <v>9.1512618720579628E-2</v>
      </c>
      <c r="N46" s="98">
        <f>+'Alloc amt'!N46/'Alloc amt'!$G46</f>
        <v>0.1976464842328404</v>
      </c>
      <c r="O46" s="98"/>
      <c r="P46" s="98">
        <f>+'Alloc amt'!P46/'Alloc amt'!$G46</f>
        <v>5.9065511556965052E-2</v>
      </c>
      <c r="Q46" s="98">
        <f>+'Alloc amt'!Q46/'Alloc amt'!$G46</f>
        <v>2.9735709232273165E-2</v>
      </c>
      <c r="R46" s="98">
        <f>+'Alloc amt'!R46/'Alloc amt'!$G46</f>
        <v>4.3819234102578299E-2</v>
      </c>
      <c r="S46" s="98"/>
      <c r="T46" s="98">
        <f>+'Alloc amt'!T46/'Alloc amt'!$G46</f>
        <v>6.1748401579349707E-3</v>
      </c>
      <c r="U46" s="98">
        <f>+'Alloc amt'!U46/'Alloc amt'!$G46</f>
        <v>3.5349133463321259E-3</v>
      </c>
      <c r="V46" s="98">
        <f>+'Alloc amt'!V46/'Alloc amt'!$G46</f>
        <v>7.2587615352805851E-4</v>
      </c>
      <c r="W46" s="98"/>
      <c r="X46" s="98">
        <f>+'Alloc amt'!X46/'Alloc amt'!$G46</f>
        <v>7.2410446965869485E-2</v>
      </c>
      <c r="Y46" s="98">
        <f>+'Alloc amt'!Y46/'Alloc amt'!$G46</f>
        <v>4.1004847634179782E-2</v>
      </c>
      <c r="Z46" s="98">
        <f>+'Alloc amt'!Z46/'Alloc amt'!$G46</f>
        <v>7.8478965336117399E-3</v>
      </c>
      <c r="AA46" s="98"/>
      <c r="AB46" s="98">
        <f>+'Alloc amt'!AB46/'Alloc amt'!$G46</f>
        <v>6.790017821492364E-2</v>
      </c>
      <c r="AC46" s="98">
        <f>+'Alloc amt'!AC46/'Alloc amt'!$G46</f>
        <v>3.952769185889652E-2</v>
      </c>
      <c r="AD46" s="98">
        <f>+'Alloc amt'!AD46/'Alloc amt'!$G46</f>
        <v>1.5803936906339097E-3</v>
      </c>
      <c r="AE46" s="98"/>
      <c r="AF46" s="98">
        <f>+'Alloc amt'!AF46/'Alloc amt'!$G46</f>
        <v>4.0900161619289131E-2</v>
      </c>
      <c r="AG46" s="98">
        <f>+'Alloc amt'!AG46/'Alloc amt'!$G46</f>
        <v>1.7412886684590404E-2</v>
      </c>
      <c r="AH46" s="98">
        <f>+'Alloc amt'!AH46/'Alloc amt'!$G46</f>
        <v>1.9846444073269589E-3</v>
      </c>
      <c r="AI46" s="98"/>
      <c r="AJ46" s="98">
        <f>+'Alloc amt'!AJ46/'Alloc amt'!$G46</f>
        <v>3.5432048039825616E-2</v>
      </c>
      <c r="AK46" s="98">
        <f>+'Alloc amt'!AK46/'Alloc amt'!$G46</f>
        <v>2.4037777398409788E-2</v>
      </c>
      <c r="AL46" s="98">
        <f>+'Alloc amt'!AL46/'Alloc amt'!$G46</f>
        <v>8.888616469155383E-4</v>
      </c>
      <c r="AM46" s="98"/>
      <c r="AN46" s="98">
        <f>+'Alloc amt'!AN46/'Alloc amt'!$G46</f>
        <v>4.0826186110904834E-3</v>
      </c>
      <c r="AO46" s="98">
        <f>+'Alloc amt'!AO46/'Alloc amt'!$G46</f>
        <v>2.3479565838636085E-3</v>
      </c>
      <c r="AP46" s="98">
        <f>+'Alloc amt'!AP46/'Alloc amt'!$G46</f>
        <v>1.0699232337601646E-5</v>
      </c>
      <c r="AQ46" s="98"/>
      <c r="AR46" s="98">
        <f>+'Alloc amt'!AR46/'Alloc amt'!$G46</f>
        <v>2.1947121614812213E-3</v>
      </c>
      <c r="AS46" s="98">
        <f>+'Alloc amt'!AS46/'Alloc amt'!$G46</f>
        <v>1.2478272292054358E-3</v>
      </c>
      <c r="AT46" s="98">
        <f>+'Alloc amt'!AT46/'Alloc amt'!$G46</f>
        <v>1.0699232337601646E-5</v>
      </c>
      <c r="AU46" s="98"/>
      <c r="AV46" s="98">
        <f>+'Alloc amt'!AV46/'Alloc amt'!$G46</f>
        <v>3.9832866614947044E-3</v>
      </c>
      <c r="AW46" s="98">
        <f>+'Alloc amt'!AW46/'Alloc amt'!$G46</f>
        <v>2.2221732525828058E-3</v>
      </c>
      <c r="AX46" s="98">
        <f>+'Alloc amt'!AX46/'Alloc amt'!$G46</f>
        <v>6.3334367413396672E-3</v>
      </c>
      <c r="AY46" s="98"/>
      <c r="AZ46" s="98">
        <f>+'Alloc amt'!AZ46/'Alloc amt'!$G46</f>
        <v>1.2924904465143653E-4</v>
      </c>
      <c r="BA46" s="98">
        <f>+'Alloc amt'!BA46/'Alloc amt'!$G46</f>
        <v>7.2418671444493549E-5</v>
      </c>
      <c r="BB46" s="98">
        <f>+'Alloc amt'!BB46/'Alloc amt'!$G46</f>
        <v>3.4425197843665939E-5</v>
      </c>
      <c r="BC46" s="98"/>
      <c r="BD46" s="98">
        <f>+'Alloc amt'!BD46/'Alloc amt'!$G46</f>
        <v>1.0559350496955496E-4</v>
      </c>
      <c r="BE46" s="98">
        <f>+'Alloc amt'!BE46/'Alloc amt'!$G46</f>
        <v>6.7979696283205579E-5</v>
      </c>
      <c r="BF46" s="98">
        <f>+'Alloc amt'!BF46/'Alloc amt'!$G46</f>
        <v>1.8914362312123586E-4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1.0000000000000002</v>
      </c>
      <c r="H47" s="98">
        <f>+'Alloc amt'!H47/'Alloc amt'!$G47</f>
        <v>0.84576479293778717</v>
      </c>
      <c r="I47" s="98">
        <f>+'Alloc amt'!I47/'Alloc amt'!$G47</f>
        <v>0.15423520706221291</v>
      </c>
      <c r="J47" s="98">
        <f>+'Alloc amt'!J47/'Alloc amt'!$G47</f>
        <v>0</v>
      </c>
      <c r="K47" s="104"/>
      <c r="L47" s="98">
        <f>+'Alloc amt'!L47/'Alloc amt'!$G47</f>
        <v>0.30030570502842013</v>
      </c>
      <c r="M47" s="98">
        <f>+'Alloc amt'!M47/'Alloc amt'!$G47</f>
        <v>5.6047538755942754E-2</v>
      </c>
      <c r="N47" s="98">
        <f>+'Alloc amt'!N47/'Alloc amt'!$G47</f>
        <v>0</v>
      </c>
      <c r="O47" s="98"/>
      <c r="P47" s="98">
        <f>+'Alloc amt'!P47/'Alloc amt'!$G47</f>
        <v>9.7770410063608218E-2</v>
      </c>
      <c r="Q47" s="98">
        <f>+'Alloc amt'!Q47/'Alloc amt'!$G47</f>
        <v>1.8205545284099251E-2</v>
      </c>
      <c r="R47" s="98">
        <f>+'Alloc amt'!R47/'Alloc amt'!$G47</f>
        <v>0</v>
      </c>
      <c r="S47" s="98"/>
      <c r="T47" s="98">
        <f>+'Alloc amt'!T47/'Alloc amt'!$G47</f>
        <v>1.1491406241645716E-2</v>
      </c>
      <c r="U47" s="98">
        <f>+'Alloc amt'!U47/'Alloc amt'!$G47</f>
        <v>2.1482019921138314E-3</v>
      </c>
      <c r="V47" s="98">
        <f>+'Alloc amt'!V47/'Alloc amt'!$G47</f>
        <v>0</v>
      </c>
      <c r="W47" s="98"/>
      <c r="X47" s="98">
        <f>+'Alloc amt'!X47/'Alloc amt'!$G47</f>
        <v>0.13432436441437937</v>
      </c>
      <c r="Y47" s="98">
        <f>+'Alloc amt'!Y47/'Alloc amt'!$G47</f>
        <v>2.5035506471319507E-2</v>
      </c>
      <c r="Z47" s="98">
        <f>+'Alloc amt'!Z47/'Alloc amt'!$G47</f>
        <v>0</v>
      </c>
      <c r="AA47" s="98"/>
      <c r="AB47" s="98">
        <f>+'Alloc amt'!AB47/'Alloc amt'!$G47</f>
        <v>0.12808938636084199</v>
      </c>
      <c r="AC47" s="98">
        <f>+'Alloc amt'!AC47/'Alloc amt'!$G47</f>
        <v>2.4005058253890179E-2</v>
      </c>
      <c r="AD47" s="98">
        <f>+'Alloc amt'!AD47/'Alloc amt'!$G47</f>
        <v>0</v>
      </c>
      <c r="AE47" s="98"/>
      <c r="AF47" s="98">
        <f>+'Alloc amt'!AF47/'Alloc amt'!$G47</f>
        <v>7.7016187809707856E-2</v>
      </c>
      <c r="AG47" s="98">
        <f>+'Alloc amt'!AG47/'Alloc amt'!$G47</f>
        <v>1.0642511353885706E-2</v>
      </c>
      <c r="AH47" s="98">
        <f>+'Alloc amt'!AH47/'Alloc amt'!$G47</f>
        <v>0</v>
      </c>
      <c r="AI47" s="98"/>
      <c r="AJ47" s="98">
        <f>+'Alloc amt'!AJ47/'Alloc amt'!$G47</f>
        <v>7.7508422919197656E-2</v>
      </c>
      <c r="AK47" s="98">
        <f>+'Alloc amt'!AK47/'Alloc amt'!$G47</f>
        <v>1.4521942332017304E-2</v>
      </c>
      <c r="AL47" s="98">
        <f>+'Alloc amt'!AL47/'Alloc amt'!$G47</f>
        <v>0</v>
      </c>
      <c r="AM47" s="98"/>
      <c r="AN47" s="98">
        <f>+'Alloc amt'!AN47/'Alloc amt'!$G47</f>
        <v>7.623723843541215E-3</v>
      </c>
      <c r="AO47" s="98">
        <f>+'Alloc amt'!AO47/'Alloc amt'!$G47</f>
        <v>1.4226921658003378E-3</v>
      </c>
      <c r="AP47" s="98">
        <f>+'Alloc amt'!AP47/'Alloc amt'!$G47</f>
        <v>0</v>
      </c>
      <c r="AQ47" s="98"/>
      <c r="AR47" s="98">
        <f>+'Alloc amt'!AR47/'Alloc amt'!$G47</f>
        <v>4.1349440726728423E-3</v>
      </c>
      <c r="AS47" s="98">
        <f>+'Alloc amt'!AS47/'Alloc amt'!$G47</f>
        <v>7.7397993765254615E-4</v>
      </c>
      <c r="AT47" s="98">
        <f>+'Alloc amt'!AT47/'Alloc amt'!$G47</f>
        <v>0</v>
      </c>
      <c r="AU47" s="98"/>
      <c r="AV47" s="98">
        <f>+'Alloc amt'!AV47/'Alloc amt'!$G47</f>
        <v>7.0486037843435186E-3</v>
      </c>
      <c r="AW47" s="98">
        <f>+'Alloc amt'!AW47/'Alloc amt'!$G47</f>
        <v>1.3469280866691199E-3</v>
      </c>
      <c r="AX47" s="98">
        <f>+'Alloc amt'!AX47/'Alloc amt'!$G47</f>
        <v>0</v>
      </c>
      <c r="AY47" s="98"/>
      <c r="AZ47" s="98">
        <f>+'Alloc amt'!AZ47/'Alloc amt'!$G47</f>
        <v>2.3004802367907815E-4</v>
      </c>
      <c r="BA47" s="98">
        <f>+'Alloc amt'!BA47/'Alloc amt'!$G47</f>
        <v>4.3855112463410471E-5</v>
      </c>
      <c r="BB47" s="98">
        <f>+'Alloc amt'!BB47/'Alloc amt'!$G47</f>
        <v>0</v>
      </c>
      <c r="BC47" s="98"/>
      <c r="BD47" s="98">
        <f>+'Alloc amt'!BD47/'Alloc amt'!$G47</f>
        <v>2.2159037574970029E-4</v>
      </c>
      <c r="BE47" s="98">
        <f>+'Alloc amt'!BE47/'Alloc amt'!$G47</f>
        <v>4.1447316358970004E-5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1.0000000000000004</v>
      </c>
      <c r="H49" s="98">
        <f>+'Alloc amt'!H49/'Alloc amt'!$G49</f>
        <v>0.38297124835570662</v>
      </c>
      <c r="I49" s="98">
        <f>+'Alloc amt'!I49/'Alloc amt'!$G49</f>
        <v>0.61702875164429349</v>
      </c>
      <c r="J49" s="98">
        <f>+'Alloc amt'!J49/'Alloc amt'!$G49</f>
        <v>0</v>
      </c>
      <c r="K49" s="104"/>
      <c r="L49" s="98">
        <f>+'Alloc amt'!L49/'Alloc amt'!$G49</f>
        <v>0.13598160115366073</v>
      </c>
      <c r="M49" s="98">
        <f>+'Alloc amt'!M49/'Alloc amt'!$G49</f>
        <v>0.22322744728458346</v>
      </c>
      <c r="N49" s="98">
        <f>+'Alloc amt'!N49/'Alloc amt'!$G49</f>
        <v>0</v>
      </c>
      <c r="O49" s="98"/>
      <c r="P49" s="98">
        <f>+'Alloc amt'!P49/'Alloc amt'!$G49</f>
        <v>4.4271476309919677E-2</v>
      </c>
      <c r="Q49" s="98">
        <f>+'Alloc amt'!Q49/'Alloc amt'!$G49</f>
        <v>7.2540928713869912E-2</v>
      </c>
      <c r="R49" s="98">
        <f>+'Alloc amt'!R49/'Alloc amt'!$G49</f>
        <v>0</v>
      </c>
      <c r="S49" s="98"/>
      <c r="T49" s="98">
        <f>+'Alloc amt'!T49/'Alloc amt'!$G49</f>
        <v>5.2034303514089863E-3</v>
      </c>
      <c r="U49" s="98">
        <f>+'Alloc amt'!U49/'Alloc amt'!$G49</f>
        <v>8.6397461150090997E-3</v>
      </c>
      <c r="V49" s="98">
        <f>+'Alloc amt'!V49/'Alloc amt'!$G49</f>
        <v>0</v>
      </c>
      <c r="W49" s="98"/>
      <c r="X49" s="98">
        <f>+'Alloc amt'!X49/'Alloc amt'!$G49</f>
        <v>6.0823493663853319E-2</v>
      </c>
      <c r="Y49" s="98">
        <f>+'Alloc amt'!Y49/'Alloc amt'!$G49</f>
        <v>0.1001026872815831</v>
      </c>
      <c r="Z49" s="98">
        <f>+'Alloc amt'!Z49/'Alloc amt'!$G49</f>
        <v>0</v>
      </c>
      <c r="AA49" s="98"/>
      <c r="AB49" s="98">
        <f>+'Alloc amt'!AB49/'Alloc amt'!$G49</f>
        <v>5.8000229620975056E-2</v>
      </c>
      <c r="AC49" s="98">
        <f>+'Alloc amt'!AC49/'Alloc amt'!$G49</f>
        <v>9.6626882859279187E-2</v>
      </c>
      <c r="AD49" s="98">
        <f>+'Alloc amt'!AD49/'Alloc amt'!$G49</f>
        <v>0</v>
      </c>
      <c r="AE49" s="98"/>
      <c r="AF49" s="98">
        <f>+'Alloc amt'!AF49/'Alloc amt'!$G49</f>
        <v>3.4873744846518999E-2</v>
      </c>
      <c r="AG49" s="98">
        <f>+'Alloc amt'!AG49/'Alloc amt'!$G49</f>
        <v>4.2497818366681712E-2</v>
      </c>
      <c r="AH49" s="98">
        <f>+'Alloc amt'!AH49/'Alloc amt'!$G49</f>
        <v>0</v>
      </c>
      <c r="AI49" s="98"/>
      <c r="AJ49" s="98">
        <f>+'Alloc amt'!AJ49/'Alloc amt'!$G49</f>
        <v>3.509663411306202E-2</v>
      </c>
      <c r="AK49" s="98">
        <f>+'Alloc amt'!AK49/'Alloc amt'!$G49</f>
        <v>5.8838372895049042E-2</v>
      </c>
      <c r="AL49" s="98">
        <f>+'Alloc amt'!AL49/'Alloc amt'!$G49</f>
        <v>0</v>
      </c>
      <c r="AM49" s="98"/>
      <c r="AN49" s="98">
        <f>+'Alloc amt'!AN49/'Alloc amt'!$G49</f>
        <v>3.4521028326783389E-3</v>
      </c>
      <c r="AO49" s="98">
        <f>+'Alloc amt'!AO49/'Alloc amt'!$G49</f>
        <v>5.74292374283265E-3</v>
      </c>
      <c r="AP49" s="98">
        <f>+'Alloc amt'!AP49/'Alloc amt'!$G49</f>
        <v>0</v>
      </c>
      <c r="AQ49" s="98"/>
      <c r="AR49" s="98">
        <f>+'Alloc amt'!AR49/'Alloc amt'!$G49</f>
        <v>1.8723464332110495E-3</v>
      </c>
      <c r="AS49" s="98">
        <f>+'Alloc amt'!AS49/'Alloc amt'!$G49</f>
        <v>3.0339651812844627E-3</v>
      </c>
      <c r="AT49" s="98">
        <f>+'Alloc amt'!AT49/'Alloc amt'!$G49</f>
        <v>0</v>
      </c>
      <c r="AU49" s="98"/>
      <c r="AV49" s="98">
        <f>+'Alloc amt'!AV49/'Alloc amt'!$G49</f>
        <v>3.1916823837964585E-3</v>
      </c>
      <c r="AW49" s="98">
        <f>+'Alloc amt'!AW49/'Alloc amt'!$G49</f>
        <v>5.4348096856868307E-3</v>
      </c>
      <c r="AX49" s="98">
        <f>+'Alloc amt'!AX49/'Alloc amt'!$G49</f>
        <v>0</v>
      </c>
      <c r="AY49" s="98"/>
      <c r="AZ49" s="98">
        <f>+'Alloc amt'!AZ49/'Alloc amt'!$G49</f>
        <v>1.0416817955275219E-4</v>
      </c>
      <c r="BA49" s="98">
        <f>+'Alloc amt'!BA49/'Alloc amt'!$G49</f>
        <v>1.771562909568141E-4</v>
      </c>
      <c r="BB49" s="98">
        <f>+'Alloc amt'!BB49/'Alloc amt'!$G49</f>
        <v>0</v>
      </c>
      <c r="BC49" s="98"/>
      <c r="BD49" s="98">
        <f>+'Alloc amt'!BD49/'Alloc amt'!$G49</f>
        <v>1.0033846706919513E-4</v>
      </c>
      <c r="BE49" s="98">
        <f>+'Alloc amt'!BE49/'Alloc amt'!$G49</f>
        <v>1.6601322747716507E-4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1</v>
      </c>
      <c r="I50" s="98">
        <f>+'Alloc amt'!I50/'Alloc amt'!$G50</f>
        <v>0</v>
      </c>
      <c r="J50" s="98">
        <f>+'Alloc amt'!J50/'Alloc amt'!$G50</f>
        <v>0</v>
      </c>
      <c r="K50" s="104"/>
      <c r="L50" s="98">
        <f>+'Alloc amt'!L50/'Alloc amt'!$G50</f>
        <v>0.35507</v>
      </c>
      <c r="M50" s="98">
        <f>+'Alloc amt'!M50/'Alloc amt'!$G50</f>
        <v>0</v>
      </c>
      <c r="N50" s="98">
        <f>+'Alloc amt'!N50/'Alloc amt'!$G50</f>
        <v>0</v>
      </c>
      <c r="O50" s="98"/>
      <c r="P50" s="98">
        <f>+'Alloc amt'!P50/'Alloc amt'!$G50</f>
        <v>0.11559999999999999</v>
      </c>
      <c r="Q50" s="98">
        <f>+'Alloc amt'!Q50/'Alloc amt'!$G50</f>
        <v>0</v>
      </c>
      <c r="R50" s="98">
        <f>+'Alloc amt'!R50/'Alloc amt'!$G50</f>
        <v>0</v>
      </c>
      <c r="S50" s="98"/>
      <c r="T50" s="98">
        <f>+'Alloc amt'!T50/'Alloc amt'!$G50</f>
        <v>1.3587000000000002E-2</v>
      </c>
      <c r="U50" s="98">
        <f>+'Alloc amt'!U50/'Alloc amt'!$G50</f>
        <v>0</v>
      </c>
      <c r="V50" s="98">
        <f>+'Alloc amt'!V50/'Alloc amt'!$G50</f>
        <v>0</v>
      </c>
      <c r="W50" s="98"/>
      <c r="X50" s="98">
        <f>+'Alloc amt'!X50/'Alloc amt'!$G50</f>
        <v>0.15881999999999999</v>
      </c>
      <c r="Y50" s="98">
        <f>+'Alloc amt'!Y50/'Alloc amt'!$G50</f>
        <v>0</v>
      </c>
      <c r="Z50" s="98">
        <f>+'Alloc amt'!Z50/'Alloc amt'!$G50</f>
        <v>0</v>
      </c>
      <c r="AA50" s="98"/>
      <c r="AB50" s="98">
        <f>+'Alloc amt'!AB50/'Alloc amt'!$G50</f>
        <v>0.15144800000000003</v>
      </c>
      <c r="AC50" s="98">
        <f>+'Alloc amt'!AC50/'Alloc amt'!$G50</f>
        <v>0</v>
      </c>
      <c r="AD50" s="98">
        <f>+'Alloc amt'!AD50/'Alloc amt'!$G50</f>
        <v>0</v>
      </c>
      <c r="AE50" s="98"/>
      <c r="AF50" s="98">
        <f>+'Alloc amt'!AF50/'Alloc amt'!$G50</f>
        <v>9.1061000000000003E-2</v>
      </c>
      <c r="AG50" s="98">
        <f>+'Alloc amt'!AG50/'Alloc amt'!$G50</f>
        <v>0</v>
      </c>
      <c r="AH50" s="98">
        <f>+'Alloc amt'!AH50/'Alloc amt'!$G50</f>
        <v>0</v>
      </c>
      <c r="AI50" s="98"/>
      <c r="AJ50" s="98">
        <f>+'Alloc amt'!AJ50/'Alloc amt'!$G50</f>
        <v>9.1643000000000016E-2</v>
      </c>
      <c r="AK50" s="98">
        <f>+'Alloc amt'!AK50/'Alloc amt'!$G50</f>
        <v>0</v>
      </c>
      <c r="AL50" s="98">
        <f>+'Alloc amt'!AL50/'Alloc amt'!$G50</f>
        <v>0</v>
      </c>
      <c r="AM50" s="98"/>
      <c r="AN50" s="98">
        <f>+'Alloc amt'!AN50/'Alloc amt'!$G50</f>
        <v>9.0140000000000012E-3</v>
      </c>
      <c r="AO50" s="98">
        <f>+'Alloc amt'!AO50/'Alloc amt'!$G50</f>
        <v>0</v>
      </c>
      <c r="AP50" s="98">
        <f>+'Alloc amt'!AP50/'Alloc amt'!$G50</f>
        <v>0</v>
      </c>
      <c r="AQ50" s="98"/>
      <c r="AR50" s="98">
        <f>+'Alloc amt'!AR50/'Alloc amt'!$G50</f>
        <v>4.8889999999999992E-3</v>
      </c>
      <c r="AS50" s="98">
        <f>+'Alloc amt'!AS50/'Alloc amt'!$G50</f>
        <v>0</v>
      </c>
      <c r="AT50" s="98">
        <f>+'Alloc amt'!AT50/'Alloc amt'!$G50</f>
        <v>0</v>
      </c>
      <c r="AU50" s="98"/>
      <c r="AV50" s="98">
        <f>+'Alloc amt'!AV50/'Alloc amt'!$G50</f>
        <v>8.3339999999999994E-3</v>
      </c>
      <c r="AW50" s="98">
        <f>+'Alloc amt'!AW50/'Alloc amt'!$G50</f>
        <v>0</v>
      </c>
      <c r="AX50" s="98">
        <f>+'Alloc amt'!AX50/'Alloc amt'!$G50</f>
        <v>0</v>
      </c>
      <c r="AY50" s="98"/>
      <c r="AZ50" s="98">
        <f>+'Alloc amt'!AZ50/'Alloc amt'!$G50</f>
        <v>2.72E-4</v>
      </c>
      <c r="BA50" s="98">
        <f>+'Alloc amt'!BA50/'Alloc amt'!$G50</f>
        <v>0</v>
      </c>
      <c r="BB50" s="98">
        <f>+'Alloc amt'!BB50/'Alloc amt'!$G50</f>
        <v>0</v>
      </c>
      <c r="BC50" s="98"/>
      <c r="BD50" s="98">
        <f>+'Alloc amt'!BD50/'Alloc amt'!$G50</f>
        <v>2.6200000000000003E-4</v>
      </c>
      <c r="BE50" s="98">
        <f>+'Alloc amt'!BE50/'Alloc amt'!$G50</f>
        <v>0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</v>
      </c>
      <c r="H51" s="98">
        <f>+'Alloc amt'!H51/'Alloc amt'!$G51</f>
        <v>0.3317484302265804</v>
      </c>
      <c r="I51" s="98">
        <f>+'Alloc amt'!I51/'Alloc amt'!$G51</f>
        <v>0</v>
      </c>
      <c r="J51" s="98">
        <f>+'Alloc amt'!J51/'Alloc amt'!$G51</f>
        <v>0.66825156977341948</v>
      </c>
      <c r="K51" s="104"/>
      <c r="L51" s="98">
        <f>+'Alloc amt'!L51/'Alloc amt'!$G51</f>
        <v>0.17359719803770518</v>
      </c>
      <c r="M51" s="98">
        <f>+'Alloc amt'!M51/'Alloc amt'!$G51</f>
        <v>0</v>
      </c>
      <c r="N51" s="98">
        <f>+'Alloc amt'!N51/'Alloc amt'!$G51</f>
        <v>0.49240243674840078</v>
      </c>
      <c r="O51" s="98"/>
      <c r="P51" s="98">
        <f>+'Alloc amt'!P51/'Alloc amt'!$G51</f>
        <v>4.617298243555442E-2</v>
      </c>
      <c r="Q51" s="98">
        <f>+'Alloc amt'!Q51/'Alloc amt'!$G51</f>
        <v>0</v>
      </c>
      <c r="R51" s="98">
        <f>+'Alloc amt'!R51/'Alloc amt'!$G51</f>
        <v>0.1137962825740859</v>
      </c>
      <c r="S51" s="98"/>
      <c r="T51" s="98">
        <f>+'Alloc amt'!T51/'Alloc amt'!$G51</f>
        <v>3.5138284223740096E-3</v>
      </c>
      <c r="U51" s="98">
        <f>+'Alloc amt'!U51/'Alloc amt'!$G51</f>
        <v>0</v>
      </c>
      <c r="V51" s="98">
        <f>+'Alloc amt'!V51/'Alloc amt'!$G51</f>
        <v>3.5439306289927535E-3</v>
      </c>
      <c r="W51" s="98"/>
      <c r="X51" s="98">
        <f>+'Alloc amt'!X51/'Alloc amt'!$G51</f>
        <v>4.2238656847591295E-2</v>
      </c>
      <c r="Y51" s="98">
        <f>+'Alloc amt'!Y51/'Alloc amt'!$G51</f>
        <v>0</v>
      </c>
      <c r="Z51" s="98">
        <f>+'Alloc amt'!Z51/'Alloc amt'!$G51</f>
        <v>2.5546445702840429E-2</v>
      </c>
      <c r="AA51" s="98"/>
      <c r="AB51" s="98">
        <f>+'Alloc amt'!AB51/'Alloc amt'!$G51</f>
        <v>3.7100230499592705E-2</v>
      </c>
      <c r="AC51" s="98">
        <f>+'Alloc amt'!AC51/'Alloc amt'!$G51</f>
        <v>0</v>
      </c>
      <c r="AD51" s="98">
        <f>+'Alloc amt'!AD51/'Alloc amt'!$G51</f>
        <v>5.5468075007526719E-3</v>
      </c>
      <c r="AE51" s="98"/>
      <c r="AF51" s="98">
        <f>+'Alloc amt'!AF51/'Alloc amt'!$G51</f>
        <v>2.2828065977174909E-2</v>
      </c>
      <c r="AG51" s="98">
        <f>+'Alloc amt'!AG51/'Alloc amt'!$G51</f>
        <v>0</v>
      </c>
      <c r="AH51" s="98">
        <f>+'Alloc amt'!AH51/'Alloc amt'!$G51</f>
        <v>2.6860326461743411E-3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2.3001126119878016E-3</v>
      </c>
      <c r="AO51" s="98">
        <f>+'Alloc amt'!AO51/'Alloc amt'!$G51</f>
        <v>0</v>
      </c>
      <c r="AP51" s="98">
        <f>+'Alloc amt'!AP51/'Alloc amt'!$G51</f>
        <v>5.261835920687652E-5</v>
      </c>
      <c r="AQ51" s="98"/>
      <c r="AR51" s="98">
        <f>+'Alloc amt'!AR51/'Alloc amt'!$G51</f>
        <v>1.2038474858298918E-3</v>
      </c>
      <c r="AS51" s="98">
        <f>+'Alloc amt'!AS51/'Alloc amt'!$G51</f>
        <v>0</v>
      </c>
      <c r="AT51" s="98">
        <f>+'Alloc amt'!AT51/'Alloc amt'!$G51</f>
        <v>5.261835920687652E-5</v>
      </c>
      <c r="AU51" s="98"/>
      <c r="AV51" s="98">
        <f>+'Alloc amt'!AV51/'Alloc amt'!$G51</f>
        <v>2.669248424596495E-3</v>
      </c>
      <c r="AW51" s="98">
        <f>+'Alloc amt'!AW51/'Alloc amt'!$G51</f>
        <v>0</v>
      </c>
      <c r="AX51" s="98">
        <f>+'Alloc amt'!AX51/'Alloc amt'!$G51</f>
        <v>1.9155942276557446E-2</v>
      </c>
      <c r="AY51" s="98"/>
      <c r="AZ51" s="98">
        <f>+'Alloc amt'!AZ51/'Alloc amt'!$G51</f>
        <v>8.5385008678019861E-5</v>
      </c>
      <c r="BA51" s="98">
        <f>+'Alloc amt'!BA51/'Alloc amt'!$G51</f>
        <v>0</v>
      </c>
      <c r="BB51" s="98">
        <f>+'Alloc amt'!BB51/'Alloc amt'!$G51</f>
        <v>1.4817823532663625E-4</v>
      </c>
      <c r="BC51" s="98"/>
      <c r="BD51" s="98">
        <f>+'Alloc amt'!BD51/'Alloc amt'!$G51</f>
        <v>3.8874475495683837E-5</v>
      </c>
      <c r="BE51" s="98">
        <f>+'Alloc amt'!BE51/'Alloc amt'!$G51</f>
        <v>0</v>
      </c>
      <c r="BF51" s="98">
        <f>+'Alloc amt'!BF51/'Alloc amt'!$G51</f>
        <v>8.1444074354085729E-4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0.44115377919058812</v>
      </c>
      <c r="I52" s="98">
        <f>+'Alloc amt'!I52/'Alloc amt'!$G52</f>
        <v>0</v>
      </c>
      <c r="J52" s="98">
        <f>+'Alloc amt'!J52/'Alloc amt'!$G52</f>
        <v>0.55884622080941204</v>
      </c>
      <c r="K52" s="104"/>
      <c r="L52" s="98">
        <f>+'Alloc amt'!L52/'Alloc amt'!$G52</f>
        <v>0.2476120387566908</v>
      </c>
      <c r="M52" s="98">
        <f>+'Alloc amt'!M52/'Alloc amt'!$G52</f>
        <v>0</v>
      </c>
      <c r="N52" s="98">
        <f>+'Alloc amt'!N52/'Alloc amt'!$G52</f>
        <v>0.48090983563427281</v>
      </c>
      <c r="O52" s="98"/>
      <c r="P52" s="98">
        <f>+'Alloc amt'!P52/'Alloc amt'!$G52</f>
        <v>6.218911445318704E-2</v>
      </c>
      <c r="Q52" s="98">
        <f>+'Alloc amt'!Q52/'Alloc amt'!$G52</f>
        <v>0</v>
      </c>
      <c r="R52" s="98">
        <f>+'Alloc amt'!R52/'Alloc amt'!$G52</f>
        <v>5.9748367204841411E-2</v>
      </c>
      <c r="S52" s="98"/>
      <c r="T52" s="98">
        <f>+'Alloc amt'!T52/'Alloc amt'!$G52</f>
        <v>4.1167445696417065E-3</v>
      </c>
      <c r="U52" s="98">
        <f>+'Alloc amt'!U52/'Alloc amt'!$G52</f>
        <v>0</v>
      </c>
      <c r="V52" s="98">
        <f>+'Alloc amt'!V52/'Alloc amt'!$G52</f>
        <v>7.0259743682566774E-5</v>
      </c>
      <c r="W52" s="98"/>
      <c r="X52" s="98">
        <f>+'Alloc amt'!X52/'Alloc amt'!$G52</f>
        <v>4.9344266261111602E-2</v>
      </c>
      <c r="Y52" s="98">
        <f>+'Alloc amt'!Y52/'Alloc amt'!$G52</f>
        <v>0</v>
      </c>
      <c r="Z52" s="98">
        <f>+'Alloc amt'!Z52/'Alloc amt'!$G52</f>
        <v>2.8211484297686359E-3</v>
      </c>
      <c r="AA52" s="98"/>
      <c r="AB52" s="98">
        <f>+'Alloc amt'!AB52/'Alloc amt'!$G52</f>
        <v>4.3466030233333119E-2</v>
      </c>
      <c r="AC52" s="98">
        <f>+'Alloc amt'!AC52/'Alloc amt'!$G52</f>
        <v>0</v>
      </c>
      <c r="AD52" s="98">
        <f>+'Alloc amt'!AD52/'Alloc amt'!$G52</f>
        <v>1.0343795597711217E-4</v>
      </c>
      <c r="AE52" s="98"/>
      <c r="AF52" s="98">
        <f>+'Alloc amt'!AF52/'Alloc amt'!$G52</f>
        <v>2.6667031131663129E-2</v>
      </c>
      <c r="AG52" s="98">
        <f>+'Alloc amt'!AG52/'Alloc amt'!$G52</f>
        <v>0</v>
      </c>
      <c r="AH52" s="98">
        <f>+'Alloc amt'!AH52/'Alloc amt'!$G52</f>
        <v>2.757213054589744E-4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2.6947747490094478E-3</v>
      </c>
      <c r="AO52" s="98">
        <f>+'Alloc amt'!AO52/'Alloc amt'!$G52</f>
        <v>0</v>
      </c>
      <c r="AP52" s="98">
        <f>+'Alloc amt'!AP52/'Alloc amt'!$G52</f>
        <v>9.7582977336898274E-7</v>
      </c>
      <c r="AQ52" s="98"/>
      <c r="AR52" s="98">
        <f>+'Alloc amt'!AR52/'Alloc amt'!$G52</f>
        <v>1.4104082511287523E-3</v>
      </c>
      <c r="AS52" s="98">
        <f>+'Alloc amt'!AS52/'Alloc amt'!$G52</f>
        <v>0</v>
      </c>
      <c r="AT52" s="98">
        <f>+'Alloc amt'!AT52/'Alloc amt'!$G52</f>
        <v>9.7582977336898274E-7</v>
      </c>
      <c r="AU52" s="98"/>
      <c r="AV52" s="98">
        <f>+'Alloc amt'!AV52/'Alloc amt'!$G52</f>
        <v>3.4908632910037049E-3</v>
      </c>
      <c r="AW52" s="98">
        <f>+'Alloc amt'!AW52/'Alloc amt'!$G52</f>
        <v>0</v>
      </c>
      <c r="AX52" s="98">
        <f>+'Alloc amt'!AX52/'Alloc amt'!$G52</f>
        <v>1.4758325418353911E-2</v>
      </c>
      <c r="AY52" s="98"/>
      <c r="AZ52" s="98">
        <f>+'Alloc amt'!AZ52/'Alloc amt'!$G52</f>
        <v>1.116671605570735E-4</v>
      </c>
      <c r="BA52" s="98">
        <f>+'Alloc amt'!BA52/'Alloc amt'!$G52</f>
        <v>0</v>
      </c>
      <c r="BB52" s="98">
        <f>+'Alloc amt'!BB52/'Alloc amt'!$G52</f>
        <v>2.3774136430071524E-5</v>
      </c>
      <c r="BC52" s="98"/>
      <c r="BD52" s="98">
        <f>+'Alloc amt'!BD52/'Alloc amt'!$G52</f>
        <v>5.0840333261757045E-5</v>
      </c>
      <c r="BE52" s="98">
        <f>+'Alloc amt'!BE52/'Alloc amt'!$G52</f>
        <v>0</v>
      </c>
      <c r="BF52" s="98">
        <f>+'Alloc amt'!BF52/'Alloc amt'!$G52</f>
        <v>1.3339932107984574E-4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1.0000000000000002</v>
      </c>
      <c r="H53" s="98">
        <f>+'Alloc amt'!H53/'Alloc amt'!$G53</f>
        <v>0.84576479293778717</v>
      </c>
      <c r="I53" s="98">
        <f>+'Alloc amt'!I53/'Alloc amt'!$G53</f>
        <v>0.15423520706221291</v>
      </c>
      <c r="J53" s="98">
        <f>+'Alloc amt'!J53/'Alloc amt'!$G53</f>
        <v>0</v>
      </c>
      <c r="K53" s="104"/>
      <c r="L53" s="98">
        <f>+'Alloc amt'!L53/'Alloc amt'!$G53</f>
        <v>0.30030570502842013</v>
      </c>
      <c r="M53" s="98">
        <f>+'Alloc amt'!M53/'Alloc amt'!$G53</f>
        <v>5.6047538755942754E-2</v>
      </c>
      <c r="N53" s="98">
        <f>+'Alloc amt'!N53/'Alloc amt'!$G53</f>
        <v>0</v>
      </c>
      <c r="O53" s="98"/>
      <c r="P53" s="98">
        <f>+'Alloc amt'!P53/'Alloc amt'!$G53</f>
        <v>9.7770410063608218E-2</v>
      </c>
      <c r="Q53" s="98">
        <f>+'Alloc amt'!Q53/'Alloc amt'!$G53</f>
        <v>1.8205545284099251E-2</v>
      </c>
      <c r="R53" s="98">
        <f>+'Alloc amt'!R53/'Alloc amt'!$G53</f>
        <v>0</v>
      </c>
      <c r="S53" s="98"/>
      <c r="T53" s="98">
        <f>+'Alloc amt'!T53/'Alloc amt'!$G53</f>
        <v>1.1491406241645716E-2</v>
      </c>
      <c r="U53" s="98">
        <f>+'Alloc amt'!U53/'Alloc amt'!$G53</f>
        <v>2.1482019921138314E-3</v>
      </c>
      <c r="V53" s="98">
        <f>+'Alloc amt'!V53/'Alloc amt'!$G53</f>
        <v>0</v>
      </c>
      <c r="W53" s="98"/>
      <c r="X53" s="98">
        <f>+'Alloc amt'!X53/'Alloc amt'!$G53</f>
        <v>0.13432436441437937</v>
      </c>
      <c r="Y53" s="98">
        <f>+'Alloc amt'!Y53/'Alloc amt'!$G53</f>
        <v>2.5035506471319507E-2</v>
      </c>
      <c r="Z53" s="98">
        <f>+'Alloc amt'!Z53/'Alloc amt'!$G53</f>
        <v>0</v>
      </c>
      <c r="AA53" s="98"/>
      <c r="AB53" s="98">
        <f>+'Alloc amt'!AB53/'Alloc amt'!$G53</f>
        <v>0.12808938636084199</v>
      </c>
      <c r="AC53" s="98">
        <f>+'Alloc amt'!AC53/'Alloc amt'!$G53</f>
        <v>2.4005058253890179E-2</v>
      </c>
      <c r="AD53" s="98">
        <f>+'Alloc amt'!AD53/'Alloc amt'!$G53</f>
        <v>0</v>
      </c>
      <c r="AE53" s="98"/>
      <c r="AF53" s="98">
        <f>+'Alloc amt'!AF53/'Alloc amt'!$G53</f>
        <v>7.7016187809707856E-2</v>
      </c>
      <c r="AG53" s="98">
        <f>+'Alloc amt'!AG53/'Alloc amt'!$G53</f>
        <v>1.0642511353885706E-2</v>
      </c>
      <c r="AH53" s="98">
        <f>+'Alloc amt'!AH53/'Alloc amt'!$G53</f>
        <v>0</v>
      </c>
      <c r="AI53" s="98"/>
      <c r="AJ53" s="98">
        <f>+'Alloc amt'!AJ53/'Alloc amt'!$G53</f>
        <v>7.7508422919197656E-2</v>
      </c>
      <c r="AK53" s="98">
        <f>+'Alloc amt'!AK53/'Alloc amt'!$G53</f>
        <v>1.4521942332017304E-2</v>
      </c>
      <c r="AL53" s="98">
        <f>+'Alloc amt'!AL53/'Alloc amt'!$G53</f>
        <v>0</v>
      </c>
      <c r="AM53" s="98"/>
      <c r="AN53" s="98">
        <f>+'Alloc amt'!AN53/'Alloc amt'!$G53</f>
        <v>7.623723843541215E-3</v>
      </c>
      <c r="AO53" s="98">
        <f>+'Alloc amt'!AO53/'Alloc amt'!$G53</f>
        <v>1.4226921658003378E-3</v>
      </c>
      <c r="AP53" s="98">
        <f>+'Alloc amt'!AP53/'Alloc amt'!$G53</f>
        <v>0</v>
      </c>
      <c r="AQ53" s="98"/>
      <c r="AR53" s="98">
        <f>+'Alloc amt'!AR53/'Alloc amt'!$G53</f>
        <v>4.1349440726728423E-3</v>
      </c>
      <c r="AS53" s="98">
        <f>+'Alloc amt'!AS53/'Alloc amt'!$G53</f>
        <v>7.7397993765254615E-4</v>
      </c>
      <c r="AT53" s="98">
        <f>+'Alloc amt'!AT53/'Alloc amt'!$G53</f>
        <v>0</v>
      </c>
      <c r="AU53" s="98"/>
      <c r="AV53" s="98">
        <f>+'Alloc amt'!AV53/'Alloc amt'!$G53</f>
        <v>7.0486037843435186E-3</v>
      </c>
      <c r="AW53" s="98">
        <f>+'Alloc amt'!AW53/'Alloc amt'!$G53</f>
        <v>1.3469280866691199E-3</v>
      </c>
      <c r="AX53" s="98">
        <f>+'Alloc amt'!AX53/'Alloc amt'!$G53</f>
        <v>0</v>
      </c>
      <c r="AY53" s="98"/>
      <c r="AZ53" s="98">
        <f>+'Alloc amt'!AZ53/'Alloc amt'!$G53</f>
        <v>2.3004802367907815E-4</v>
      </c>
      <c r="BA53" s="98">
        <f>+'Alloc amt'!BA53/'Alloc amt'!$G53</f>
        <v>4.3855112463410471E-5</v>
      </c>
      <c r="BB53" s="98">
        <f>+'Alloc amt'!BB53/'Alloc amt'!$G53</f>
        <v>0</v>
      </c>
      <c r="BC53" s="98"/>
      <c r="BD53" s="98">
        <f>+'Alloc amt'!BD53/'Alloc amt'!$G53</f>
        <v>2.2159037574970029E-4</v>
      </c>
      <c r="BE53" s="98">
        <f>+'Alloc amt'!BE53/'Alloc amt'!$G53</f>
        <v>4.1447316358970004E-5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1.0000000000000004</v>
      </c>
      <c r="H56" s="98">
        <f>+'Alloc amt'!H56/'Alloc amt'!$G56</f>
        <v>0.33174843022658046</v>
      </c>
      <c r="I56" s="98">
        <f>+'Alloc amt'!I56/'Alloc amt'!$G56</f>
        <v>0</v>
      </c>
      <c r="J56" s="98">
        <f>+'Alloc amt'!J56/'Alloc amt'!$G56</f>
        <v>0.66825156977341982</v>
      </c>
      <c r="K56" s="104"/>
      <c r="L56" s="98">
        <f>+'Alloc amt'!L56/'Alloc amt'!$G56</f>
        <v>0.17359719803770524</v>
      </c>
      <c r="M56" s="98">
        <f>+'Alloc amt'!M56/'Alloc amt'!$G56</f>
        <v>0</v>
      </c>
      <c r="N56" s="98">
        <f>+'Alloc amt'!N56/'Alloc amt'!$G56</f>
        <v>0.49240243674840095</v>
      </c>
      <c r="O56" s="98"/>
      <c r="P56" s="98">
        <f>+'Alloc amt'!P56/'Alloc amt'!$G56</f>
        <v>4.6172982435554434E-2</v>
      </c>
      <c r="Q56" s="98">
        <f>+'Alloc amt'!Q56/'Alloc amt'!$G56</f>
        <v>0</v>
      </c>
      <c r="R56" s="98">
        <f>+'Alloc amt'!R56/'Alloc amt'!$G56</f>
        <v>0.11379628257408596</v>
      </c>
      <c r="S56" s="98"/>
      <c r="T56" s="98">
        <f>+'Alloc amt'!T56/'Alloc amt'!$G56</f>
        <v>3.5138284223740104E-3</v>
      </c>
      <c r="U56" s="98">
        <f>+'Alloc amt'!U56/'Alloc amt'!$G56</f>
        <v>0</v>
      </c>
      <c r="V56" s="98">
        <f>+'Alloc amt'!V56/'Alloc amt'!$G56</f>
        <v>3.5439306289927544E-3</v>
      </c>
      <c r="W56" s="98"/>
      <c r="X56" s="98">
        <f>+'Alloc amt'!X56/'Alloc amt'!$G56</f>
        <v>4.2238656847591302E-2</v>
      </c>
      <c r="Y56" s="98">
        <f>+'Alloc amt'!Y56/'Alloc amt'!$G56</f>
        <v>0</v>
      </c>
      <c r="Z56" s="98">
        <f>+'Alloc amt'!Z56/'Alloc amt'!$G56</f>
        <v>2.5546445702840433E-2</v>
      </c>
      <c r="AA56" s="98"/>
      <c r="AB56" s="98">
        <f>+'Alloc amt'!AB56/'Alloc amt'!$G56</f>
        <v>3.7100230499592712E-2</v>
      </c>
      <c r="AC56" s="98">
        <f>+'Alloc amt'!AC56/'Alloc amt'!$G56</f>
        <v>0</v>
      </c>
      <c r="AD56" s="98">
        <f>+'Alloc amt'!AD56/'Alloc amt'!$G56</f>
        <v>5.5468075007526728E-3</v>
      </c>
      <c r="AE56" s="98"/>
      <c r="AF56" s="98">
        <f>+'Alloc amt'!AF56/'Alloc amt'!$G56</f>
        <v>2.2828065977174912E-2</v>
      </c>
      <c r="AG56" s="98">
        <f>+'Alloc amt'!AG56/'Alloc amt'!$G56</f>
        <v>0</v>
      </c>
      <c r="AH56" s="98">
        <f>+'Alloc amt'!AH56/'Alloc amt'!$G56</f>
        <v>2.6860326461743416E-3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4.5058359983340592E-3</v>
      </c>
      <c r="AM56" s="98"/>
      <c r="AN56" s="98">
        <f>+'Alloc amt'!AN56/'Alloc amt'!$G56</f>
        <v>2.3001126119878024E-3</v>
      </c>
      <c r="AO56" s="98">
        <f>+'Alloc amt'!AO56/'Alloc amt'!$G56</f>
        <v>0</v>
      </c>
      <c r="AP56" s="98">
        <f>+'Alloc amt'!AP56/'Alloc amt'!$G56</f>
        <v>5.2618359206876527E-5</v>
      </c>
      <c r="AQ56" s="98"/>
      <c r="AR56" s="98">
        <f>+'Alloc amt'!AR56/'Alloc amt'!$G56</f>
        <v>1.203847485829892E-3</v>
      </c>
      <c r="AS56" s="98">
        <f>+'Alloc amt'!AS56/'Alloc amt'!$G56</f>
        <v>0</v>
      </c>
      <c r="AT56" s="98">
        <f>+'Alloc amt'!AT56/'Alloc amt'!$G56</f>
        <v>5.2618359206876527E-5</v>
      </c>
      <c r="AU56" s="98"/>
      <c r="AV56" s="98">
        <f>+'Alloc amt'!AV56/'Alloc amt'!$G56</f>
        <v>2.6692484245964955E-3</v>
      </c>
      <c r="AW56" s="98">
        <f>+'Alloc amt'!AW56/'Alloc amt'!$G56</f>
        <v>0</v>
      </c>
      <c r="AX56" s="98">
        <f>+'Alloc amt'!AX56/'Alloc amt'!$G56</f>
        <v>1.9155942276557446E-2</v>
      </c>
      <c r="AY56" s="98"/>
      <c r="AZ56" s="98">
        <f>+'Alloc amt'!AZ56/'Alloc amt'!$G56</f>
        <v>8.5385008678019861E-5</v>
      </c>
      <c r="BA56" s="98">
        <f>+'Alloc amt'!BA56/'Alloc amt'!$G56</f>
        <v>0</v>
      </c>
      <c r="BB56" s="98">
        <f>+'Alloc amt'!BB56/'Alloc amt'!$G56</f>
        <v>1.4817823532663627E-4</v>
      </c>
      <c r="BC56" s="98"/>
      <c r="BD56" s="98">
        <f>+'Alloc amt'!BD56/'Alloc amt'!$G56</f>
        <v>3.8874475495683844E-5</v>
      </c>
      <c r="BE56" s="98">
        <f>+'Alloc amt'!BE56/'Alloc amt'!$G56</f>
        <v>0</v>
      </c>
      <c r="BF56" s="98">
        <f>+'Alloc amt'!BF56/'Alloc amt'!$G56</f>
        <v>8.144407435408574E-4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0.69934211990466877</v>
      </c>
      <c r="J57" s="98">
        <f>+'Alloc amt'!J57/'Alloc amt'!$G57</f>
        <v>0</v>
      </c>
      <c r="K57" s="104"/>
      <c r="L57" s="98">
        <f>+'Alloc amt'!L57/'Alloc amt'!$G57</f>
        <v>0.11757235133637363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4.2487727683401443E-2</v>
      </c>
      <c r="Q57" s="98">
        <f>+'Alloc amt'!Q57/'Alloc amt'!$G57</f>
        <v>8.2218092319718591E-2</v>
      </c>
      <c r="R57" s="98">
        <f>+'Alloc amt'!R57/'Alloc amt'!$G57</f>
        <v>0</v>
      </c>
      <c r="S57" s="98"/>
      <c r="T57" s="98">
        <f>+'Alloc amt'!T57/'Alloc amt'!$G57</f>
        <v>3.5040018947943672E-3</v>
      </c>
      <c r="U57" s="98">
        <f>+'Alloc amt'!U57/'Alloc amt'!$G57</f>
        <v>9.792312509598871E-3</v>
      </c>
      <c r="V57" s="98">
        <f>+'Alloc amt'!V57/'Alloc amt'!$G57</f>
        <v>0</v>
      </c>
      <c r="W57" s="98"/>
      <c r="X57" s="98">
        <f>+'Alloc amt'!X57/'Alloc amt'!$G57</f>
        <v>4.9460317517870167E-2</v>
      </c>
      <c r="Y57" s="98">
        <f>+'Alloc amt'!Y57/'Alloc amt'!$G57</f>
        <v>0.11345666688156814</v>
      </c>
      <c r="Z57" s="98">
        <f>+'Alloc amt'!Z57/'Alloc amt'!$G57</f>
        <v>0</v>
      </c>
      <c r="AA57" s="98"/>
      <c r="AB57" s="98">
        <f>+'Alloc amt'!AB57/'Alloc amt'!$G57</f>
        <v>3.7408134729447505E-2</v>
      </c>
      <c r="AC57" s="98">
        <f>+'Alloc amt'!AC57/'Alloc amt'!$G57</f>
        <v>0.10951718038828824</v>
      </c>
      <c r="AD57" s="98">
        <f>+'Alloc amt'!AD57/'Alloc amt'!$G57</f>
        <v>0</v>
      </c>
      <c r="AE57" s="98"/>
      <c r="AF57" s="98">
        <f>+'Alloc amt'!AF57/'Alloc amt'!$G57</f>
        <v>2.5266207259726912E-2</v>
      </c>
      <c r="AG57" s="98">
        <f>+'Alloc amt'!AG57/'Alloc amt'!$G57</f>
        <v>4.8167146682675369E-2</v>
      </c>
      <c r="AH57" s="98">
        <f>+'Alloc amt'!AH57/'Alloc amt'!$G57</f>
        <v>0</v>
      </c>
      <c r="AI57" s="98"/>
      <c r="AJ57" s="98">
        <f>+'Alloc amt'!AJ57/'Alloc amt'!$G57</f>
        <v>2.1635067066427142E-2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2.3361112444233254E-3</v>
      </c>
      <c r="AO57" s="98">
        <f>+'Alloc amt'!AO57/'Alloc amt'!$G57</f>
        <v>6.5090458978785968E-3</v>
      </c>
      <c r="AP57" s="98">
        <f>+'Alloc amt'!AP57/'Alloc amt'!$G57</f>
        <v>0</v>
      </c>
      <c r="AQ57" s="98"/>
      <c r="AR57" s="98">
        <f>+'Alloc amt'!AR57/'Alloc amt'!$G57</f>
        <v>9.4561859044073966E-4</v>
      </c>
      <c r="AS57" s="98">
        <f>+'Alloc amt'!AS57/'Alloc amt'!$G57</f>
        <v>3.4387046566990418E-3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6.1598285602382204E-3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2.0078943767535935E-4</v>
      </c>
      <c r="BB57" s="98">
        <f>+'Alloc amt'!BB57/'Alloc amt'!$G57</f>
        <v>0</v>
      </c>
      <c r="BC57" s="98"/>
      <c r="BD57" s="98">
        <f>+'Alloc amt'!BD57/'Alloc amt'!$G57</f>
        <v>4.2342772426108958E-5</v>
      </c>
      <c r="BE57" s="98">
        <f>+'Alloc amt'!BE57/'Alloc amt'!$G57</f>
        <v>1.8815985823465535E-4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1</v>
      </c>
      <c r="I58" s="98">
        <f>+'Alloc amt'!I58/'Alloc amt'!$G58</f>
        <v>0</v>
      </c>
      <c r="J58" s="98">
        <f>+'Alloc amt'!J58/'Alloc amt'!$G58</f>
        <v>0</v>
      </c>
      <c r="K58" s="104"/>
      <c r="L58" s="98">
        <f>+'Alloc amt'!L58/'Alloc amt'!$G58</f>
        <v>0.3910502904467173</v>
      </c>
      <c r="M58" s="98">
        <f>+'Alloc amt'!M58/'Alloc amt'!$G58</f>
        <v>0</v>
      </c>
      <c r="N58" s="98">
        <f>+'Alloc amt'!N58/'Alloc amt'!$G58</f>
        <v>0</v>
      </c>
      <c r="O58" s="98"/>
      <c r="P58" s="98">
        <f>+'Alloc amt'!P58/'Alloc amt'!$G58</f>
        <v>0.1413158626340664</v>
      </c>
      <c r="Q58" s="98">
        <f>+'Alloc amt'!Q58/'Alloc amt'!$G58</f>
        <v>0</v>
      </c>
      <c r="R58" s="98">
        <f>+'Alloc amt'!R58/'Alloc amt'!$G58</f>
        <v>0</v>
      </c>
      <c r="S58" s="98"/>
      <c r="T58" s="98">
        <f>+'Alloc amt'!T58/'Alloc amt'!$G58</f>
        <v>1.1654448882840965E-2</v>
      </c>
      <c r="U58" s="98">
        <f>+'Alloc amt'!U58/'Alloc amt'!$G58</f>
        <v>0</v>
      </c>
      <c r="V58" s="98">
        <f>+'Alloc amt'!V58/'Alloc amt'!$G58</f>
        <v>0</v>
      </c>
      <c r="W58" s="98"/>
      <c r="X58" s="98">
        <f>+'Alloc amt'!X58/'Alloc amt'!$G58</f>
        <v>0.1645069721844227</v>
      </c>
      <c r="Y58" s="98">
        <f>+'Alloc amt'!Y58/'Alloc amt'!$G58</f>
        <v>0</v>
      </c>
      <c r="Z58" s="98">
        <f>+'Alloc amt'!Z58/'Alloc amt'!$G58</f>
        <v>0</v>
      </c>
      <c r="AA58" s="98"/>
      <c r="AB58" s="98">
        <f>+'Alloc amt'!AB58/'Alloc amt'!$G58</f>
        <v>0.12442093557496745</v>
      </c>
      <c r="AC58" s="98">
        <f>+'Alloc amt'!AC58/'Alloc amt'!$G58</f>
        <v>0</v>
      </c>
      <c r="AD58" s="98">
        <f>+'Alloc amt'!AD58/'Alloc amt'!$G58</f>
        <v>0</v>
      </c>
      <c r="AE58" s="98"/>
      <c r="AF58" s="98">
        <f>+'Alloc amt'!AF58/'Alloc amt'!$G58</f>
        <v>8.4036404606177659E-2</v>
      </c>
      <c r="AG58" s="98">
        <f>+'Alloc amt'!AG58/'Alloc amt'!$G58</f>
        <v>0</v>
      </c>
      <c r="AH58" s="98">
        <f>+'Alloc amt'!AH58/'Alloc amt'!$G58</f>
        <v>0</v>
      </c>
      <c r="AI58" s="98"/>
      <c r="AJ58" s="98">
        <f>+'Alloc amt'!AJ58/'Alloc amt'!$G58</f>
        <v>7.1959088714279446E-2</v>
      </c>
      <c r="AK58" s="98">
        <f>+'Alloc amt'!AK58/'Alloc amt'!$G58</f>
        <v>0</v>
      </c>
      <c r="AL58" s="98">
        <f>+'Alloc amt'!AL58/'Alloc amt'!$G58</f>
        <v>0</v>
      </c>
      <c r="AM58" s="98"/>
      <c r="AN58" s="98">
        <f>+'Alloc amt'!AN58/'Alloc amt'!$G58</f>
        <v>7.7699983904715919E-3</v>
      </c>
      <c r="AO58" s="98">
        <f>+'Alloc amt'!AO58/'Alloc amt'!$G58</f>
        <v>0</v>
      </c>
      <c r="AP58" s="98">
        <f>+'Alloc amt'!AP58/'Alloc amt'!$G58</f>
        <v>0</v>
      </c>
      <c r="AQ58" s="98"/>
      <c r="AR58" s="98">
        <f>+'Alloc amt'!AR58/'Alloc amt'!$G58</f>
        <v>3.1451648303410739E-3</v>
      </c>
      <c r="AS58" s="98">
        <f>+'Alloc amt'!AS58/'Alloc amt'!$G58</f>
        <v>0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0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0</v>
      </c>
      <c r="BB58" s="98">
        <f>+'Alloc amt'!BB58/'Alloc amt'!$G58</f>
        <v>0</v>
      </c>
      <c r="BC58" s="98"/>
      <c r="BD58" s="98">
        <f>+'Alloc amt'!BD58/'Alloc amt'!$G58</f>
        <v>1.4083373571543539E-4</v>
      </c>
      <c r="BE58" s="98">
        <f>+'Alloc amt'!BE58/'Alloc amt'!$G58</f>
        <v>0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1</v>
      </c>
      <c r="I59" s="98">
        <f>+'Alloc amt'!I59/'Alloc amt'!$G59</f>
        <v>0</v>
      </c>
      <c r="J59" s="98">
        <f>+'Alloc amt'!J59/'Alloc amt'!$G59</f>
        <v>0</v>
      </c>
      <c r="K59" s="104"/>
      <c r="L59" s="98">
        <f>+'Alloc amt'!L59/'Alloc amt'!$G59</f>
        <v>0.39105029044671741</v>
      </c>
      <c r="M59" s="98">
        <f>+'Alloc amt'!M59/'Alloc amt'!$G59</f>
        <v>0</v>
      </c>
      <c r="N59" s="98">
        <f>+'Alloc amt'!N59/'Alloc amt'!$G59</f>
        <v>0</v>
      </c>
      <c r="O59" s="98"/>
      <c r="P59" s="98">
        <f>+'Alloc amt'!P59/'Alloc amt'!$G59</f>
        <v>0.14131586263406645</v>
      </c>
      <c r="Q59" s="98">
        <f>+'Alloc amt'!Q59/'Alloc amt'!$G59</f>
        <v>0</v>
      </c>
      <c r="R59" s="98">
        <f>+'Alloc amt'!R59/'Alloc amt'!$G59</f>
        <v>0</v>
      </c>
      <c r="S59" s="98"/>
      <c r="T59" s="98">
        <f>+'Alloc amt'!T59/'Alloc amt'!$G59</f>
        <v>1.165444888284097E-2</v>
      </c>
      <c r="U59" s="98">
        <f>+'Alloc amt'!U59/'Alloc amt'!$G59</f>
        <v>0</v>
      </c>
      <c r="V59" s="98">
        <f>+'Alloc amt'!V59/'Alloc amt'!$G59</f>
        <v>0</v>
      </c>
      <c r="W59" s="98"/>
      <c r="X59" s="98">
        <f>+'Alloc amt'!X59/'Alloc amt'!$G59</f>
        <v>0.16450697218442276</v>
      </c>
      <c r="Y59" s="98">
        <f>+'Alloc amt'!Y59/'Alloc amt'!$G59</f>
        <v>0</v>
      </c>
      <c r="Z59" s="98">
        <f>+'Alloc amt'!Z59/'Alloc amt'!$G59</f>
        <v>0</v>
      </c>
      <c r="AA59" s="98"/>
      <c r="AB59" s="98">
        <f>+'Alloc amt'!AB59/'Alloc amt'!$G59</f>
        <v>0.12442093557496749</v>
      </c>
      <c r="AC59" s="98">
        <f>+'Alloc amt'!AC59/'Alloc amt'!$G59</f>
        <v>0</v>
      </c>
      <c r="AD59" s="98">
        <f>+'Alloc amt'!AD59/'Alloc amt'!$G59</f>
        <v>0</v>
      </c>
      <c r="AE59" s="98"/>
      <c r="AF59" s="98">
        <f>+'Alloc amt'!AF59/'Alloc amt'!$G59</f>
        <v>8.4036404606177686E-2</v>
      </c>
      <c r="AG59" s="98">
        <f>+'Alloc amt'!AG59/'Alloc amt'!$G59</f>
        <v>0</v>
      </c>
      <c r="AH59" s="98">
        <f>+'Alloc amt'!AH59/'Alloc amt'!$G59</f>
        <v>0</v>
      </c>
      <c r="AI59" s="98"/>
      <c r="AJ59" s="98">
        <f>+'Alloc amt'!AJ59/'Alloc amt'!$G59</f>
        <v>7.1959088714279473E-2</v>
      </c>
      <c r="AK59" s="98">
        <f>+'Alloc amt'!AK59/'Alloc amt'!$G59</f>
        <v>0</v>
      </c>
      <c r="AL59" s="98">
        <f>+'Alloc amt'!AL59/'Alloc amt'!$G59</f>
        <v>0</v>
      </c>
      <c r="AM59" s="98"/>
      <c r="AN59" s="98">
        <f>+'Alloc amt'!AN59/'Alloc amt'!$G59</f>
        <v>7.7699983904715953E-3</v>
      </c>
      <c r="AO59" s="98">
        <f>+'Alloc amt'!AO59/'Alloc amt'!$G59</f>
        <v>0</v>
      </c>
      <c r="AP59" s="98">
        <f>+'Alloc amt'!AP59/'Alloc amt'!$G59</f>
        <v>0</v>
      </c>
      <c r="AQ59" s="98"/>
      <c r="AR59" s="98">
        <f>+'Alloc amt'!AR59/'Alloc amt'!$G59</f>
        <v>3.1451648303410752E-3</v>
      </c>
      <c r="AS59" s="98">
        <f>+'Alloc amt'!AS59/'Alloc amt'!$G59</f>
        <v>0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0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0</v>
      </c>
      <c r="BB59" s="98">
        <f>+'Alloc amt'!BB59/'Alloc amt'!$G59</f>
        <v>0</v>
      </c>
      <c r="BC59" s="98"/>
      <c r="BD59" s="98">
        <f>+'Alloc amt'!BD59/'Alloc amt'!$G59</f>
        <v>1.4083373571543544E-4</v>
      </c>
      <c r="BE59" s="98">
        <f>+'Alloc amt'!BE59/'Alloc amt'!$G59</f>
        <v>0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0.99999999999999978</v>
      </c>
      <c r="H60" s="98">
        <f>+'Alloc amt'!H60/'Alloc amt'!$G60</f>
        <v>0.20721632343756116</v>
      </c>
      <c r="I60" s="98">
        <f>+'Alloc amt'!I60/'Alloc amt'!$G60</f>
        <v>0.67726892934663729</v>
      </c>
      <c r="J60" s="98">
        <f>+'Alloc amt'!J60/'Alloc amt'!$G60</f>
        <v>0.11551474721580134</v>
      </c>
      <c r="K60" s="104"/>
      <c r="L60" s="98">
        <f>+'Alloc amt'!L60/'Alloc amt'!$G60</f>
        <v>8.6607865536402331E-2</v>
      </c>
      <c r="M60" s="98">
        <f>+'Alloc amt'!M60/'Alloc amt'!$G60</f>
        <v>0.24592974116140529</v>
      </c>
      <c r="N60" s="98">
        <f>+'Alloc amt'!N60/'Alloc amt'!$G60</f>
        <v>8.8846845013595521E-2</v>
      </c>
      <c r="O60" s="98"/>
      <c r="P60" s="98">
        <f>+'Alloc amt'!P60/'Alloc amt'!$G60</f>
        <v>2.6353509619242415E-2</v>
      </c>
      <c r="Q60" s="98">
        <f>+'Alloc amt'!Q60/'Alloc amt'!$G60</f>
        <v>7.9889493837660752E-2</v>
      </c>
      <c r="R60" s="98">
        <f>+'Alloc amt'!R60/'Alloc amt'!$G60</f>
        <v>1.7997998915581639E-2</v>
      </c>
      <c r="S60" s="98"/>
      <c r="T60" s="98">
        <f>+'Alloc amt'!T60/'Alloc amt'!$G60</f>
        <v>2.4991405758956922E-3</v>
      </c>
      <c r="U60" s="98">
        <f>+'Alloc amt'!U60/'Alloc amt'!$G60</f>
        <v>9.4414758302207597E-3</v>
      </c>
      <c r="V60" s="98">
        <f>+'Alloc amt'!V60/'Alloc amt'!$G60</f>
        <v>2.5282947157579115E-4</v>
      </c>
      <c r="W60" s="98"/>
      <c r="X60" s="98">
        <f>+'Alloc amt'!X60/'Alloc amt'!$G60</f>
        <v>3.0288545087856906E-2</v>
      </c>
      <c r="Y60" s="98">
        <f>+'Alloc amt'!Y60/'Alloc amt'!$G60</f>
        <v>0.10992463607813852</v>
      </c>
      <c r="Z60" s="98">
        <f>+'Alloc amt'!Z60/'Alloc amt'!$G60</f>
        <v>2.9042766590859676E-3</v>
      </c>
      <c r="AA60" s="98"/>
      <c r="AB60" s="98">
        <f>+'Alloc amt'!AB60/'Alloc amt'!$G60</f>
        <v>2.7182546460883167E-2</v>
      </c>
      <c r="AC60" s="98">
        <f>+'Alloc amt'!AC60/'Alloc amt'!$G60</f>
        <v>0.10551877828961709</v>
      </c>
      <c r="AD60" s="98">
        <f>+'Alloc amt'!AD60/'Alloc amt'!$G60</f>
        <v>5.6427176880138429E-4</v>
      </c>
      <c r="AE60" s="98"/>
      <c r="AF60" s="98">
        <f>+'Alloc amt'!AF60/'Alloc amt'!$G60</f>
        <v>1.6695554770576135E-2</v>
      </c>
      <c r="AG60" s="98">
        <f>+'Alloc amt'!AG60/'Alloc amt'!$G60</f>
        <v>4.6718386426667223E-2</v>
      </c>
      <c r="AH60" s="98">
        <f>+'Alloc amt'!AH60/'Alloc amt'!$G60</f>
        <v>7.4523977432276224E-4</v>
      </c>
      <c r="AI60" s="98"/>
      <c r="AJ60" s="98">
        <f>+'Alloc amt'!AJ60/'Alloc amt'!$G60</f>
        <v>1.3596157426933231E-2</v>
      </c>
      <c r="AK60" s="98">
        <f>+'Alloc amt'!AK60/'Alloc amt'!$G60</f>
        <v>6.3904541700882805E-2</v>
      </c>
      <c r="AL60" s="98">
        <f>+'Alloc amt'!AL60/'Alloc amt'!$G60</f>
        <v>3.053929613492806E-4</v>
      </c>
      <c r="AM60" s="98"/>
      <c r="AN60" s="98">
        <f>+'Alloc amt'!AN60/'Alloc amt'!$G60</f>
        <v>1.6519031126404808E-3</v>
      </c>
      <c r="AO60" s="98">
        <f>+'Alloc amt'!AO60/'Alloc amt'!$G60</f>
        <v>6.2566942352469037E-3</v>
      </c>
      <c r="AP60" s="98">
        <f>+'Alloc amt'!AP60/'Alloc amt'!$G60</f>
        <v>3.7218128173619862E-6</v>
      </c>
      <c r="AQ60" s="98"/>
      <c r="AR60" s="98">
        <f>+'Alloc amt'!AR60/'Alloc amt'!$G60</f>
        <v>8.4980259436474468E-4</v>
      </c>
      <c r="AS60" s="98">
        <f>+'Alloc amt'!AS60/'Alloc amt'!$G60</f>
        <v>3.3871743977844015E-3</v>
      </c>
      <c r="AT60" s="98">
        <f>+'Alloc amt'!AT60/'Alloc amt'!$G60</f>
        <v>3.7218128173619862E-6</v>
      </c>
      <c r="AU60" s="98"/>
      <c r="AV60" s="98">
        <f>+'Alloc amt'!AV60/'Alloc amt'!$G60</f>
        <v>1.40736500744449E-3</v>
      </c>
      <c r="AW60" s="98">
        <f>+'Alloc amt'!AW60/'Alloc amt'!$G60</f>
        <v>5.9230804715522658E-3</v>
      </c>
      <c r="AX60" s="98">
        <f>+'Alloc amt'!AX60/'Alloc amt'!$G60</f>
        <v>3.8019548365949445E-3</v>
      </c>
      <c r="AY60" s="98"/>
      <c r="AZ60" s="98">
        <f>+'Alloc amt'!AZ60/'Alloc amt'!$G60</f>
        <v>4.5526893840321099E-5</v>
      </c>
      <c r="BA60" s="98">
        <f>+'Alloc amt'!BA60/'Alloc amt'!$G60</f>
        <v>1.9288893578088564E-4</v>
      </c>
      <c r="BB60" s="98">
        <f>+'Alloc amt'!BB60/'Alloc amt'!$G60</f>
        <v>1.3649829707975527E-5</v>
      </c>
      <c r="BC60" s="98"/>
      <c r="BD60" s="98">
        <f>+'Alloc amt'!BD60/'Alloc amt'!$G60</f>
        <v>3.8406351481196983E-5</v>
      </c>
      <c r="BE60" s="98">
        <f>+'Alloc amt'!BE60/'Alloc amt'!$G60</f>
        <v>1.8203798168044721E-4</v>
      </c>
      <c r="BF60" s="98">
        <f>+'Alloc amt'!BF60/'Alloc amt'!$G60</f>
        <v>7.4844359551325674E-5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 t="str">
        <f>'Alloc amt'!C62</f>
        <v>Time Differentiated Fuel Cost</v>
      </c>
      <c r="D62" s="6" t="str">
        <f>'Alloc amt'!D62</f>
        <v>TDFUEL</v>
      </c>
      <c r="E62" s="6">
        <f>'Alloc amt'!E62</f>
        <v>51</v>
      </c>
      <c r="F62" s="103"/>
      <c r="G62" s="101">
        <f t="shared" ref="G62:G64" si="1">SUM(L62:BF62)</f>
        <v>1</v>
      </c>
      <c r="H62" s="98">
        <f>+'Alloc amt'!H62/'Alloc amt'!$G62</f>
        <v>0</v>
      </c>
      <c r="I62" s="98">
        <f>+'Alloc amt'!I62/'Alloc amt'!$G62</f>
        <v>1</v>
      </c>
      <c r="J62" s="98">
        <f>+'Alloc amt'!J62/'Alloc amt'!$G62</f>
        <v>0</v>
      </c>
      <c r="K62" s="104"/>
      <c r="L62" s="98">
        <f>+'Alloc amt'!L62/'Alloc amt'!$G62</f>
        <v>0</v>
      </c>
      <c r="M62" s="98">
        <f>+'Alloc amt'!M62/'Alloc amt'!$G62</f>
        <v>0.36339004448793066</v>
      </c>
      <c r="N62" s="98">
        <f>+'Alloc amt'!N62/'Alloc amt'!$G62</f>
        <v>0</v>
      </c>
      <c r="O62" s="98"/>
      <c r="P62" s="98">
        <f>+'Alloc amt'!P62/'Alloc amt'!$G62</f>
        <v>0</v>
      </c>
      <c r="Q62" s="98">
        <f>+'Alloc amt'!Q62/'Alloc amt'!$G62</f>
        <v>0.11803754558293421</v>
      </c>
      <c r="R62" s="98">
        <f>+'Alloc amt'!R62/'Alloc amt'!$G62</f>
        <v>0</v>
      </c>
      <c r="S62" s="98"/>
      <c r="T62" s="98">
        <f>+'Alloc amt'!T62/'Alloc amt'!$G62</f>
        <v>0</v>
      </c>
      <c r="U62" s="98">
        <f>+'Alloc amt'!U62/'Alloc amt'!$G62</f>
        <v>1.3928090952977581E-2</v>
      </c>
      <c r="V62" s="98">
        <f>+'Alloc amt'!V62/'Alloc amt'!$G62</f>
        <v>0</v>
      </c>
      <c r="W62" s="98"/>
      <c r="X62" s="98">
        <f>+'Alloc amt'!X62/'Alloc amt'!$G62</f>
        <v>0</v>
      </c>
      <c r="Y62" s="98">
        <f>+'Alloc amt'!Y62/'Alloc amt'!$G62</f>
        <v>0.16232030901492606</v>
      </c>
      <c r="Z62" s="98">
        <f>+'Alloc amt'!Z62/'Alloc amt'!$G62</f>
        <v>0</v>
      </c>
      <c r="AA62" s="98"/>
      <c r="AB62" s="98">
        <f>+'Alloc amt'!AB62/'Alloc amt'!$G62</f>
        <v>0</v>
      </c>
      <c r="AC62" s="98">
        <f>+'Alloc amt'!AC62/'Alloc amt'!$G62</f>
        <v>0.15563929086701589</v>
      </c>
      <c r="AD62" s="98">
        <f>+'Alloc amt'!AD62/'Alloc amt'!$G62</f>
        <v>0</v>
      </c>
      <c r="AE62" s="98"/>
      <c r="AF62" s="98">
        <f>+'Alloc amt'!AF62/'Alloc amt'!$G62</f>
        <v>0</v>
      </c>
      <c r="AG62" s="98">
        <f>+'Alloc amt'!AG62/'Alloc amt'!$G62</f>
        <v>6.900182880808077E-2</v>
      </c>
      <c r="AH62" s="98">
        <f>+'Alloc amt'!AH62/'Alloc amt'!$G62</f>
        <v>0</v>
      </c>
      <c r="AI62" s="98"/>
      <c r="AJ62" s="98">
        <f>+'Alloc amt'!AJ62/'Alloc amt'!$G62</f>
        <v>0</v>
      </c>
      <c r="AK62" s="98">
        <f>+'Alloc amt'!AK62/'Alloc amt'!$G62</f>
        <v>9.4154522878551819E-2</v>
      </c>
      <c r="AL62" s="98">
        <f>+'Alloc amt'!AL62/'Alloc amt'!$G62</f>
        <v>0</v>
      </c>
      <c r="AM62" s="98"/>
      <c r="AN62" s="98">
        <f>+'Alloc amt'!AN62/'Alloc amt'!$G62</f>
        <v>0</v>
      </c>
      <c r="AO62" s="98">
        <f>+'Alloc amt'!AO62/'Alloc amt'!$G62</f>
        <v>9.2241725666856022E-3</v>
      </c>
      <c r="AP62" s="98">
        <f>+'Alloc amt'!AP62/'Alloc amt'!$G62</f>
        <v>0</v>
      </c>
      <c r="AQ62" s="98"/>
      <c r="AR62" s="98">
        <f>+'Alloc amt'!AR62/'Alloc amt'!$G62</f>
        <v>0</v>
      </c>
      <c r="AS62" s="98">
        <f>+'Alloc amt'!AS62/'Alloc amt'!$G62</f>
        <v>5.0181793923377727E-3</v>
      </c>
      <c r="AT62" s="98">
        <f>+'Alloc amt'!AT62/'Alloc amt'!$G62</f>
        <v>0</v>
      </c>
      <c r="AU62" s="98"/>
      <c r="AV62" s="98">
        <f>+'Alloc amt'!AV62/'Alloc amt'!$G62</f>
        <v>0</v>
      </c>
      <c r="AW62" s="98">
        <f>+'Alloc amt'!AW62/'Alloc amt'!$G62</f>
        <v>8.7329482828509952E-3</v>
      </c>
      <c r="AX62" s="98">
        <f>+'Alloc amt'!AX62/'Alloc amt'!$G62</f>
        <v>0</v>
      </c>
      <c r="AY62" s="98"/>
      <c r="AZ62" s="98">
        <f>+'Alloc amt'!AZ62/'Alloc amt'!$G62</f>
        <v>0</v>
      </c>
      <c r="BA62" s="98">
        <f>+'Alloc amt'!BA62/'Alloc amt'!$G62</f>
        <v>2.8433918103874236E-4</v>
      </c>
      <c r="BB62" s="98">
        <f>+'Alloc amt'!BB62/'Alloc amt'!$G62</f>
        <v>0</v>
      </c>
      <c r="BC62" s="98"/>
      <c r="BD62" s="98">
        <f>+'Alloc amt'!BD62/'Alloc amt'!$G62</f>
        <v>0</v>
      </c>
      <c r="BE62" s="98">
        <f>+'Alloc amt'!BE62/'Alloc amt'!$G62</f>
        <v>2.6872798466987923E-4</v>
      </c>
      <c r="BF62" s="98">
        <f>+'Alloc amt'!BF62/'Alloc amt'!$G62</f>
        <v>0</v>
      </c>
    </row>
    <row r="63" spans="3:58" x14ac:dyDescent="0.25">
      <c r="C63" s="6" t="str">
        <f>'Alloc amt'!C63</f>
        <v>Probability of Dispatch Gross Plant</v>
      </c>
      <c r="D63" s="6" t="str">
        <f>'Alloc amt'!D63</f>
        <v>PODPLT</v>
      </c>
      <c r="E63" s="6">
        <f>'Alloc amt'!E63</f>
        <v>52</v>
      </c>
      <c r="F63" s="103"/>
      <c r="G63" s="101">
        <f t="shared" si="1"/>
        <v>1</v>
      </c>
      <c r="H63" s="98">
        <f>+'Alloc amt'!H63/'Alloc amt'!$G63</f>
        <v>1</v>
      </c>
      <c r="I63" s="98">
        <f>+'Alloc amt'!I63/'Alloc amt'!$G63</f>
        <v>0</v>
      </c>
      <c r="J63" s="98">
        <f>+'Alloc amt'!J63/'Alloc amt'!$G63</f>
        <v>0</v>
      </c>
      <c r="K63" s="104"/>
      <c r="L63" s="98">
        <f>+'Alloc amt'!L63/'Alloc amt'!$G63</f>
        <v>0.35507</v>
      </c>
      <c r="M63" s="98">
        <f>+'Alloc amt'!M63/'Alloc amt'!$G63</f>
        <v>0</v>
      </c>
      <c r="N63" s="98">
        <f>+'Alloc amt'!N63/'Alloc amt'!$G63</f>
        <v>0</v>
      </c>
      <c r="O63" s="98"/>
      <c r="P63" s="98">
        <f>+'Alloc amt'!P63/'Alloc amt'!$G63</f>
        <v>0.11559999999999999</v>
      </c>
      <c r="Q63" s="98">
        <f>+'Alloc amt'!Q63/'Alloc amt'!$G63</f>
        <v>0</v>
      </c>
      <c r="R63" s="98">
        <f>+'Alloc amt'!R63/'Alloc amt'!$G63</f>
        <v>0</v>
      </c>
      <c r="S63" s="98"/>
      <c r="T63" s="98">
        <f>+'Alloc amt'!T63/'Alloc amt'!$G63</f>
        <v>1.3587E-2</v>
      </c>
      <c r="U63" s="98">
        <f>+'Alloc amt'!U63/'Alloc amt'!$G63</f>
        <v>0</v>
      </c>
      <c r="V63" s="98">
        <f>+'Alloc amt'!V63/'Alloc amt'!$G63</f>
        <v>0</v>
      </c>
      <c r="W63" s="98"/>
      <c r="X63" s="98">
        <f>+'Alloc amt'!X63/'Alloc amt'!$G63</f>
        <v>0.15881999999999999</v>
      </c>
      <c r="Y63" s="98">
        <f>+'Alloc amt'!Y63/'Alloc amt'!$G63</f>
        <v>0</v>
      </c>
      <c r="Z63" s="98">
        <f>+'Alloc amt'!Z63/'Alloc amt'!$G63</f>
        <v>0</v>
      </c>
      <c r="AA63" s="98"/>
      <c r="AB63" s="98">
        <f>+'Alloc amt'!AB63/'Alloc amt'!$G63</f>
        <v>0.151448</v>
      </c>
      <c r="AC63" s="98">
        <f>+'Alloc amt'!AC63/'Alloc amt'!$G63</f>
        <v>0</v>
      </c>
      <c r="AD63" s="98">
        <f>+'Alloc amt'!AD63/'Alloc amt'!$G63</f>
        <v>0</v>
      </c>
      <c r="AE63" s="98"/>
      <c r="AF63" s="98">
        <f>+'Alloc amt'!AF63/'Alloc amt'!$G63</f>
        <v>9.1061000000000003E-2</v>
      </c>
      <c r="AG63" s="98">
        <f>+'Alloc amt'!AG63/'Alloc amt'!$G63</f>
        <v>0</v>
      </c>
      <c r="AH63" s="98">
        <f>+'Alloc amt'!AH63/'Alloc amt'!$G63</f>
        <v>0</v>
      </c>
      <c r="AI63" s="98"/>
      <c r="AJ63" s="98">
        <f>+'Alloc amt'!AJ63/'Alloc amt'!$G63</f>
        <v>9.1643000000000002E-2</v>
      </c>
      <c r="AK63" s="98">
        <f>+'Alloc amt'!AK63/'Alloc amt'!$G63</f>
        <v>0</v>
      </c>
      <c r="AL63" s="98">
        <f>+'Alloc amt'!AL63/'Alloc amt'!$G63</f>
        <v>0</v>
      </c>
      <c r="AM63" s="98"/>
      <c r="AN63" s="98">
        <f>+'Alloc amt'!AN63/'Alloc amt'!$G63</f>
        <v>9.0139999999999994E-3</v>
      </c>
      <c r="AO63" s="98">
        <f>+'Alloc amt'!AO63/'Alloc amt'!$G63</f>
        <v>0</v>
      </c>
      <c r="AP63" s="98">
        <f>+'Alloc amt'!AP63/'Alloc amt'!$G63</f>
        <v>0</v>
      </c>
      <c r="AQ63" s="98"/>
      <c r="AR63" s="98">
        <f>+'Alloc amt'!AR63/'Alloc amt'!$G63</f>
        <v>4.8890000000000001E-3</v>
      </c>
      <c r="AS63" s="98">
        <f>+'Alloc amt'!AS63/'Alloc amt'!$G63</f>
        <v>0</v>
      </c>
      <c r="AT63" s="98">
        <f>+'Alloc amt'!AT63/'Alloc amt'!$G63</f>
        <v>0</v>
      </c>
      <c r="AU63" s="98"/>
      <c r="AV63" s="98">
        <f>+'Alloc amt'!AV63/'Alloc amt'!$G63</f>
        <v>8.3339999999999994E-3</v>
      </c>
      <c r="AW63" s="98">
        <f>+'Alloc amt'!AW63/'Alloc amt'!$G63</f>
        <v>0</v>
      </c>
      <c r="AX63" s="98">
        <f>+'Alloc amt'!AX63/'Alloc amt'!$G63</f>
        <v>0</v>
      </c>
      <c r="AY63" s="98"/>
      <c r="AZ63" s="98">
        <f>+'Alloc amt'!AZ63/'Alloc amt'!$G63</f>
        <v>2.72E-4</v>
      </c>
      <c r="BA63" s="98">
        <f>+'Alloc amt'!BA63/'Alloc amt'!$G63</f>
        <v>0</v>
      </c>
      <c r="BB63" s="98">
        <f>+'Alloc amt'!BB63/'Alloc amt'!$G63</f>
        <v>0</v>
      </c>
      <c r="BC63" s="98"/>
      <c r="BD63" s="98">
        <f>+'Alloc amt'!BD63/'Alloc amt'!$G63</f>
        <v>2.6200000000000003E-4</v>
      </c>
      <c r="BE63" s="98">
        <f>+'Alloc amt'!BE63/'Alloc amt'!$G63</f>
        <v>0</v>
      </c>
      <c r="BF63" s="98">
        <f>+'Alloc amt'!BF63/'Alloc amt'!$G63</f>
        <v>0</v>
      </c>
    </row>
    <row r="64" spans="3:58" x14ac:dyDescent="0.25">
      <c r="C64" s="6" t="str">
        <f>'Alloc amt'!C64</f>
        <v>Probability of Dispatch Depreciation Reserve</v>
      </c>
      <c r="D64" s="6" t="str">
        <f>'Alloc amt'!D64</f>
        <v>PODRES</v>
      </c>
      <c r="E64" s="6">
        <f>'Alloc amt'!E64</f>
        <v>53</v>
      </c>
      <c r="F64" s="103"/>
      <c r="G64" s="101">
        <f t="shared" si="1"/>
        <v>0.99999999999999978</v>
      </c>
      <c r="H64" s="98">
        <f>+'Alloc amt'!H64/'Alloc amt'!$G64</f>
        <v>1</v>
      </c>
      <c r="I64" s="98">
        <f>+'Alloc amt'!I64/'Alloc amt'!$G64</f>
        <v>0</v>
      </c>
      <c r="J64" s="98">
        <f>+'Alloc amt'!J64/'Alloc amt'!$G64</f>
        <v>0</v>
      </c>
      <c r="K64" s="104"/>
      <c r="L64" s="98">
        <f>+'Alloc amt'!L64/'Alloc amt'!$G64</f>
        <v>0.35740599999999995</v>
      </c>
      <c r="M64" s="98">
        <f>+'Alloc amt'!M64/'Alloc amt'!$G64</f>
        <v>0</v>
      </c>
      <c r="N64" s="98">
        <f>+'Alloc amt'!N64/'Alloc amt'!$G64</f>
        <v>0</v>
      </c>
      <c r="O64" s="98"/>
      <c r="P64" s="98">
        <f>+'Alloc amt'!P64/'Alloc amt'!$G64</f>
        <v>0.11587199999999998</v>
      </c>
      <c r="Q64" s="98">
        <f>+'Alloc amt'!Q64/'Alloc amt'!$G64</f>
        <v>0</v>
      </c>
      <c r="R64" s="98">
        <f>+'Alloc amt'!R64/'Alloc amt'!$G64</f>
        <v>0</v>
      </c>
      <c r="S64" s="98"/>
      <c r="T64" s="98">
        <f>+'Alloc amt'!T64/'Alloc amt'!$G64</f>
        <v>1.3530999999999996E-2</v>
      </c>
      <c r="U64" s="98">
        <f>+'Alloc amt'!U64/'Alloc amt'!$G64</f>
        <v>0</v>
      </c>
      <c r="V64" s="98">
        <f>+'Alloc amt'!V64/'Alloc amt'!$G64</f>
        <v>0</v>
      </c>
      <c r="W64" s="98"/>
      <c r="X64" s="98">
        <f>+'Alloc amt'!X64/'Alloc amt'!$G64</f>
        <v>0.15849999999999997</v>
      </c>
      <c r="Y64" s="98">
        <f>+'Alloc amt'!Y64/'Alloc amt'!$G64</f>
        <v>0</v>
      </c>
      <c r="Z64" s="98">
        <f>+'Alloc amt'!Z64/'Alloc amt'!$G64</f>
        <v>0</v>
      </c>
      <c r="AA64" s="98"/>
      <c r="AB64" s="98">
        <f>+'Alloc amt'!AB64/'Alloc amt'!$G64</f>
        <v>0.15064199999999997</v>
      </c>
      <c r="AC64" s="98">
        <f>+'Alloc amt'!AC64/'Alloc amt'!$G64</f>
        <v>0</v>
      </c>
      <c r="AD64" s="98">
        <f>+'Alloc amt'!AD64/'Alloc amt'!$G64</f>
        <v>0</v>
      </c>
      <c r="AE64" s="98"/>
      <c r="AF64" s="98">
        <f>+'Alloc amt'!AF64/'Alloc amt'!$G64</f>
        <v>9.0666999999999984E-2</v>
      </c>
      <c r="AG64" s="98">
        <f>+'Alloc amt'!AG64/'Alloc amt'!$G64</f>
        <v>0</v>
      </c>
      <c r="AH64" s="98">
        <f>+'Alloc amt'!AH64/'Alloc amt'!$G64</f>
        <v>0</v>
      </c>
      <c r="AI64" s="98"/>
      <c r="AJ64" s="98">
        <f>+'Alloc amt'!AJ64/'Alloc amt'!$G64</f>
        <v>9.0882999999999992E-2</v>
      </c>
      <c r="AK64" s="98">
        <f>+'Alloc amt'!AK64/'Alloc amt'!$G64</f>
        <v>0</v>
      </c>
      <c r="AL64" s="98">
        <f>+'Alloc amt'!AL64/'Alloc amt'!$G64</f>
        <v>0</v>
      </c>
      <c r="AM64" s="98"/>
      <c r="AN64" s="98">
        <f>+'Alloc amt'!AN64/'Alloc amt'!$G64</f>
        <v>8.9659999999999983E-3</v>
      </c>
      <c r="AO64" s="98">
        <f>+'Alloc amt'!AO64/'Alloc amt'!$G64</f>
        <v>0</v>
      </c>
      <c r="AP64" s="98">
        <f>+'Alloc amt'!AP64/'Alloc amt'!$G64</f>
        <v>0</v>
      </c>
      <c r="AQ64" s="98"/>
      <c r="AR64" s="98">
        <f>+'Alloc amt'!AR64/'Alloc amt'!$G64</f>
        <v>4.8469999999999989E-3</v>
      </c>
      <c r="AS64" s="98">
        <f>+'Alloc amt'!AS64/'Alloc amt'!$G64</f>
        <v>0</v>
      </c>
      <c r="AT64" s="98">
        <f>+'Alloc amt'!AT64/'Alloc amt'!$G64</f>
        <v>0</v>
      </c>
      <c r="AU64" s="98"/>
      <c r="AV64" s="98">
        <f>+'Alloc amt'!AV64/'Alloc amt'!$G64</f>
        <v>8.1599999999999989E-3</v>
      </c>
      <c r="AW64" s="98">
        <f>+'Alloc amt'!AW64/'Alloc amt'!$G64</f>
        <v>0</v>
      </c>
      <c r="AX64" s="98">
        <f>+'Alloc amt'!AX64/'Alloc amt'!$G64</f>
        <v>0</v>
      </c>
      <c r="AY64" s="98"/>
      <c r="AZ64" s="98">
        <f>+'Alloc amt'!AZ64/'Alloc amt'!$G64</f>
        <v>2.6599999999999996E-4</v>
      </c>
      <c r="BA64" s="98">
        <f>+'Alloc amt'!BA64/'Alloc amt'!$G64</f>
        <v>0</v>
      </c>
      <c r="BB64" s="98">
        <f>+'Alloc amt'!BB64/'Alloc amt'!$G64</f>
        <v>0</v>
      </c>
      <c r="BC64" s="98"/>
      <c r="BD64" s="98">
        <f>+'Alloc amt'!BD64/'Alloc amt'!$G64</f>
        <v>2.5999999999999992E-4</v>
      </c>
      <c r="BE64" s="98">
        <f>+'Alloc amt'!BE64/'Alloc amt'!$G64</f>
        <v>0</v>
      </c>
      <c r="BF64" s="98">
        <f>+'Alloc amt'!BF64/'Alloc amt'!$G64</f>
        <v>0</v>
      </c>
    </row>
    <row r="65" spans="3:58" x14ac:dyDescent="0.25">
      <c r="C65" s="6"/>
      <c r="D65" s="6"/>
      <c r="E65" s="6"/>
      <c r="F65" s="103"/>
      <c r="G65" s="101"/>
      <c r="H65" s="98"/>
      <c r="I65" s="98"/>
      <c r="J65" s="98"/>
      <c r="K65" s="104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3:58" x14ac:dyDescent="0.25">
      <c r="C66" s="6">
        <f>'Alloc amt'!C65</f>
        <v>0</v>
      </c>
      <c r="D66" s="6">
        <f>'Alloc amt'!D65</f>
        <v>0</v>
      </c>
      <c r="E66" s="6">
        <f>'Alloc amt'!E65</f>
        <v>0</v>
      </c>
      <c r="F66" s="103"/>
      <c r="G66" s="101" t="e">
        <f t="shared" si="0"/>
        <v>#DIV/0!</v>
      </c>
      <c r="H66" s="98" t="e">
        <f>+'Alloc amt'!H65/'Alloc amt'!$G65</f>
        <v>#DIV/0!</v>
      </c>
      <c r="I66" s="98" t="e">
        <f>+'Alloc amt'!I65/'Alloc amt'!$G65</f>
        <v>#DIV/0!</v>
      </c>
      <c r="J66" s="98" t="e">
        <f>+'Alloc amt'!J65/'Alloc amt'!$G65</f>
        <v>#DIV/0!</v>
      </c>
      <c r="K66" s="104"/>
      <c r="L66" s="98" t="e">
        <f>+'Alloc amt'!L65/'Alloc amt'!$G65</f>
        <v>#DIV/0!</v>
      </c>
      <c r="M66" s="98" t="e">
        <f>+'Alloc amt'!M65/'Alloc amt'!$G65</f>
        <v>#DIV/0!</v>
      </c>
      <c r="N66" s="98" t="e">
        <f>+'Alloc amt'!N65/'Alloc amt'!$G65</f>
        <v>#DIV/0!</v>
      </c>
      <c r="O66" s="98"/>
      <c r="P66" s="98" t="e">
        <f>+'Alloc amt'!P65/'Alloc amt'!$G65</f>
        <v>#DIV/0!</v>
      </c>
      <c r="Q66" s="98" t="e">
        <f>+'Alloc amt'!Q65/'Alloc amt'!$G65</f>
        <v>#DIV/0!</v>
      </c>
      <c r="R66" s="98" t="e">
        <f>+'Alloc amt'!R65/'Alloc amt'!$G65</f>
        <v>#DIV/0!</v>
      </c>
      <c r="S66" s="98"/>
      <c r="T66" s="98" t="e">
        <f>+'Alloc amt'!T65/'Alloc amt'!$G65</f>
        <v>#DIV/0!</v>
      </c>
      <c r="U66" s="98" t="e">
        <f>+'Alloc amt'!U65/'Alloc amt'!$G65</f>
        <v>#DIV/0!</v>
      </c>
      <c r="V66" s="98" t="e">
        <f>+'Alloc amt'!V65/'Alloc amt'!$G65</f>
        <v>#DIV/0!</v>
      </c>
      <c r="W66" s="98"/>
      <c r="X66" s="98" t="e">
        <f>+'Alloc amt'!X65/'Alloc amt'!$G65</f>
        <v>#DIV/0!</v>
      </c>
      <c r="Y66" s="98" t="e">
        <f>+'Alloc amt'!Y65/'Alloc amt'!$G65</f>
        <v>#DIV/0!</v>
      </c>
      <c r="Z66" s="98" t="e">
        <f>+'Alloc amt'!Z65/'Alloc amt'!$G65</f>
        <v>#DIV/0!</v>
      </c>
      <c r="AA66" s="98"/>
      <c r="AB66" s="98" t="e">
        <f>+'Alloc amt'!AB65/'Alloc amt'!$G65</f>
        <v>#DIV/0!</v>
      </c>
      <c r="AC66" s="98" t="e">
        <f>+'Alloc amt'!AC65/'Alloc amt'!$G65</f>
        <v>#DIV/0!</v>
      </c>
      <c r="AD66" s="98" t="e">
        <f>+'Alloc amt'!AD65/'Alloc amt'!$G65</f>
        <v>#DIV/0!</v>
      </c>
      <c r="AE66" s="98"/>
      <c r="AF66" s="98" t="e">
        <f>+'Alloc amt'!AF65/'Alloc amt'!$G65</f>
        <v>#DIV/0!</v>
      </c>
      <c r="AG66" s="98" t="e">
        <f>+'Alloc amt'!AG65/'Alloc amt'!$G65</f>
        <v>#DIV/0!</v>
      </c>
      <c r="AH66" s="98" t="e">
        <f>+'Alloc amt'!AH65/'Alloc amt'!$G65</f>
        <v>#DIV/0!</v>
      </c>
      <c r="AI66" s="98"/>
      <c r="AJ66" s="98" t="e">
        <f>+'Alloc amt'!AJ65/'Alloc amt'!$G65</f>
        <v>#DIV/0!</v>
      </c>
      <c r="AK66" s="98" t="e">
        <f>+'Alloc amt'!AK65/'Alloc amt'!$G65</f>
        <v>#DIV/0!</v>
      </c>
      <c r="AL66" s="98" t="e">
        <f>+'Alloc amt'!AL65/'Alloc amt'!$G65</f>
        <v>#DIV/0!</v>
      </c>
      <c r="AM66" s="98"/>
      <c r="AN66" s="98" t="e">
        <f>+'Alloc amt'!AN65/'Alloc amt'!$G65</f>
        <v>#DIV/0!</v>
      </c>
      <c r="AO66" s="98" t="e">
        <f>+'Alloc amt'!AO65/'Alloc amt'!$G65</f>
        <v>#DIV/0!</v>
      </c>
      <c r="AP66" s="98" t="e">
        <f>+'Alloc amt'!AP65/'Alloc amt'!$G65</f>
        <v>#DIV/0!</v>
      </c>
      <c r="AQ66" s="98"/>
      <c r="AR66" s="98" t="e">
        <f>+'Alloc amt'!AR65/'Alloc amt'!$G65</f>
        <v>#DIV/0!</v>
      </c>
      <c r="AS66" s="98" t="e">
        <f>+'Alloc amt'!AS65/'Alloc amt'!$G65</f>
        <v>#DIV/0!</v>
      </c>
      <c r="AT66" s="98" t="e">
        <f>+'Alloc amt'!AT65/'Alloc amt'!$G65</f>
        <v>#DIV/0!</v>
      </c>
      <c r="AU66" s="98"/>
      <c r="AV66" s="98" t="e">
        <f>+'Alloc amt'!AV65/'Alloc amt'!$G65</f>
        <v>#DIV/0!</v>
      </c>
      <c r="AW66" s="98" t="e">
        <f>+'Alloc amt'!AW65/'Alloc amt'!$G65</f>
        <v>#DIV/0!</v>
      </c>
      <c r="AX66" s="98" t="e">
        <f>+'Alloc amt'!AX65/'Alloc amt'!$G65</f>
        <v>#DIV/0!</v>
      </c>
      <c r="AY66" s="98"/>
      <c r="AZ66" s="98" t="e">
        <f>+'Alloc amt'!AZ65/'Alloc amt'!$G65</f>
        <v>#DIV/0!</v>
      </c>
      <c r="BA66" s="98" t="e">
        <f>+'Alloc amt'!BA65/'Alloc amt'!$G65</f>
        <v>#DIV/0!</v>
      </c>
      <c r="BB66" s="98" t="e">
        <f>+'Alloc amt'!BB65/'Alloc amt'!$G65</f>
        <v>#DIV/0!</v>
      </c>
      <c r="BC66" s="98"/>
      <c r="BD66" s="98" t="e">
        <f>+'Alloc amt'!BD65/'Alloc amt'!$G65</f>
        <v>#DIV/0!</v>
      </c>
      <c r="BE66" s="98" t="e">
        <f>+'Alloc amt'!BE65/'Alloc amt'!$G65</f>
        <v>#DIV/0!</v>
      </c>
      <c r="BF66" s="98" t="e">
        <f>+'Alloc amt'!BF65/'Alloc amt'!$G65</f>
        <v>#DIV/0!</v>
      </c>
    </row>
    <row r="67" spans="3:58" x14ac:dyDescent="0.25">
      <c r="C67" s="6" t="str">
        <f>'Alloc amt'!C66</f>
        <v>Memo: Purchased Pwer Expense</v>
      </c>
      <c r="D67" s="6">
        <f>'Alloc amt'!D66</f>
        <v>0</v>
      </c>
      <c r="E67" s="6">
        <f>'Alloc amt'!E66</f>
        <v>0</v>
      </c>
      <c r="F67" s="103"/>
      <c r="G67" s="101" t="e">
        <f t="shared" si="0"/>
        <v>#DIV/0!</v>
      </c>
      <c r="H67" s="98" t="e">
        <f>+'Alloc amt'!H66/'Alloc amt'!$G66</f>
        <v>#DIV/0!</v>
      </c>
      <c r="I67" s="98" t="e">
        <f>+'Alloc amt'!I66/'Alloc amt'!$G66</f>
        <v>#DIV/0!</v>
      </c>
      <c r="J67" s="98" t="e">
        <f>+'Alloc amt'!J66/'Alloc amt'!$G66</f>
        <v>#DIV/0!</v>
      </c>
      <c r="K67" s="104"/>
      <c r="L67" s="98" t="e">
        <f>+'Alloc amt'!L66/'Alloc amt'!$G66</f>
        <v>#DIV/0!</v>
      </c>
      <c r="M67" s="98" t="e">
        <f>+'Alloc amt'!M66/'Alloc amt'!$G66</f>
        <v>#DIV/0!</v>
      </c>
      <c r="N67" s="98" t="e">
        <f>+'Alloc amt'!N66/'Alloc amt'!$G66</f>
        <v>#DIV/0!</v>
      </c>
      <c r="O67" s="98"/>
      <c r="P67" s="98" t="e">
        <f>+'Alloc amt'!P66/'Alloc amt'!$G66</f>
        <v>#DIV/0!</v>
      </c>
      <c r="Q67" s="98" t="e">
        <f>+'Alloc amt'!Q66/'Alloc amt'!$G66</f>
        <v>#DIV/0!</v>
      </c>
      <c r="R67" s="98" t="e">
        <f>+'Alloc amt'!R66/'Alloc amt'!$G66</f>
        <v>#DIV/0!</v>
      </c>
      <c r="S67" s="98"/>
      <c r="T67" s="98" t="e">
        <f>+'Alloc amt'!T66/'Alloc amt'!$G66</f>
        <v>#DIV/0!</v>
      </c>
      <c r="U67" s="98" t="e">
        <f>+'Alloc amt'!U66/'Alloc amt'!$G66</f>
        <v>#DIV/0!</v>
      </c>
      <c r="V67" s="98" t="e">
        <f>+'Alloc amt'!V66/'Alloc amt'!$G66</f>
        <v>#DIV/0!</v>
      </c>
      <c r="W67" s="98"/>
      <c r="X67" s="98" t="e">
        <f>+'Alloc amt'!X66/'Alloc amt'!$G66</f>
        <v>#DIV/0!</v>
      </c>
      <c r="Y67" s="98" t="e">
        <f>+'Alloc amt'!Y66/'Alloc amt'!$G66</f>
        <v>#DIV/0!</v>
      </c>
      <c r="Z67" s="98" t="e">
        <f>+'Alloc amt'!Z66/'Alloc amt'!$G66</f>
        <v>#DIV/0!</v>
      </c>
      <c r="AA67" s="98"/>
      <c r="AB67" s="98" t="e">
        <f>+'Alloc amt'!AB66/'Alloc amt'!$G66</f>
        <v>#DIV/0!</v>
      </c>
      <c r="AC67" s="98" t="e">
        <f>+'Alloc amt'!AC66/'Alloc amt'!$G66</f>
        <v>#DIV/0!</v>
      </c>
      <c r="AD67" s="98" t="e">
        <f>+'Alloc amt'!AD66/'Alloc amt'!$G66</f>
        <v>#DIV/0!</v>
      </c>
      <c r="AE67" s="98"/>
      <c r="AF67" s="98" t="e">
        <f>+'Alloc amt'!AF66/'Alloc amt'!$G66</f>
        <v>#DIV/0!</v>
      </c>
      <c r="AG67" s="98" t="e">
        <f>+'Alloc amt'!AG66/'Alloc amt'!$G66</f>
        <v>#DIV/0!</v>
      </c>
      <c r="AH67" s="98" t="e">
        <f>+'Alloc amt'!AH66/'Alloc amt'!$G66</f>
        <v>#DIV/0!</v>
      </c>
      <c r="AI67" s="98"/>
      <c r="AJ67" s="98" t="e">
        <f>+'Alloc amt'!AJ66/'Alloc amt'!$G66</f>
        <v>#DIV/0!</v>
      </c>
      <c r="AK67" s="98" t="e">
        <f>+'Alloc amt'!AK66/'Alloc amt'!$G66</f>
        <v>#DIV/0!</v>
      </c>
      <c r="AL67" s="98" t="e">
        <f>+'Alloc amt'!AL66/'Alloc amt'!$G66</f>
        <v>#DIV/0!</v>
      </c>
      <c r="AM67" s="98"/>
      <c r="AN67" s="98" t="e">
        <f>+'Alloc amt'!AN66/'Alloc amt'!$G66</f>
        <v>#DIV/0!</v>
      </c>
      <c r="AO67" s="98" t="e">
        <f>+'Alloc amt'!AO66/'Alloc amt'!$G66</f>
        <v>#DIV/0!</v>
      </c>
      <c r="AP67" s="98" t="e">
        <f>+'Alloc amt'!AP66/'Alloc amt'!$G66</f>
        <v>#DIV/0!</v>
      </c>
      <c r="AQ67" s="98"/>
      <c r="AR67" s="98" t="e">
        <f>+'Alloc amt'!AR66/'Alloc amt'!$G66</f>
        <v>#DIV/0!</v>
      </c>
      <c r="AS67" s="98" t="e">
        <f>+'Alloc amt'!AS66/'Alloc amt'!$G66</f>
        <v>#DIV/0!</v>
      </c>
      <c r="AT67" s="98" t="e">
        <f>+'Alloc amt'!AT66/'Alloc amt'!$G66</f>
        <v>#DIV/0!</v>
      </c>
      <c r="AU67" s="98"/>
      <c r="AV67" s="98" t="e">
        <f>+'Alloc amt'!AV66/'Alloc amt'!$G66</f>
        <v>#DIV/0!</v>
      </c>
      <c r="AW67" s="98" t="e">
        <f>+'Alloc amt'!AW66/'Alloc amt'!$G66</f>
        <v>#DIV/0!</v>
      </c>
      <c r="AX67" s="98" t="e">
        <f>+'Alloc amt'!AX66/'Alloc amt'!$G66</f>
        <v>#DIV/0!</v>
      </c>
      <c r="AY67" s="98"/>
      <c r="AZ67" s="98" t="e">
        <f>+'Alloc amt'!AZ66/'Alloc amt'!$G66</f>
        <v>#DIV/0!</v>
      </c>
      <c r="BA67" s="98" t="e">
        <f>+'Alloc amt'!BA66/'Alloc amt'!$G66</f>
        <v>#DIV/0!</v>
      </c>
      <c r="BB67" s="98" t="e">
        <f>+'Alloc amt'!BB66/'Alloc amt'!$G66</f>
        <v>#DIV/0!</v>
      </c>
      <c r="BC67" s="98"/>
      <c r="BD67" s="98" t="e">
        <f>+'Alloc amt'!BD66/'Alloc amt'!$G66</f>
        <v>#DIV/0!</v>
      </c>
      <c r="BE67" s="98" t="e">
        <f>+'Alloc amt'!BE66/'Alloc amt'!$G66</f>
        <v>#DIV/0!</v>
      </c>
      <c r="BF67" s="98" t="e">
        <f>+'Alloc amt'!BF66/'Alloc amt'!$G66</f>
        <v>#DIV/0!</v>
      </c>
    </row>
    <row r="68" spans="3:58" x14ac:dyDescent="0.25">
      <c r="C68" s="6" t="str">
        <f>'Alloc amt'!C67</f>
        <v>Demand</v>
      </c>
      <c r="D68" s="6" t="str">
        <f>'Alloc amt'!D67</f>
        <v>Production Plant</v>
      </c>
      <c r="E68" s="6">
        <f>'Alloc amt'!E67</f>
        <v>0</v>
      </c>
      <c r="F68" s="103"/>
      <c r="G68" s="101">
        <f t="shared" si="0"/>
        <v>1</v>
      </c>
      <c r="H68" s="98">
        <f>+'Alloc amt'!H67/'Alloc amt'!$G67</f>
        <v>1</v>
      </c>
      <c r="I68" s="98">
        <f>+'Alloc amt'!I67/'Alloc amt'!$G67</f>
        <v>0</v>
      </c>
      <c r="J68" s="98">
        <f>+'Alloc amt'!J67/'Alloc amt'!$G67</f>
        <v>0</v>
      </c>
      <c r="K68" s="104"/>
      <c r="L68" s="98">
        <f>+'Alloc amt'!L67/'Alloc amt'!$G67</f>
        <v>0.3910502904467173</v>
      </c>
      <c r="M68" s="98">
        <f>+'Alloc amt'!M67/'Alloc amt'!$G67</f>
        <v>0</v>
      </c>
      <c r="N68" s="98">
        <f>+'Alloc amt'!N67/'Alloc amt'!$G67</f>
        <v>0</v>
      </c>
      <c r="O68" s="98"/>
      <c r="P68" s="98">
        <f>+'Alloc amt'!P67/'Alloc amt'!$G67</f>
        <v>0.1413158626340664</v>
      </c>
      <c r="Q68" s="98">
        <f>+'Alloc amt'!Q67/'Alloc amt'!$G67</f>
        <v>0</v>
      </c>
      <c r="R68" s="98">
        <f>+'Alloc amt'!R67/'Alloc amt'!$G67</f>
        <v>0</v>
      </c>
      <c r="S68" s="98"/>
      <c r="T68" s="98">
        <f>+'Alloc amt'!T67/'Alloc amt'!$G67</f>
        <v>1.1654448882840965E-2</v>
      </c>
      <c r="U68" s="98">
        <f>+'Alloc amt'!U67/'Alloc amt'!$G67</f>
        <v>0</v>
      </c>
      <c r="V68" s="98">
        <f>+'Alloc amt'!V67/'Alloc amt'!$G67</f>
        <v>0</v>
      </c>
      <c r="W68" s="98"/>
      <c r="X68" s="98">
        <f>+'Alloc amt'!X67/'Alloc amt'!$G67</f>
        <v>0.1645069721844227</v>
      </c>
      <c r="Y68" s="98">
        <f>+'Alloc amt'!Y67/'Alloc amt'!$G67</f>
        <v>0</v>
      </c>
      <c r="Z68" s="98">
        <f>+'Alloc amt'!Z67/'Alloc amt'!$G67</f>
        <v>0</v>
      </c>
      <c r="AA68" s="98"/>
      <c r="AB68" s="98">
        <f>+'Alloc amt'!AB67/'Alloc amt'!$G67</f>
        <v>0.12442093557496745</v>
      </c>
      <c r="AC68" s="98">
        <f>+'Alloc amt'!AC67/'Alloc amt'!$G67</f>
        <v>0</v>
      </c>
      <c r="AD68" s="98">
        <f>+'Alloc amt'!AD67/'Alloc amt'!$G67</f>
        <v>0</v>
      </c>
      <c r="AE68" s="98"/>
      <c r="AF68" s="98">
        <f>+'Alloc amt'!AF67/'Alloc amt'!$G67</f>
        <v>8.4036404606177659E-2</v>
      </c>
      <c r="AG68" s="98">
        <f>+'Alloc amt'!AG67/'Alloc amt'!$G67</f>
        <v>0</v>
      </c>
      <c r="AH68" s="98">
        <f>+'Alloc amt'!AH67/'Alloc amt'!$G67</f>
        <v>0</v>
      </c>
      <c r="AI68" s="98"/>
      <c r="AJ68" s="98">
        <f>+'Alloc amt'!AJ67/'Alloc amt'!$G67</f>
        <v>7.1959088714279446E-2</v>
      </c>
      <c r="AK68" s="98">
        <f>+'Alloc amt'!AK67/'Alloc amt'!$G67</f>
        <v>0</v>
      </c>
      <c r="AL68" s="98">
        <f>+'Alloc amt'!AL67/'Alloc amt'!$G67</f>
        <v>0</v>
      </c>
      <c r="AM68" s="98"/>
      <c r="AN68" s="98">
        <f>+'Alloc amt'!AN67/'Alloc amt'!$G67</f>
        <v>7.7699983904715919E-3</v>
      </c>
      <c r="AO68" s="98">
        <f>+'Alloc amt'!AO67/'Alloc amt'!$G67</f>
        <v>0</v>
      </c>
      <c r="AP68" s="98">
        <f>+'Alloc amt'!AP67/'Alloc amt'!$G67</f>
        <v>0</v>
      </c>
      <c r="AQ68" s="98"/>
      <c r="AR68" s="98">
        <f>+'Alloc amt'!AR67/'Alloc amt'!$G67</f>
        <v>3.1451648303410739E-3</v>
      </c>
      <c r="AS68" s="98">
        <f>+'Alloc amt'!AS67/'Alloc amt'!$G67</f>
        <v>0</v>
      </c>
      <c r="AT68" s="98">
        <f>+'Alloc amt'!AT67/'Alloc amt'!$G67</f>
        <v>0</v>
      </c>
      <c r="AU68" s="98"/>
      <c r="AV68" s="98">
        <f>+'Alloc amt'!AV67/'Alloc amt'!$G67</f>
        <v>0</v>
      </c>
      <c r="AW68" s="98">
        <f>+'Alloc amt'!AW67/'Alloc amt'!$G67</f>
        <v>0</v>
      </c>
      <c r="AX68" s="98">
        <f>+'Alloc amt'!AX67/'Alloc amt'!$G67</f>
        <v>0</v>
      </c>
      <c r="AY68" s="98"/>
      <c r="AZ68" s="98">
        <f>+'Alloc amt'!AZ67/'Alloc amt'!$G67</f>
        <v>0</v>
      </c>
      <c r="BA68" s="98">
        <f>+'Alloc amt'!BA67/'Alloc amt'!$G67</f>
        <v>0</v>
      </c>
      <c r="BB68" s="98">
        <f>+'Alloc amt'!BB67/'Alloc amt'!$G67</f>
        <v>0</v>
      </c>
      <c r="BC68" s="98"/>
      <c r="BD68" s="98">
        <f>+'Alloc amt'!BD67/'Alloc amt'!$G67</f>
        <v>1.4083373571543539E-4</v>
      </c>
      <c r="BE68" s="98">
        <f>+'Alloc amt'!BE67/'Alloc amt'!$G67</f>
        <v>0</v>
      </c>
      <c r="BF68" s="98">
        <f>+'Alloc amt'!BF67/'Alloc amt'!$G67</f>
        <v>0</v>
      </c>
    </row>
    <row r="69" spans="3:58" x14ac:dyDescent="0.25">
      <c r="C69" s="6" t="str">
        <f>'Alloc amt'!C68</f>
        <v>Energy</v>
      </c>
      <c r="D69" s="6" t="str">
        <f>'Alloc amt'!D68</f>
        <v>Energy @ Source</v>
      </c>
      <c r="E69" s="6">
        <f>'Alloc amt'!E68</f>
        <v>0</v>
      </c>
      <c r="F69" s="103"/>
      <c r="G69" s="101">
        <f t="shared" si="0"/>
        <v>1.0000000000000002</v>
      </c>
      <c r="H69" s="98">
        <f>+'Alloc amt'!H68/'Alloc amt'!$G68</f>
        <v>0</v>
      </c>
      <c r="I69" s="98">
        <f>+'Alloc amt'!I68/'Alloc amt'!$G68</f>
        <v>1</v>
      </c>
      <c r="J69" s="98">
        <f>+'Alloc amt'!J68/'Alloc amt'!$G68</f>
        <v>0</v>
      </c>
      <c r="K69" s="104"/>
      <c r="L69" s="98">
        <f>+'Alloc amt'!L68/'Alloc amt'!$G68</f>
        <v>0</v>
      </c>
      <c r="M69" s="98">
        <f>+'Alloc amt'!M68/'Alloc amt'!$G68</f>
        <v>0.36177803172010092</v>
      </c>
      <c r="N69" s="98">
        <f>+'Alloc amt'!N68/'Alloc amt'!$G68</f>
        <v>0</v>
      </c>
      <c r="O69" s="98"/>
      <c r="P69" s="98">
        <f>+'Alloc amt'!P68/'Alloc amt'!$G68</f>
        <v>0</v>
      </c>
      <c r="Q69" s="98">
        <f>+'Alloc amt'!Q68/'Alloc amt'!$G68</f>
        <v>0.11756490847559163</v>
      </c>
      <c r="R69" s="98">
        <f>+'Alloc amt'!R68/'Alloc amt'!$G68</f>
        <v>0</v>
      </c>
      <c r="S69" s="98"/>
      <c r="T69" s="98">
        <f>+'Alloc amt'!T68/'Alloc amt'!$G68</f>
        <v>0</v>
      </c>
      <c r="U69" s="98">
        <f>+'Alloc amt'!U68/'Alloc amt'!$G68</f>
        <v>1.4002177519257265E-2</v>
      </c>
      <c r="V69" s="98">
        <f>+'Alloc amt'!V68/'Alloc amt'!$G68</f>
        <v>0</v>
      </c>
      <c r="W69" s="98"/>
      <c r="X69" s="98">
        <f>+'Alloc amt'!X68/'Alloc amt'!$G68</f>
        <v>0</v>
      </c>
      <c r="Y69" s="98">
        <f>+'Alloc amt'!Y68/'Alloc amt'!$G68</f>
        <v>0.1622334243174629</v>
      </c>
      <c r="Z69" s="98">
        <f>+'Alloc amt'!Z68/'Alloc amt'!$G68</f>
        <v>0</v>
      </c>
      <c r="AA69" s="98"/>
      <c r="AB69" s="98">
        <f>+'Alloc amt'!AB68/'Alloc amt'!$G68</f>
        <v>0</v>
      </c>
      <c r="AC69" s="98">
        <f>+'Alloc amt'!AC68/'Alloc amt'!$G68</f>
        <v>0.15660029229072769</v>
      </c>
      <c r="AD69" s="98">
        <f>+'Alloc amt'!AD68/'Alloc amt'!$G68</f>
        <v>0</v>
      </c>
      <c r="AE69" s="98"/>
      <c r="AF69" s="98">
        <f>+'Alloc amt'!AF68/'Alloc amt'!$G68</f>
        <v>0</v>
      </c>
      <c r="AG69" s="98">
        <f>+'Alloc amt'!AG68/'Alloc amt'!$G68</f>
        <v>6.8874940192707554E-2</v>
      </c>
      <c r="AH69" s="98">
        <f>+'Alloc amt'!AH68/'Alloc amt'!$G68</f>
        <v>0</v>
      </c>
      <c r="AI69" s="98"/>
      <c r="AJ69" s="98">
        <f>+'Alloc amt'!AJ68/'Alloc amt'!$G68</f>
        <v>0</v>
      </c>
      <c r="AK69" s="98">
        <f>+'Alloc amt'!AK68/'Alloc amt'!$G68</f>
        <v>9.5357587046394812E-2</v>
      </c>
      <c r="AL69" s="98">
        <f>+'Alloc amt'!AL68/'Alloc amt'!$G68</f>
        <v>0</v>
      </c>
      <c r="AM69" s="98"/>
      <c r="AN69" s="98">
        <f>+'Alloc amt'!AN68/'Alloc amt'!$G68</f>
        <v>0</v>
      </c>
      <c r="AO69" s="98">
        <f>+'Alloc amt'!AO68/'Alloc amt'!$G68</f>
        <v>9.3073843439687026E-3</v>
      </c>
      <c r="AP69" s="98">
        <f>+'Alloc amt'!AP68/'Alloc amt'!$G68</f>
        <v>0</v>
      </c>
      <c r="AQ69" s="98"/>
      <c r="AR69" s="98">
        <f>+'Alloc amt'!AR68/'Alloc amt'!$G68</f>
        <v>0</v>
      </c>
      <c r="AS69" s="98">
        <f>+'Alloc amt'!AS68/'Alloc amt'!$G68</f>
        <v>4.9170564146312126E-3</v>
      </c>
      <c r="AT69" s="98">
        <f>+'Alloc amt'!AT68/'Alloc amt'!$G68</f>
        <v>0</v>
      </c>
      <c r="AU69" s="98"/>
      <c r="AV69" s="98">
        <f>+'Alloc amt'!AV68/'Alloc amt'!$G68</f>
        <v>0</v>
      </c>
      <c r="AW69" s="98">
        <f>+'Alloc amt'!AW68/'Alloc amt'!$G68</f>
        <v>8.8080331284463489E-3</v>
      </c>
      <c r="AX69" s="98">
        <f>+'Alloc amt'!AX68/'Alloc amt'!$G68</f>
        <v>0</v>
      </c>
      <c r="AY69" s="98"/>
      <c r="AZ69" s="98">
        <f>+'Alloc amt'!AZ68/'Alloc amt'!$G68</f>
        <v>0</v>
      </c>
      <c r="BA69" s="98">
        <f>+'Alloc amt'!BA68/'Alloc amt'!$G68</f>
        <v>2.8711188981829109E-4</v>
      </c>
      <c r="BB69" s="98">
        <f>+'Alloc amt'!BB68/'Alloc amt'!$G68</f>
        <v>0</v>
      </c>
      <c r="BC69" s="98"/>
      <c r="BD69" s="98">
        <f>+'Alloc amt'!BD68/'Alloc amt'!$G68</f>
        <v>0</v>
      </c>
      <c r="BE69" s="98">
        <f>+'Alloc amt'!BE68/'Alloc amt'!$G68</f>
        <v>2.6905266089264647E-4</v>
      </c>
      <c r="BF69" s="98">
        <f>+'Alloc amt'!BF68/'Alloc amt'!$G68</f>
        <v>0</v>
      </c>
    </row>
    <row r="70" spans="3:58" x14ac:dyDescent="0.25">
      <c r="C70" s="6" t="str">
        <f>'Alloc amt'!C69</f>
        <v>Total</v>
      </c>
      <c r="D70" s="6">
        <f>'Alloc amt'!D69</f>
        <v>0</v>
      </c>
      <c r="E70" s="6">
        <f>'Alloc amt'!E69</f>
        <v>0</v>
      </c>
      <c r="F70" s="103"/>
      <c r="G70" s="101">
        <f t="shared" si="0"/>
        <v>1</v>
      </c>
      <c r="H70" s="98">
        <f>+'Alloc amt'!H69/'Alloc amt'!$G69</f>
        <v>0</v>
      </c>
      <c r="I70" s="98">
        <f>+'Alloc amt'!I69/'Alloc amt'!$G69</f>
        <v>0</v>
      </c>
      <c r="J70" s="98">
        <f>+'Alloc amt'!J69/'Alloc amt'!$G69</f>
        <v>0</v>
      </c>
      <c r="K70" s="104"/>
      <c r="L70" s="98">
        <f>+'Alloc amt'!L69/'Alloc amt'!$G69</f>
        <v>0.11757235133637363</v>
      </c>
      <c r="M70" s="98">
        <f>+'Alloc amt'!M69/'Alloc amt'!$G69</f>
        <v>0.25300661563807381</v>
      </c>
      <c r="N70" s="98">
        <f>+'Alloc amt'!N69/'Alloc amt'!$G69</f>
        <v>0</v>
      </c>
      <c r="O70" s="98"/>
      <c r="P70" s="98">
        <f>+'Alloc amt'!P69/'Alloc amt'!$G69</f>
        <v>4.2487727683401443E-2</v>
      </c>
      <c r="Q70" s="98">
        <f>+'Alloc amt'!Q69/'Alloc amt'!$G69</f>
        <v>8.2218092319718591E-2</v>
      </c>
      <c r="R70" s="98">
        <f>+'Alloc amt'!R69/'Alloc amt'!$G69</f>
        <v>0</v>
      </c>
      <c r="S70" s="98"/>
      <c r="T70" s="98">
        <f>+'Alloc amt'!T69/'Alloc amt'!$G69</f>
        <v>3.5040018947943672E-3</v>
      </c>
      <c r="U70" s="98">
        <f>+'Alloc amt'!U69/'Alloc amt'!$G69</f>
        <v>9.792312509598871E-3</v>
      </c>
      <c r="V70" s="98">
        <f>+'Alloc amt'!V69/'Alloc amt'!$G69</f>
        <v>0</v>
      </c>
      <c r="W70" s="98"/>
      <c r="X70" s="98">
        <f>+'Alloc amt'!X69/'Alloc amt'!$G69</f>
        <v>4.9460317517870167E-2</v>
      </c>
      <c r="Y70" s="98">
        <f>+'Alloc amt'!Y69/'Alloc amt'!$G69</f>
        <v>0.11345666688156814</v>
      </c>
      <c r="Z70" s="98">
        <f>+'Alloc amt'!Z69/'Alloc amt'!$G69</f>
        <v>0</v>
      </c>
      <c r="AA70" s="98"/>
      <c r="AB70" s="98">
        <f>+'Alloc amt'!AB69/'Alloc amt'!$G69</f>
        <v>3.7408134729447505E-2</v>
      </c>
      <c r="AC70" s="98">
        <f>+'Alloc amt'!AC69/'Alloc amt'!$G69</f>
        <v>0.10951718038828824</v>
      </c>
      <c r="AD70" s="98">
        <f>+'Alloc amt'!AD69/'Alloc amt'!$G69</f>
        <v>0</v>
      </c>
      <c r="AE70" s="98"/>
      <c r="AF70" s="98">
        <f>+'Alloc amt'!AF69/'Alloc amt'!$G69</f>
        <v>2.5266207259726912E-2</v>
      </c>
      <c r="AG70" s="98">
        <f>+'Alloc amt'!AG69/'Alloc amt'!$G69</f>
        <v>4.8167146682675369E-2</v>
      </c>
      <c r="AH70" s="98">
        <f>+'Alloc amt'!AH69/'Alloc amt'!$G69</f>
        <v>0</v>
      </c>
      <c r="AI70" s="98"/>
      <c r="AJ70" s="98">
        <f>+'Alloc amt'!AJ69/'Alloc amt'!$G69</f>
        <v>2.1635067066427142E-2</v>
      </c>
      <c r="AK70" s="98">
        <f>+'Alloc amt'!AK69/'Alloc amt'!$G69</f>
        <v>6.6687577074019719E-2</v>
      </c>
      <c r="AL70" s="98">
        <f>+'Alloc amt'!AL69/'Alloc amt'!$G69</f>
        <v>0</v>
      </c>
      <c r="AM70" s="98"/>
      <c r="AN70" s="98">
        <f>+'Alloc amt'!AN69/'Alloc amt'!$G69</f>
        <v>2.3361112444233254E-3</v>
      </c>
      <c r="AO70" s="98">
        <f>+'Alloc amt'!AO69/'Alloc amt'!$G69</f>
        <v>6.5090458978785968E-3</v>
      </c>
      <c r="AP70" s="98">
        <f>+'Alloc amt'!AP69/'Alloc amt'!$G69</f>
        <v>0</v>
      </c>
      <c r="AQ70" s="98"/>
      <c r="AR70" s="98">
        <f>+'Alloc amt'!AR69/'Alloc amt'!$G69</f>
        <v>9.4561859044073966E-4</v>
      </c>
      <c r="AS70" s="98">
        <f>+'Alloc amt'!AS69/'Alloc amt'!$G69</f>
        <v>3.4387046566990418E-3</v>
      </c>
      <c r="AT70" s="98">
        <f>+'Alloc amt'!AT69/'Alloc amt'!$G69</f>
        <v>0</v>
      </c>
      <c r="AU70" s="98"/>
      <c r="AV70" s="98">
        <f>+'Alloc amt'!AV69/'Alloc amt'!$G69</f>
        <v>0</v>
      </c>
      <c r="AW70" s="98">
        <f>+'Alloc amt'!AW69/'Alloc amt'!$G69</f>
        <v>6.1598285602382204E-3</v>
      </c>
      <c r="AX70" s="98">
        <f>+'Alloc amt'!AX69/'Alloc amt'!$G69</f>
        <v>0</v>
      </c>
      <c r="AY70" s="98"/>
      <c r="AZ70" s="98">
        <f>+'Alloc amt'!AZ69/'Alloc amt'!$G69</f>
        <v>0</v>
      </c>
      <c r="BA70" s="98">
        <f>+'Alloc amt'!BA69/'Alloc amt'!$G69</f>
        <v>2.0078943767535935E-4</v>
      </c>
      <c r="BB70" s="98">
        <f>+'Alloc amt'!BB69/'Alloc amt'!$G69</f>
        <v>0</v>
      </c>
      <c r="BC70" s="98"/>
      <c r="BD70" s="98">
        <f>+'Alloc amt'!BD69/'Alloc amt'!$G69</f>
        <v>4.2342772426108958E-5</v>
      </c>
      <c r="BE70" s="98">
        <f>+'Alloc amt'!BE69/'Alloc amt'!$G69</f>
        <v>1.8815985823465535E-4</v>
      </c>
      <c r="BF70" s="98">
        <f>+'Alloc amt'!BF69/'Alloc amt'!$G69</f>
        <v>0</v>
      </c>
    </row>
    <row r="71" spans="3:58" x14ac:dyDescent="0.25">
      <c r="C71" s="6">
        <f>'Alloc amt'!C70</f>
        <v>0</v>
      </c>
      <c r="D71" s="6">
        <f>'Alloc amt'!D70</f>
        <v>0</v>
      </c>
      <c r="E71" s="6">
        <f>'Alloc amt'!E70</f>
        <v>0</v>
      </c>
      <c r="F71" s="103"/>
      <c r="G71" s="101" t="e">
        <f t="shared" si="0"/>
        <v>#DIV/0!</v>
      </c>
      <c r="H71" s="98" t="e">
        <f>+'Alloc amt'!H70/'Alloc amt'!$G70</f>
        <v>#DIV/0!</v>
      </c>
      <c r="I71" s="98" t="e">
        <f>+'Alloc amt'!I70/'Alloc amt'!$G70</f>
        <v>#DIV/0!</v>
      </c>
      <c r="J71" s="98" t="e">
        <f>+'Alloc amt'!J70/'Alloc amt'!$G70</f>
        <v>#DIV/0!</v>
      </c>
      <c r="K71" s="104"/>
      <c r="L71" s="98" t="e">
        <f>+'Alloc amt'!L70/'Alloc amt'!$G70</f>
        <v>#DIV/0!</v>
      </c>
      <c r="M71" s="98" t="e">
        <f>+'Alloc amt'!M70/'Alloc amt'!$G70</f>
        <v>#DIV/0!</v>
      </c>
      <c r="N71" s="98" t="e">
        <f>+'Alloc amt'!N70/'Alloc amt'!$G70</f>
        <v>#DIV/0!</v>
      </c>
      <c r="O71" s="98"/>
      <c r="P71" s="98" t="e">
        <f>+'Alloc amt'!P70/'Alloc amt'!$G70</f>
        <v>#DIV/0!</v>
      </c>
      <c r="Q71" s="98" t="e">
        <f>+'Alloc amt'!Q70/'Alloc amt'!$G70</f>
        <v>#DIV/0!</v>
      </c>
      <c r="R71" s="98" t="e">
        <f>+'Alloc amt'!R70/'Alloc amt'!$G70</f>
        <v>#DIV/0!</v>
      </c>
      <c r="S71" s="98"/>
      <c r="T71" s="98" t="e">
        <f>+'Alloc amt'!T70/'Alloc amt'!$G70</f>
        <v>#DIV/0!</v>
      </c>
      <c r="U71" s="98" t="e">
        <f>+'Alloc amt'!U70/'Alloc amt'!$G70</f>
        <v>#DIV/0!</v>
      </c>
      <c r="V71" s="98" t="e">
        <f>+'Alloc amt'!V70/'Alloc amt'!$G70</f>
        <v>#DIV/0!</v>
      </c>
      <c r="W71" s="98"/>
      <c r="X71" s="98" t="e">
        <f>+'Alloc amt'!X70/'Alloc amt'!$G70</f>
        <v>#DIV/0!</v>
      </c>
      <c r="Y71" s="98" t="e">
        <f>+'Alloc amt'!Y70/'Alloc amt'!$G70</f>
        <v>#DIV/0!</v>
      </c>
      <c r="Z71" s="98" t="e">
        <f>+'Alloc amt'!Z70/'Alloc amt'!$G70</f>
        <v>#DIV/0!</v>
      </c>
      <c r="AA71" s="98"/>
      <c r="AB71" s="98" t="e">
        <f>+'Alloc amt'!AB70/'Alloc amt'!$G70</f>
        <v>#DIV/0!</v>
      </c>
      <c r="AC71" s="98" t="e">
        <f>+'Alloc amt'!AC70/'Alloc amt'!$G70</f>
        <v>#DIV/0!</v>
      </c>
      <c r="AD71" s="98" t="e">
        <f>+'Alloc amt'!AD70/'Alloc amt'!$G70</f>
        <v>#DIV/0!</v>
      </c>
      <c r="AE71" s="98"/>
      <c r="AF71" s="98" t="e">
        <f>+'Alloc amt'!AF70/'Alloc amt'!$G70</f>
        <v>#DIV/0!</v>
      </c>
      <c r="AG71" s="98" t="e">
        <f>+'Alloc amt'!AG70/'Alloc amt'!$G70</f>
        <v>#DIV/0!</v>
      </c>
      <c r="AH71" s="98" t="e">
        <f>+'Alloc amt'!AH70/'Alloc amt'!$G70</f>
        <v>#DIV/0!</v>
      </c>
      <c r="AI71" s="98"/>
      <c r="AJ71" s="98" t="e">
        <f>+'Alloc amt'!AJ70/'Alloc amt'!$G70</f>
        <v>#DIV/0!</v>
      </c>
      <c r="AK71" s="98" t="e">
        <f>+'Alloc amt'!AK70/'Alloc amt'!$G70</f>
        <v>#DIV/0!</v>
      </c>
      <c r="AL71" s="98" t="e">
        <f>+'Alloc amt'!AL70/'Alloc amt'!$G70</f>
        <v>#DIV/0!</v>
      </c>
      <c r="AM71" s="98"/>
      <c r="AN71" s="98" t="e">
        <f>+'Alloc amt'!AN70/'Alloc amt'!$G70</f>
        <v>#DIV/0!</v>
      </c>
      <c r="AO71" s="98" t="e">
        <f>+'Alloc amt'!AO70/'Alloc amt'!$G70</f>
        <v>#DIV/0!</v>
      </c>
      <c r="AP71" s="98" t="e">
        <f>+'Alloc amt'!AP70/'Alloc amt'!$G70</f>
        <v>#DIV/0!</v>
      </c>
      <c r="AQ71" s="98"/>
      <c r="AR71" s="98" t="e">
        <f>+'Alloc amt'!AR70/'Alloc amt'!$G70</f>
        <v>#DIV/0!</v>
      </c>
      <c r="AS71" s="98" t="e">
        <f>+'Alloc amt'!AS70/'Alloc amt'!$G70</f>
        <v>#DIV/0!</v>
      </c>
      <c r="AT71" s="98" t="e">
        <f>+'Alloc amt'!AT70/'Alloc amt'!$G70</f>
        <v>#DIV/0!</v>
      </c>
      <c r="AU71" s="98"/>
      <c r="AV71" s="98" t="e">
        <f>+'Alloc amt'!AV70/'Alloc amt'!$G70</f>
        <v>#DIV/0!</v>
      </c>
      <c r="AW71" s="98" t="e">
        <f>+'Alloc amt'!AW70/'Alloc amt'!$G70</f>
        <v>#DIV/0!</v>
      </c>
      <c r="AX71" s="98" t="e">
        <f>+'Alloc amt'!AX70/'Alloc amt'!$G70</f>
        <v>#DIV/0!</v>
      </c>
      <c r="AY71" s="98"/>
      <c r="AZ71" s="98" t="e">
        <f>+'Alloc amt'!AZ70/'Alloc amt'!$G70</f>
        <v>#DIV/0!</v>
      </c>
      <c r="BA71" s="98" t="e">
        <f>+'Alloc amt'!BA70/'Alloc amt'!$G70</f>
        <v>#DIV/0!</v>
      </c>
      <c r="BB71" s="98" t="e">
        <f>+'Alloc amt'!BB70/'Alloc amt'!$G70</f>
        <v>#DIV/0!</v>
      </c>
      <c r="BC71" s="98"/>
      <c r="BD71" s="98" t="e">
        <f>+'Alloc amt'!BD70/'Alloc amt'!$G70</f>
        <v>#DIV/0!</v>
      </c>
      <c r="BE71" s="98" t="e">
        <f>+'Alloc amt'!BE70/'Alloc amt'!$G70</f>
        <v>#DIV/0!</v>
      </c>
      <c r="BF71" s="98" t="e">
        <f>+'Alloc amt'!BF70/'Alloc amt'!$G70</f>
        <v>#DIV/0!</v>
      </c>
    </row>
    <row r="72" spans="3:58" x14ac:dyDescent="0.25">
      <c r="C72" s="6" t="str">
        <f>'Alloc amt'!C71</f>
        <v>Memo: Acct 502: Steam Expense</v>
      </c>
      <c r="D72" s="6">
        <f>'Alloc amt'!D71</f>
        <v>0</v>
      </c>
      <c r="E72" s="6">
        <f>'Alloc amt'!E71</f>
        <v>0</v>
      </c>
      <c r="F72" s="103"/>
      <c r="G72" s="101" t="e">
        <f t="shared" si="0"/>
        <v>#DIV/0!</v>
      </c>
      <c r="H72" s="98" t="e">
        <f>+'Alloc amt'!H71/'Alloc amt'!$G71</f>
        <v>#DIV/0!</v>
      </c>
      <c r="I72" s="98" t="e">
        <f>+'Alloc amt'!I71/'Alloc amt'!$G71</f>
        <v>#DIV/0!</v>
      </c>
      <c r="J72" s="98" t="e">
        <f>+'Alloc amt'!J71/'Alloc amt'!$G71</f>
        <v>#DIV/0!</v>
      </c>
      <c r="K72" s="104"/>
      <c r="L72" s="98" t="e">
        <f>+'Alloc amt'!L71/'Alloc amt'!$G71</f>
        <v>#DIV/0!</v>
      </c>
      <c r="M72" s="98" t="e">
        <f>+'Alloc amt'!M71/'Alloc amt'!$G71</f>
        <v>#DIV/0!</v>
      </c>
      <c r="N72" s="98" t="e">
        <f>+'Alloc amt'!N71/'Alloc amt'!$G71</f>
        <v>#DIV/0!</v>
      </c>
      <c r="O72" s="98"/>
      <c r="P72" s="98" t="e">
        <f>+'Alloc amt'!P71/'Alloc amt'!$G71</f>
        <v>#DIV/0!</v>
      </c>
      <c r="Q72" s="98" t="e">
        <f>+'Alloc amt'!Q71/'Alloc amt'!$G71</f>
        <v>#DIV/0!</v>
      </c>
      <c r="R72" s="98" t="e">
        <f>+'Alloc amt'!R71/'Alloc amt'!$G71</f>
        <v>#DIV/0!</v>
      </c>
      <c r="S72" s="98"/>
      <c r="T72" s="98" t="e">
        <f>+'Alloc amt'!T71/'Alloc amt'!$G71</f>
        <v>#DIV/0!</v>
      </c>
      <c r="U72" s="98" t="e">
        <f>+'Alloc amt'!U71/'Alloc amt'!$G71</f>
        <v>#DIV/0!</v>
      </c>
      <c r="V72" s="98" t="e">
        <f>+'Alloc amt'!V71/'Alloc amt'!$G71</f>
        <v>#DIV/0!</v>
      </c>
      <c r="W72" s="98"/>
      <c r="X72" s="98" t="e">
        <f>+'Alloc amt'!X71/'Alloc amt'!$G71</f>
        <v>#DIV/0!</v>
      </c>
      <c r="Y72" s="98" t="e">
        <f>+'Alloc amt'!Y71/'Alloc amt'!$G71</f>
        <v>#DIV/0!</v>
      </c>
      <c r="Z72" s="98" t="e">
        <f>+'Alloc amt'!Z71/'Alloc amt'!$G71</f>
        <v>#DIV/0!</v>
      </c>
      <c r="AA72" s="98"/>
      <c r="AB72" s="98" t="e">
        <f>+'Alloc amt'!AB71/'Alloc amt'!$G71</f>
        <v>#DIV/0!</v>
      </c>
      <c r="AC72" s="98" t="e">
        <f>+'Alloc amt'!AC71/'Alloc amt'!$G71</f>
        <v>#DIV/0!</v>
      </c>
      <c r="AD72" s="98" t="e">
        <f>+'Alloc amt'!AD71/'Alloc amt'!$G71</f>
        <v>#DIV/0!</v>
      </c>
      <c r="AE72" s="98"/>
      <c r="AF72" s="98" t="e">
        <f>+'Alloc amt'!AF71/'Alloc amt'!$G71</f>
        <v>#DIV/0!</v>
      </c>
      <c r="AG72" s="98" t="e">
        <f>+'Alloc amt'!AG71/'Alloc amt'!$G71</f>
        <v>#DIV/0!</v>
      </c>
      <c r="AH72" s="98" t="e">
        <f>+'Alloc amt'!AH71/'Alloc amt'!$G71</f>
        <v>#DIV/0!</v>
      </c>
      <c r="AI72" s="98"/>
      <c r="AJ72" s="98" t="e">
        <f>+'Alloc amt'!AJ71/'Alloc amt'!$G71</f>
        <v>#DIV/0!</v>
      </c>
      <c r="AK72" s="98" t="e">
        <f>+'Alloc amt'!AK71/'Alloc amt'!$G71</f>
        <v>#DIV/0!</v>
      </c>
      <c r="AL72" s="98" t="e">
        <f>+'Alloc amt'!AL71/'Alloc amt'!$G71</f>
        <v>#DIV/0!</v>
      </c>
      <c r="AM72" s="98"/>
      <c r="AN72" s="98" t="e">
        <f>+'Alloc amt'!AN71/'Alloc amt'!$G71</f>
        <v>#DIV/0!</v>
      </c>
      <c r="AO72" s="98" t="e">
        <f>+'Alloc amt'!AO71/'Alloc amt'!$G71</f>
        <v>#DIV/0!</v>
      </c>
      <c r="AP72" s="98" t="e">
        <f>+'Alloc amt'!AP71/'Alloc amt'!$G71</f>
        <v>#DIV/0!</v>
      </c>
      <c r="AQ72" s="98"/>
      <c r="AR72" s="98" t="e">
        <f>+'Alloc amt'!AR71/'Alloc amt'!$G71</f>
        <v>#DIV/0!</v>
      </c>
      <c r="AS72" s="98" t="e">
        <f>+'Alloc amt'!AS71/'Alloc amt'!$G71</f>
        <v>#DIV/0!</v>
      </c>
      <c r="AT72" s="98" t="e">
        <f>+'Alloc amt'!AT71/'Alloc amt'!$G71</f>
        <v>#DIV/0!</v>
      </c>
      <c r="AU72" s="98"/>
      <c r="AV72" s="98" t="e">
        <f>+'Alloc amt'!AV71/'Alloc amt'!$G71</f>
        <v>#DIV/0!</v>
      </c>
      <c r="AW72" s="98" t="e">
        <f>+'Alloc amt'!AW71/'Alloc amt'!$G71</f>
        <v>#DIV/0!</v>
      </c>
      <c r="AX72" s="98" t="e">
        <f>+'Alloc amt'!AX71/'Alloc amt'!$G71</f>
        <v>#DIV/0!</v>
      </c>
      <c r="AY72" s="98"/>
      <c r="AZ72" s="98" t="e">
        <f>+'Alloc amt'!AZ71/'Alloc amt'!$G71</f>
        <v>#DIV/0!</v>
      </c>
      <c r="BA72" s="98" t="e">
        <f>+'Alloc amt'!BA71/'Alloc amt'!$G71</f>
        <v>#DIV/0!</v>
      </c>
      <c r="BB72" s="98" t="e">
        <f>+'Alloc amt'!BB71/'Alloc amt'!$G71</f>
        <v>#DIV/0!</v>
      </c>
      <c r="BC72" s="98"/>
      <c r="BD72" s="98" t="e">
        <f>+'Alloc amt'!BD71/'Alloc amt'!$G71</f>
        <v>#DIV/0!</v>
      </c>
      <c r="BE72" s="98" t="e">
        <f>+'Alloc amt'!BE71/'Alloc amt'!$G71</f>
        <v>#DIV/0!</v>
      </c>
      <c r="BF72" s="98" t="e">
        <f>+'Alloc amt'!BF71/'Alloc amt'!$G71</f>
        <v>#DIV/0!</v>
      </c>
    </row>
    <row r="73" spans="3:58" x14ac:dyDescent="0.25">
      <c r="C73" s="6" t="str">
        <f>'Alloc amt'!C72</f>
        <v>Demand</v>
      </c>
      <c r="D73" s="6" t="str">
        <f>'Alloc amt'!D72</f>
        <v>Production Plant</v>
      </c>
      <c r="E73" s="6">
        <f>'Alloc amt'!E72</f>
        <v>0</v>
      </c>
      <c r="F73" s="103"/>
      <c r="G73" s="101">
        <f t="shared" si="0"/>
        <v>1</v>
      </c>
      <c r="H73" s="98">
        <f>+'Alloc amt'!H72/'Alloc amt'!$G72</f>
        <v>1</v>
      </c>
      <c r="I73" s="98">
        <f>+'Alloc amt'!I72/'Alloc amt'!$G72</f>
        <v>0</v>
      </c>
      <c r="J73" s="98">
        <f>+'Alloc amt'!J72/'Alloc amt'!$G72</f>
        <v>0</v>
      </c>
      <c r="K73" s="104"/>
      <c r="L73" s="98">
        <f>+'Alloc amt'!L72/'Alloc amt'!$G72</f>
        <v>0.3910502904467173</v>
      </c>
      <c r="M73" s="98">
        <f>+'Alloc amt'!M72/'Alloc amt'!$G72</f>
        <v>0</v>
      </c>
      <c r="N73" s="98">
        <f>+'Alloc amt'!N72/'Alloc amt'!$G72</f>
        <v>0</v>
      </c>
      <c r="O73" s="98"/>
      <c r="P73" s="98">
        <f>+'Alloc amt'!P72/'Alloc amt'!$G72</f>
        <v>0.1413158626340664</v>
      </c>
      <c r="Q73" s="98">
        <f>+'Alloc amt'!Q72/'Alloc amt'!$G72</f>
        <v>0</v>
      </c>
      <c r="R73" s="98">
        <f>+'Alloc amt'!R72/'Alloc amt'!$G72</f>
        <v>0</v>
      </c>
      <c r="S73" s="98"/>
      <c r="T73" s="98">
        <f>+'Alloc amt'!T72/'Alloc amt'!$G72</f>
        <v>1.1654448882840965E-2</v>
      </c>
      <c r="U73" s="98">
        <f>+'Alloc amt'!U72/'Alloc amt'!$G72</f>
        <v>0</v>
      </c>
      <c r="V73" s="98">
        <f>+'Alloc amt'!V72/'Alloc amt'!$G72</f>
        <v>0</v>
      </c>
      <c r="W73" s="98"/>
      <c r="X73" s="98">
        <f>+'Alloc amt'!X72/'Alloc amt'!$G72</f>
        <v>0.1645069721844227</v>
      </c>
      <c r="Y73" s="98">
        <f>+'Alloc amt'!Y72/'Alloc amt'!$G72</f>
        <v>0</v>
      </c>
      <c r="Z73" s="98">
        <f>+'Alloc amt'!Z72/'Alloc amt'!$G72</f>
        <v>0</v>
      </c>
      <c r="AA73" s="98"/>
      <c r="AB73" s="98">
        <f>+'Alloc amt'!AB72/'Alloc amt'!$G72</f>
        <v>0.12442093557496745</v>
      </c>
      <c r="AC73" s="98">
        <f>+'Alloc amt'!AC72/'Alloc amt'!$G72</f>
        <v>0</v>
      </c>
      <c r="AD73" s="98">
        <f>+'Alloc amt'!AD72/'Alloc amt'!$G72</f>
        <v>0</v>
      </c>
      <c r="AE73" s="98"/>
      <c r="AF73" s="98">
        <f>+'Alloc amt'!AF72/'Alloc amt'!$G72</f>
        <v>8.4036404606177659E-2</v>
      </c>
      <c r="AG73" s="98">
        <f>+'Alloc amt'!AG72/'Alloc amt'!$G72</f>
        <v>0</v>
      </c>
      <c r="AH73" s="98">
        <f>+'Alloc amt'!AH72/'Alloc amt'!$G72</f>
        <v>0</v>
      </c>
      <c r="AI73" s="98"/>
      <c r="AJ73" s="98">
        <f>+'Alloc amt'!AJ72/'Alloc amt'!$G72</f>
        <v>7.1959088714279446E-2</v>
      </c>
      <c r="AK73" s="98">
        <f>+'Alloc amt'!AK72/'Alloc amt'!$G72</f>
        <v>0</v>
      </c>
      <c r="AL73" s="98">
        <f>+'Alloc amt'!AL72/'Alloc amt'!$G72</f>
        <v>0</v>
      </c>
      <c r="AM73" s="98"/>
      <c r="AN73" s="98">
        <f>+'Alloc amt'!AN72/'Alloc amt'!$G72</f>
        <v>7.7699983904715919E-3</v>
      </c>
      <c r="AO73" s="98">
        <f>+'Alloc amt'!AO72/'Alloc amt'!$G72</f>
        <v>0</v>
      </c>
      <c r="AP73" s="98">
        <f>+'Alloc amt'!AP72/'Alloc amt'!$G72</f>
        <v>0</v>
      </c>
      <c r="AQ73" s="98"/>
      <c r="AR73" s="98">
        <f>+'Alloc amt'!AR72/'Alloc amt'!$G72</f>
        <v>3.1451648303410739E-3</v>
      </c>
      <c r="AS73" s="98">
        <f>+'Alloc amt'!AS72/'Alloc amt'!$G72</f>
        <v>0</v>
      </c>
      <c r="AT73" s="98">
        <f>+'Alloc amt'!AT72/'Alloc amt'!$G72</f>
        <v>0</v>
      </c>
      <c r="AU73" s="98"/>
      <c r="AV73" s="98">
        <f>+'Alloc amt'!AV72/'Alloc amt'!$G72</f>
        <v>0</v>
      </c>
      <c r="AW73" s="98">
        <f>+'Alloc amt'!AW72/'Alloc amt'!$G72</f>
        <v>0</v>
      </c>
      <c r="AX73" s="98">
        <f>+'Alloc amt'!AX72/'Alloc amt'!$G72</f>
        <v>0</v>
      </c>
      <c r="AY73" s="98"/>
      <c r="AZ73" s="98">
        <f>+'Alloc amt'!AZ72/'Alloc amt'!$G72</f>
        <v>0</v>
      </c>
      <c r="BA73" s="98">
        <f>+'Alloc amt'!BA72/'Alloc amt'!$G72</f>
        <v>0</v>
      </c>
      <c r="BB73" s="98">
        <f>+'Alloc amt'!BB72/'Alloc amt'!$G72</f>
        <v>0</v>
      </c>
      <c r="BC73" s="98"/>
      <c r="BD73" s="98">
        <f>+'Alloc amt'!BD72/'Alloc amt'!$G72</f>
        <v>1.4083373571543539E-4</v>
      </c>
      <c r="BE73" s="98">
        <f>+'Alloc amt'!BE72/'Alloc amt'!$G72</f>
        <v>0</v>
      </c>
      <c r="BF73" s="98">
        <f>+'Alloc amt'!BF72/'Alloc amt'!$G72</f>
        <v>0</v>
      </c>
    </row>
    <row r="74" spans="3:58" x14ac:dyDescent="0.25">
      <c r="C74" s="6" t="str">
        <f>'Alloc amt'!C73</f>
        <v>Energy</v>
      </c>
      <c r="D74" s="6" t="str">
        <f>'Alloc amt'!D73</f>
        <v>Energy @ Source</v>
      </c>
      <c r="E74" s="6">
        <f>'Alloc amt'!E73</f>
        <v>0</v>
      </c>
      <c r="F74" s="103"/>
      <c r="G74" s="101" t="e">
        <f t="shared" si="0"/>
        <v>#DIV/0!</v>
      </c>
      <c r="H74" s="98" t="e">
        <f>+'Alloc amt'!H73/'Alloc amt'!$G73</f>
        <v>#DIV/0!</v>
      </c>
      <c r="I74" s="98" t="e">
        <f>+'Alloc amt'!I73/'Alloc amt'!$G73</f>
        <v>#DIV/0!</v>
      </c>
      <c r="J74" s="98" t="e">
        <f>+'Alloc amt'!J73/'Alloc amt'!$G73</f>
        <v>#DIV/0!</v>
      </c>
      <c r="K74" s="104"/>
      <c r="L74" s="98" t="e">
        <f>+'Alloc amt'!L73/'Alloc amt'!$G73</f>
        <v>#DIV/0!</v>
      </c>
      <c r="M74" s="98" t="e">
        <f>+'Alloc amt'!M73/'Alloc amt'!$G73</f>
        <v>#DIV/0!</v>
      </c>
      <c r="N74" s="98" t="e">
        <f>+'Alloc amt'!N73/'Alloc amt'!$G73</f>
        <v>#DIV/0!</v>
      </c>
      <c r="O74" s="98"/>
      <c r="P74" s="98" t="e">
        <f>+'Alloc amt'!P73/'Alloc amt'!$G73</f>
        <v>#DIV/0!</v>
      </c>
      <c r="Q74" s="98" t="e">
        <f>+'Alloc amt'!Q73/'Alloc amt'!$G73</f>
        <v>#DIV/0!</v>
      </c>
      <c r="R74" s="98" t="e">
        <f>+'Alloc amt'!R73/'Alloc amt'!$G73</f>
        <v>#DIV/0!</v>
      </c>
      <c r="S74" s="98"/>
      <c r="T74" s="98" t="e">
        <f>+'Alloc amt'!T73/'Alloc amt'!$G73</f>
        <v>#DIV/0!</v>
      </c>
      <c r="U74" s="98" t="e">
        <f>+'Alloc amt'!U73/'Alloc amt'!$G73</f>
        <v>#DIV/0!</v>
      </c>
      <c r="V74" s="98" t="e">
        <f>+'Alloc amt'!V73/'Alloc amt'!$G73</f>
        <v>#DIV/0!</v>
      </c>
      <c r="W74" s="98"/>
      <c r="X74" s="98" t="e">
        <f>+'Alloc amt'!X73/'Alloc amt'!$G73</f>
        <v>#DIV/0!</v>
      </c>
      <c r="Y74" s="98" t="e">
        <f>+'Alloc amt'!Y73/'Alloc amt'!$G73</f>
        <v>#DIV/0!</v>
      </c>
      <c r="Z74" s="98" t="e">
        <f>+'Alloc amt'!Z73/'Alloc amt'!$G73</f>
        <v>#DIV/0!</v>
      </c>
      <c r="AA74" s="98"/>
      <c r="AB74" s="98" t="e">
        <f>+'Alloc amt'!AB73/'Alloc amt'!$G73</f>
        <v>#DIV/0!</v>
      </c>
      <c r="AC74" s="98" t="e">
        <f>+'Alloc amt'!AC73/'Alloc amt'!$G73</f>
        <v>#DIV/0!</v>
      </c>
      <c r="AD74" s="98" t="e">
        <f>+'Alloc amt'!AD73/'Alloc amt'!$G73</f>
        <v>#DIV/0!</v>
      </c>
      <c r="AE74" s="98"/>
      <c r="AF74" s="98" t="e">
        <f>+'Alloc amt'!AF73/'Alloc amt'!$G73</f>
        <v>#DIV/0!</v>
      </c>
      <c r="AG74" s="98" t="e">
        <f>+'Alloc amt'!AG73/'Alloc amt'!$G73</f>
        <v>#DIV/0!</v>
      </c>
      <c r="AH74" s="98" t="e">
        <f>+'Alloc amt'!AH73/'Alloc amt'!$G73</f>
        <v>#DIV/0!</v>
      </c>
      <c r="AI74" s="98"/>
      <c r="AJ74" s="98" t="e">
        <f>+'Alloc amt'!AJ73/'Alloc amt'!$G73</f>
        <v>#DIV/0!</v>
      </c>
      <c r="AK74" s="98" t="e">
        <f>+'Alloc amt'!AK73/'Alloc amt'!$G73</f>
        <v>#DIV/0!</v>
      </c>
      <c r="AL74" s="98" t="e">
        <f>+'Alloc amt'!AL73/'Alloc amt'!$G73</f>
        <v>#DIV/0!</v>
      </c>
      <c r="AM74" s="98"/>
      <c r="AN74" s="98" t="e">
        <f>+'Alloc amt'!AN73/'Alloc amt'!$G73</f>
        <v>#DIV/0!</v>
      </c>
      <c r="AO74" s="98" t="e">
        <f>+'Alloc amt'!AO73/'Alloc amt'!$G73</f>
        <v>#DIV/0!</v>
      </c>
      <c r="AP74" s="98" t="e">
        <f>+'Alloc amt'!AP73/'Alloc amt'!$G73</f>
        <v>#DIV/0!</v>
      </c>
      <c r="AQ74" s="98"/>
      <c r="AR74" s="98" t="e">
        <f>+'Alloc amt'!AR73/'Alloc amt'!$G73</f>
        <v>#DIV/0!</v>
      </c>
      <c r="AS74" s="98" t="e">
        <f>+'Alloc amt'!AS73/'Alloc amt'!$G73</f>
        <v>#DIV/0!</v>
      </c>
      <c r="AT74" s="98" t="e">
        <f>+'Alloc amt'!AT73/'Alloc amt'!$G73</f>
        <v>#DIV/0!</v>
      </c>
      <c r="AU74" s="98"/>
      <c r="AV74" s="98" t="e">
        <f>+'Alloc amt'!AV73/'Alloc amt'!$G73</f>
        <v>#DIV/0!</v>
      </c>
      <c r="AW74" s="98" t="e">
        <f>+'Alloc amt'!AW73/'Alloc amt'!$G73</f>
        <v>#DIV/0!</v>
      </c>
      <c r="AX74" s="98" t="e">
        <f>+'Alloc amt'!AX73/'Alloc amt'!$G73</f>
        <v>#DIV/0!</v>
      </c>
      <c r="AY74" s="98"/>
      <c r="AZ74" s="98" t="e">
        <f>+'Alloc amt'!AZ73/'Alloc amt'!$G73</f>
        <v>#DIV/0!</v>
      </c>
      <c r="BA74" s="98" t="e">
        <f>+'Alloc amt'!BA73/'Alloc amt'!$G73</f>
        <v>#DIV/0!</v>
      </c>
      <c r="BB74" s="98" t="e">
        <f>+'Alloc amt'!BB73/'Alloc amt'!$G73</f>
        <v>#DIV/0!</v>
      </c>
      <c r="BC74" s="98"/>
      <c r="BD74" s="98" t="e">
        <f>+'Alloc amt'!BD73/'Alloc amt'!$G73</f>
        <v>#DIV/0!</v>
      </c>
      <c r="BE74" s="98" t="e">
        <f>+'Alloc amt'!BE73/'Alloc amt'!$G73</f>
        <v>#DIV/0!</v>
      </c>
      <c r="BF74" s="98" t="e">
        <f>+'Alloc amt'!BF73/'Alloc amt'!$G73</f>
        <v>#DIV/0!</v>
      </c>
    </row>
    <row r="75" spans="3:58" x14ac:dyDescent="0.25">
      <c r="C75" s="6" t="str">
        <f>'Alloc amt'!C74</f>
        <v>Total</v>
      </c>
      <c r="D75" s="6">
        <f>'Alloc amt'!D74</f>
        <v>0</v>
      </c>
      <c r="E75" s="6">
        <f>'Alloc amt'!E74</f>
        <v>0</v>
      </c>
      <c r="F75" s="103"/>
      <c r="G75" s="101">
        <f t="shared" si="0"/>
        <v>1</v>
      </c>
      <c r="H75" s="98">
        <f>+'Alloc amt'!H74/'Alloc amt'!$G74</f>
        <v>0</v>
      </c>
      <c r="I75" s="98">
        <f>+'Alloc amt'!I74/'Alloc amt'!$G74</f>
        <v>0</v>
      </c>
      <c r="J75" s="98">
        <f>+'Alloc amt'!J74/'Alloc amt'!$G74</f>
        <v>0</v>
      </c>
      <c r="K75" s="104"/>
      <c r="L75" s="98">
        <f>+'Alloc amt'!L74/'Alloc amt'!$G74</f>
        <v>0.3910502904467173</v>
      </c>
      <c r="M75" s="98">
        <f>+'Alloc amt'!M74/'Alloc amt'!$G74</f>
        <v>0</v>
      </c>
      <c r="N75" s="98">
        <f>+'Alloc amt'!N74/'Alloc amt'!$G74</f>
        <v>0</v>
      </c>
      <c r="O75" s="98"/>
      <c r="P75" s="98">
        <f>+'Alloc amt'!P74/'Alloc amt'!$G74</f>
        <v>0.1413158626340664</v>
      </c>
      <c r="Q75" s="98">
        <f>+'Alloc amt'!Q74/'Alloc amt'!$G74</f>
        <v>0</v>
      </c>
      <c r="R75" s="98">
        <f>+'Alloc amt'!R74/'Alloc amt'!$G74</f>
        <v>0</v>
      </c>
      <c r="S75" s="98"/>
      <c r="T75" s="98">
        <f>+'Alloc amt'!T74/'Alloc amt'!$G74</f>
        <v>1.1654448882840965E-2</v>
      </c>
      <c r="U75" s="98">
        <f>+'Alloc amt'!U74/'Alloc amt'!$G74</f>
        <v>0</v>
      </c>
      <c r="V75" s="98">
        <f>+'Alloc amt'!V74/'Alloc amt'!$G74</f>
        <v>0</v>
      </c>
      <c r="W75" s="98"/>
      <c r="X75" s="98">
        <f>+'Alloc amt'!X74/'Alloc amt'!$G74</f>
        <v>0.1645069721844227</v>
      </c>
      <c r="Y75" s="98">
        <f>+'Alloc amt'!Y74/'Alloc amt'!$G74</f>
        <v>0</v>
      </c>
      <c r="Z75" s="98">
        <f>+'Alloc amt'!Z74/'Alloc amt'!$G74</f>
        <v>0</v>
      </c>
      <c r="AA75" s="98"/>
      <c r="AB75" s="98">
        <f>+'Alloc amt'!AB74/'Alloc amt'!$G74</f>
        <v>0.12442093557496745</v>
      </c>
      <c r="AC75" s="98">
        <f>+'Alloc amt'!AC74/'Alloc amt'!$G74</f>
        <v>0</v>
      </c>
      <c r="AD75" s="98">
        <f>+'Alloc amt'!AD74/'Alloc amt'!$G74</f>
        <v>0</v>
      </c>
      <c r="AE75" s="98"/>
      <c r="AF75" s="98">
        <f>+'Alloc amt'!AF74/'Alloc amt'!$G74</f>
        <v>8.4036404606177659E-2</v>
      </c>
      <c r="AG75" s="98">
        <f>+'Alloc amt'!AG74/'Alloc amt'!$G74</f>
        <v>0</v>
      </c>
      <c r="AH75" s="98">
        <f>+'Alloc amt'!AH74/'Alloc amt'!$G74</f>
        <v>0</v>
      </c>
      <c r="AI75" s="98"/>
      <c r="AJ75" s="98">
        <f>+'Alloc amt'!AJ74/'Alloc amt'!$G74</f>
        <v>7.1959088714279446E-2</v>
      </c>
      <c r="AK75" s="98">
        <f>+'Alloc amt'!AK74/'Alloc amt'!$G74</f>
        <v>0</v>
      </c>
      <c r="AL75" s="98">
        <f>+'Alloc amt'!AL74/'Alloc amt'!$G74</f>
        <v>0</v>
      </c>
      <c r="AM75" s="98"/>
      <c r="AN75" s="98">
        <f>+'Alloc amt'!AN74/'Alloc amt'!$G74</f>
        <v>7.7699983904715919E-3</v>
      </c>
      <c r="AO75" s="98">
        <f>+'Alloc amt'!AO74/'Alloc amt'!$G74</f>
        <v>0</v>
      </c>
      <c r="AP75" s="98">
        <f>+'Alloc amt'!AP74/'Alloc amt'!$G74</f>
        <v>0</v>
      </c>
      <c r="AQ75" s="98"/>
      <c r="AR75" s="98">
        <f>+'Alloc amt'!AR74/'Alloc amt'!$G74</f>
        <v>3.1451648303410739E-3</v>
      </c>
      <c r="AS75" s="98">
        <f>+'Alloc amt'!AS74/'Alloc amt'!$G74</f>
        <v>0</v>
      </c>
      <c r="AT75" s="98">
        <f>+'Alloc amt'!AT74/'Alloc amt'!$G74</f>
        <v>0</v>
      </c>
      <c r="AU75" s="98"/>
      <c r="AV75" s="98">
        <f>+'Alloc amt'!AV74/'Alloc amt'!$G74</f>
        <v>0</v>
      </c>
      <c r="AW75" s="98">
        <f>+'Alloc amt'!AW74/'Alloc amt'!$G74</f>
        <v>0</v>
      </c>
      <c r="AX75" s="98">
        <f>+'Alloc amt'!AX74/'Alloc amt'!$G74</f>
        <v>0</v>
      </c>
      <c r="AY75" s="98"/>
      <c r="AZ75" s="98">
        <f>+'Alloc amt'!AZ74/'Alloc amt'!$G74</f>
        <v>0</v>
      </c>
      <c r="BA75" s="98">
        <f>+'Alloc amt'!BA74/'Alloc amt'!$G74</f>
        <v>0</v>
      </c>
      <c r="BB75" s="98">
        <f>+'Alloc amt'!BB74/'Alloc amt'!$G74</f>
        <v>0</v>
      </c>
      <c r="BC75" s="98"/>
      <c r="BD75" s="98">
        <f>+'Alloc amt'!BD74/'Alloc amt'!$G74</f>
        <v>1.4083373571543539E-4</v>
      </c>
      <c r="BE75" s="98">
        <f>+'Alloc amt'!BE74/'Alloc amt'!$G74</f>
        <v>0</v>
      </c>
      <c r="BF75" s="98">
        <f>+'Alloc amt'!BF74/'Alloc amt'!$G74</f>
        <v>0</v>
      </c>
    </row>
    <row r="76" spans="3:58" x14ac:dyDescent="0.25">
      <c r="C76" s="6">
        <f>'Alloc amt'!C75</f>
        <v>0</v>
      </c>
      <c r="D76" s="6">
        <f>'Alloc amt'!D75</f>
        <v>0</v>
      </c>
      <c r="E76" s="6">
        <f>'Alloc amt'!E75</f>
        <v>0</v>
      </c>
      <c r="F76" s="103"/>
      <c r="G76" s="101" t="e">
        <f t="shared" si="0"/>
        <v>#DIV/0!</v>
      </c>
      <c r="H76" s="98" t="e">
        <f>+'Alloc amt'!H75/'Alloc amt'!$G75</f>
        <v>#DIV/0!</v>
      </c>
      <c r="I76" s="98" t="e">
        <f>+'Alloc amt'!I75/'Alloc amt'!$G75</f>
        <v>#DIV/0!</v>
      </c>
      <c r="J76" s="98" t="e">
        <f>+'Alloc amt'!J75/'Alloc amt'!$G75</f>
        <v>#DIV/0!</v>
      </c>
      <c r="K76" s="104"/>
      <c r="L76" s="98" t="e">
        <f>+'Alloc amt'!L75/'Alloc amt'!$G75</f>
        <v>#DIV/0!</v>
      </c>
      <c r="M76" s="98" t="e">
        <f>+'Alloc amt'!M75/'Alloc amt'!$G75</f>
        <v>#DIV/0!</v>
      </c>
      <c r="N76" s="98" t="e">
        <f>+'Alloc amt'!N75/'Alloc amt'!$G75</f>
        <v>#DIV/0!</v>
      </c>
      <c r="O76" s="98"/>
      <c r="P76" s="98" t="e">
        <f>+'Alloc amt'!P75/'Alloc amt'!$G75</f>
        <v>#DIV/0!</v>
      </c>
      <c r="Q76" s="98" t="e">
        <f>+'Alloc amt'!Q75/'Alloc amt'!$G75</f>
        <v>#DIV/0!</v>
      </c>
      <c r="R76" s="98" t="e">
        <f>+'Alloc amt'!R75/'Alloc amt'!$G75</f>
        <v>#DIV/0!</v>
      </c>
      <c r="S76" s="98"/>
      <c r="T76" s="98" t="e">
        <f>+'Alloc amt'!T75/'Alloc amt'!$G75</f>
        <v>#DIV/0!</v>
      </c>
      <c r="U76" s="98" t="e">
        <f>+'Alloc amt'!U75/'Alloc amt'!$G75</f>
        <v>#DIV/0!</v>
      </c>
      <c r="V76" s="98" t="e">
        <f>+'Alloc amt'!V75/'Alloc amt'!$G75</f>
        <v>#DIV/0!</v>
      </c>
      <c r="W76" s="98"/>
      <c r="X76" s="98" t="e">
        <f>+'Alloc amt'!X75/'Alloc amt'!$G75</f>
        <v>#DIV/0!</v>
      </c>
      <c r="Y76" s="98" t="e">
        <f>+'Alloc amt'!Y75/'Alloc amt'!$G75</f>
        <v>#DIV/0!</v>
      </c>
      <c r="Z76" s="98" t="e">
        <f>+'Alloc amt'!Z75/'Alloc amt'!$G75</f>
        <v>#DIV/0!</v>
      </c>
      <c r="AA76" s="98"/>
      <c r="AB76" s="98" t="e">
        <f>+'Alloc amt'!AB75/'Alloc amt'!$G75</f>
        <v>#DIV/0!</v>
      </c>
      <c r="AC76" s="98" t="e">
        <f>+'Alloc amt'!AC75/'Alloc amt'!$G75</f>
        <v>#DIV/0!</v>
      </c>
      <c r="AD76" s="98" t="e">
        <f>+'Alloc amt'!AD75/'Alloc amt'!$G75</f>
        <v>#DIV/0!</v>
      </c>
      <c r="AE76" s="98"/>
      <c r="AF76" s="98" t="e">
        <f>+'Alloc amt'!AF75/'Alloc amt'!$G75</f>
        <v>#DIV/0!</v>
      </c>
      <c r="AG76" s="98" t="e">
        <f>+'Alloc amt'!AG75/'Alloc amt'!$G75</f>
        <v>#DIV/0!</v>
      </c>
      <c r="AH76" s="98" t="e">
        <f>+'Alloc amt'!AH75/'Alloc amt'!$G75</f>
        <v>#DIV/0!</v>
      </c>
      <c r="AI76" s="98"/>
      <c r="AJ76" s="98" t="e">
        <f>+'Alloc amt'!AJ75/'Alloc amt'!$G75</f>
        <v>#DIV/0!</v>
      </c>
      <c r="AK76" s="98" t="e">
        <f>+'Alloc amt'!AK75/'Alloc amt'!$G75</f>
        <v>#DIV/0!</v>
      </c>
      <c r="AL76" s="98" t="e">
        <f>+'Alloc amt'!AL75/'Alloc amt'!$G75</f>
        <v>#DIV/0!</v>
      </c>
      <c r="AM76" s="98"/>
      <c r="AN76" s="98" t="e">
        <f>+'Alloc amt'!AN75/'Alloc amt'!$G75</f>
        <v>#DIV/0!</v>
      </c>
      <c r="AO76" s="98" t="e">
        <f>+'Alloc amt'!AO75/'Alloc amt'!$G75</f>
        <v>#DIV/0!</v>
      </c>
      <c r="AP76" s="98" t="e">
        <f>+'Alloc amt'!AP75/'Alloc amt'!$G75</f>
        <v>#DIV/0!</v>
      </c>
      <c r="AQ76" s="98"/>
      <c r="AR76" s="98" t="e">
        <f>+'Alloc amt'!AR75/'Alloc amt'!$G75</f>
        <v>#DIV/0!</v>
      </c>
      <c r="AS76" s="98" t="e">
        <f>+'Alloc amt'!AS75/'Alloc amt'!$G75</f>
        <v>#DIV/0!</v>
      </c>
      <c r="AT76" s="98" t="e">
        <f>+'Alloc amt'!AT75/'Alloc amt'!$G75</f>
        <v>#DIV/0!</v>
      </c>
      <c r="AU76" s="98"/>
      <c r="AV76" s="98" t="e">
        <f>+'Alloc amt'!AV75/'Alloc amt'!$G75</f>
        <v>#DIV/0!</v>
      </c>
      <c r="AW76" s="98" t="e">
        <f>+'Alloc amt'!AW75/'Alloc amt'!$G75</f>
        <v>#DIV/0!</v>
      </c>
      <c r="AX76" s="98" t="e">
        <f>+'Alloc amt'!AX75/'Alloc amt'!$G75</f>
        <v>#DIV/0!</v>
      </c>
      <c r="AY76" s="98"/>
      <c r="AZ76" s="98" t="e">
        <f>+'Alloc amt'!AZ75/'Alloc amt'!$G75</f>
        <v>#DIV/0!</v>
      </c>
      <c r="BA76" s="98" t="e">
        <f>+'Alloc amt'!BA75/'Alloc amt'!$G75</f>
        <v>#DIV/0!</v>
      </c>
      <c r="BB76" s="98" t="e">
        <f>+'Alloc amt'!BB75/'Alloc amt'!$G75</f>
        <v>#DIV/0!</v>
      </c>
      <c r="BC76" s="98"/>
      <c r="BD76" s="98" t="e">
        <f>+'Alloc amt'!BD75/'Alloc amt'!$G75</f>
        <v>#DIV/0!</v>
      </c>
      <c r="BE76" s="98" t="e">
        <f>+'Alloc amt'!BE75/'Alloc amt'!$G75</f>
        <v>#DIV/0!</v>
      </c>
      <c r="BF76" s="98" t="e">
        <f>+'Alloc amt'!BF75/'Alloc amt'!$G75</f>
        <v>#DIV/0!</v>
      </c>
    </row>
    <row r="77" spans="3:58" x14ac:dyDescent="0.25">
      <c r="C77" s="6" t="str">
        <f>'Alloc amt'!C76</f>
        <v>Memo: Acct 505: Electric Expense</v>
      </c>
      <c r="D77" s="6">
        <f>'Alloc amt'!D76</f>
        <v>0</v>
      </c>
      <c r="E77" s="6">
        <f>'Alloc amt'!E76</f>
        <v>0</v>
      </c>
      <c r="F77" s="103"/>
      <c r="G77" s="101" t="e">
        <f t="shared" si="0"/>
        <v>#DIV/0!</v>
      </c>
      <c r="H77" s="98" t="e">
        <f>+'Alloc amt'!H76/'Alloc amt'!$G76</f>
        <v>#DIV/0!</v>
      </c>
      <c r="I77" s="98" t="e">
        <f>+'Alloc amt'!I76/'Alloc amt'!$G76</f>
        <v>#DIV/0!</v>
      </c>
      <c r="J77" s="98" t="e">
        <f>+'Alloc amt'!J76/'Alloc amt'!$G76</f>
        <v>#DIV/0!</v>
      </c>
      <c r="K77" s="104"/>
      <c r="L77" s="98" t="e">
        <f>+'Alloc amt'!L76/'Alloc amt'!$G76</f>
        <v>#DIV/0!</v>
      </c>
      <c r="M77" s="98" t="e">
        <f>+'Alloc amt'!M76/'Alloc amt'!$G76</f>
        <v>#DIV/0!</v>
      </c>
      <c r="N77" s="98" t="e">
        <f>+'Alloc amt'!N76/'Alloc amt'!$G76</f>
        <v>#DIV/0!</v>
      </c>
      <c r="O77" s="98"/>
      <c r="P77" s="98" t="e">
        <f>+'Alloc amt'!P76/'Alloc amt'!$G76</f>
        <v>#DIV/0!</v>
      </c>
      <c r="Q77" s="98" t="e">
        <f>+'Alloc amt'!Q76/'Alloc amt'!$G76</f>
        <v>#DIV/0!</v>
      </c>
      <c r="R77" s="98" t="e">
        <f>+'Alloc amt'!R76/'Alloc amt'!$G76</f>
        <v>#DIV/0!</v>
      </c>
      <c r="S77" s="98"/>
      <c r="T77" s="98" t="e">
        <f>+'Alloc amt'!T76/'Alloc amt'!$G76</f>
        <v>#DIV/0!</v>
      </c>
      <c r="U77" s="98" t="e">
        <f>+'Alloc amt'!U76/'Alloc amt'!$G76</f>
        <v>#DIV/0!</v>
      </c>
      <c r="V77" s="98" t="e">
        <f>+'Alloc amt'!V76/'Alloc amt'!$G76</f>
        <v>#DIV/0!</v>
      </c>
      <c r="W77" s="98"/>
      <c r="X77" s="98" t="e">
        <f>+'Alloc amt'!X76/'Alloc amt'!$G76</f>
        <v>#DIV/0!</v>
      </c>
      <c r="Y77" s="98" t="e">
        <f>+'Alloc amt'!Y76/'Alloc amt'!$G76</f>
        <v>#DIV/0!</v>
      </c>
      <c r="Z77" s="98" t="e">
        <f>+'Alloc amt'!Z76/'Alloc amt'!$G76</f>
        <v>#DIV/0!</v>
      </c>
      <c r="AA77" s="98"/>
      <c r="AB77" s="98" t="e">
        <f>+'Alloc amt'!AB76/'Alloc amt'!$G76</f>
        <v>#DIV/0!</v>
      </c>
      <c r="AC77" s="98" t="e">
        <f>+'Alloc amt'!AC76/'Alloc amt'!$G76</f>
        <v>#DIV/0!</v>
      </c>
      <c r="AD77" s="98" t="e">
        <f>+'Alloc amt'!AD76/'Alloc amt'!$G76</f>
        <v>#DIV/0!</v>
      </c>
      <c r="AE77" s="98"/>
      <c r="AF77" s="98" t="e">
        <f>+'Alloc amt'!AF76/'Alloc amt'!$G76</f>
        <v>#DIV/0!</v>
      </c>
      <c r="AG77" s="98" t="e">
        <f>+'Alloc amt'!AG76/'Alloc amt'!$G76</f>
        <v>#DIV/0!</v>
      </c>
      <c r="AH77" s="98" t="e">
        <f>+'Alloc amt'!AH76/'Alloc amt'!$G76</f>
        <v>#DIV/0!</v>
      </c>
      <c r="AI77" s="98"/>
      <c r="AJ77" s="98" t="e">
        <f>+'Alloc amt'!AJ76/'Alloc amt'!$G76</f>
        <v>#DIV/0!</v>
      </c>
      <c r="AK77" s="98" t="e">
        <f>+'Alloc amt'!AK76/'Alloc amt'!$G76</f>
        <v>#DIV/0!</v>
      </c>
      <c r="AL77" s="98" t="e">
        <f>+'Alloc amt'!AL76/'Alloc amt'!$G76</f>
        <v>#DIV/0!</v>
      </c>
      <c r="AM77" s="98"/>
      <c r="AN77" s="98" t="e">
        <f>+'Alloc amt'!AN76/'Alloc amt'!$G76</f>
        <v>#DIV/0!</v>
      </c>
      <c r="AO77" s="98" t="e">
        <f>+'Alloc amt'!AO76/'Alloc amt'!$G76</f>
        <v>#DIV/0!</v>
      </c>
      <c r="AP77" s="98" t="e">
        <f>+'Alloc amt'!AP76/'Alloc amt'!$G76</f>
        <v>#DIV/0!</v>
      </c>
      <c r="AQ77" s="98"/>
      <c r="AR77" s="98" t="e">
        <f>+'Alloc amt'!AR76/'Alloc amt'!$G76</f>
        <v>#DIV/0!</v>
      </c>
      <c r="AS77" s="98" t="e">
        <f>+'Alloc amt'!AS76/'Alloc amt'!$G76</f>
        <v>#DIV/0!</v>
      </c>
      <c r="AT77" s="98" t="e">
        <f>+'Alloc amt'!AT76/'Alloc amt'!$G76</f>
        <v>#DIV/0!</v>
      </c>
      <c r="AU77" s="98"/>
      <c r="AV77" s="98" t="e">
        <f>+'Alloc amt'!AV76/'Alloc amt'!$G76</f>
        <v>#DIV/0!</v>
      </c>
      <c r="AW77" s="98" t="e">
        <f>+'Alloc amt'!AW76/'Alloc amt'!$G76</f>
        <v>#DIV/0!</v>
      </c>
      <c r="AX77" s="98" t="e">
        <f>+'Alloc amt'!AX76/'Alloc amt'!$G76</f>
        <v>#DIV/0!</v>
      </c>
      <c r="AY77" s="98"/>
      <c r="AZ77" s="98" t="e">
        <f>+'Alloc amt'!AZ76/'Alloc amt'!$G76</f>
        <v>#DIV/0!</v>
      </c>
      <c r="BA77" s="98" t="e">
        <f>+'Alloc amt'!BA76/'Alloc amt'!$G76</f>
        <v>#DIV/0!</v>
      </c>
      <c r="BB77" s="98" t="e">
        <f>+'Alloc amt'!BB76/'Alloc amt'!$G76</f>
        <v>#DIV/0!</v>
      </c>
      <c r="BC77" s="98"/>
      <c r="BD77" s="98" t="e">
        <f>+'Alloc amt'!BD76/'Alloc amt'!$G76</f>
        <v>#DIV/0!</v>
      </c>
      <c r="BE77" s="98" t="e">
        <f>+'Alloc amt'!BE76/'Alloc amt'!$G76</f>
        <v>#DIV/0!</v>
      </c>
      <c r="BF77" s="98" t="e">
        <f>+'Alloc amt'!BF76/'Alloc amt'!$G76</f>
        <v>#DIV/0!</v>
      </c>
    </row>
    <row r="78" spans="3:58" x14ac:dyDescent="0.25">
      <c r="C78" s="6" t="str">
        <f>'Alloc amt'!C77</f>
        <v>Demand</v>
      </c>
      <c r="D78" s="6" t="str">
        <f>'Alloc amt'!D77</f>
        <v>Production Plant</v>
      </c>
      <c r="E78" s="6">
        <f>'Alloc amt'!E77</f>
        <v>0</v>
      </c>
      <c r="F78" s="103"/>
      <c r="G78" s="101">
        <f t="shared" si="0"/>
        <v>1</v>
      </c>
      <c r="H78" s="98">
        <f>+'Alloc amt'!H77/'Alloc amt'!$G77</f>
        <v>1</v>
      </c>
      <c r="I78" s="98">
        <f>+'Alloc amt'!I77/'Alloc amt'!$G77</f>
        <v>0</v>
      </c>
      <c r="J78" s="98">
        <f>+'Alloc amt'!J77/'Alloc amt'!$G77</f>
        <v>0</v>
      </c>
      <c r="K78" s="104"/>
      <c r="L78" s="98">
        <f>+'Alloc amt'!L77/'Alloc amt'!$G77</f>
        <v>0.3910502904467173</v>
      </c>
      <c r="M78" s="98">
        <f>+'Alloc amt'!M77/'Alloc amt'!$G77</f>
        <v>0</v>
      </c>
      <c r="N78" s="98">
        <f>+'Alloc amt'!N77/'Alloc amt'!$G77</f>
        <v>0</v>
      </c>
      <c r="O78" s="98"/>
      <c r="P78" s="98">
        <f>+'Alloc amt'!P77/'Alloc amt'!$G77</f>
        <v>0.1413158626340664</v>
      </c>
      <c r="Q78" s="98">
        <f>+'Alloc amt'!Q77/'Alloc amt'!$G77</f>
        <v>0</v>
      </c>
      <c r="R78" s="98">
        <f>+'Alloc amt'!R77/'Alloc amt'!$G77</f>
        <v>0</v>
      </c>
      <c r="S78" s="98"/>
      <c r="T78" s="98">
        <f>+'Alloc amt'!T77/'Alloc amt'!$G77</f>
        <v>1.1654448882840965E-2</v>
      </c>
      <c r="U78" s="98">
        <f>+'Alloc amt'!U77/'Alloc amt'!$G77</f>
        <v>0</v>
      </c>
      <c r="V78" s="98">
        <f>+'Alloc amt'!V77/'Alloc amt'!$G77</f>
        <v>0</v>
      </c>
      <c r="W78" s="98"/>
      <c r="X78" s="98">
        <f>+'Alloc amt'!X77/'Alloc amt'!$G77</f>
        <v>0.1645069721844227</v>
      </c>
      <c r="Y78" s="98">
        <f>+'Alloc amt'!Y77/'Alloc amt'!$G77</f>
        <v>0</v>
      </c>
      <c r="Z78" s="98">
        <f>+'Alloc amt'!Z77/'Alloc amt'!$G77</f>
        <v>0</v>
      </c>
      <c r="AA78" s="98"/>
      <c r="AB78" s="98">
        <f>+'Alloc amt'!AB77/'Alloc amt'!$G77</f>
        <v>0.12442093557496745</v>
      </c>
      <c r="AC78" s="98">
        <f>+'Alloc amt'!AC77/'Alloc amt'!$G77</f>
        <v>0</v>
      </c>
      <c r="AD78" s="98">
        <f>+'Alloc amt'!AD77/'Alloc amt'!$G77</f>
        <v>0</v>
      </c>
      <c r="AE78" s="98"/>
      <c r="AF78" s="98">
        <f>+'Alloc amt'!AF77/'Alloc amt'!$G77</f>
        <v>8.4036404606177659E-2</v>
      </c>
      <c r="AG78" s="98">
        <f>+'Alloc amt'!AG77/'Alloc amt'!$G77</f>
        <v>0</v>
      </c>
      <c r="AH78" s="98">
        <f>+'Alloc amt'!AH77/'Alloc amt'!$G77</f>
        <v>0</v>
      </c>
      <c r="AI78" s="98"/>
      <c r="AJ78" s="98">
        <f>+'Alloc amt'!AJ77/'Alloc amt'!$G77</f>
        <v>7.1959088714279446E-2</v>
      </c>
      <c r="AK78" s="98">
        <f>+'Alloc amt'!AK77/'Alloc amt'!$G77</f>
        <v>0</v>
      </c>
      <c r="AL78" s="98">
        <f>+'Alloc amt'!AL77/'Alloc amt'!$G77</f>
        <v>0</v>
      </c>
      <c r="AM78" s="98"/>
      <c r="AN78" s="98">
        <f>+'Alloc amt'!AN77/'Alloc amt'!$G77</f>
        <v>7.7699983904715927E-3</v>
      </c>
      <c r="AO78" s="98">
        <f>+'Alloc amt'!AO77/'Alloc amt'!$G77</f>
        <v>0</v>
      </c>
      <c r="AP78" s="98">
        <f>+'Alloc amt'!AP77/'Alloc amt'!$G77</f>
        <v>0</v>
      </c>
      <c r="AQ78" s="98"/>
      <c r="AR78" s="98">
        <f>+'Alloc amt'!AR77/'Alloc amt'!$G77</f>
        <v>3.1451648303410739E-3</v>
      </c>
      <c r="AS78" s="98">
        <f>+'Alloc amt'!AS77/'Alloc amt'!$G77</f>
        <v>0</v>
      </c>
      <c r="AT78" s="98">
        <f>+'Alloc amt'!AT77/'Alloc amt'!$G77</f>
        <v>0</v>
      </c>
      <c r="AU78" s="98"/>
      <c r="AV78" s="98">
        <f>+'Alloc amt'!AV77/'Alloc amt'!$G77</f>
        <v>0</v>
      </c>
      <c r="AW78" s="98">
        <f>+'Alloc amt'!AW77/'Alloc amt'!$G77</f>
        <v>0</v>
      </c>
      <c r="AX78" s="98">
        <f>+'Alloc amt'!AX77/'Alloc amt'!$G77</f>
        <v>0</v>
      </c>
      <c r="AY78" s="98"/>
      <c r="AZ78" s="98">
        <f>+'Alloc amt'!AZ77/'Alloc amt'!$G77</f>
        <v>0</v>
      </c>
      <c r="BA78" s="98">
        <f>+'Alloc amt'!BA77/'Alloc amt'!$G77</f>
        <v>0</v>
      </c>
      <c r="BB78" s="98">
        <f>+'Alloc amt'!BB77/'Alloc amt'!$G77</f>
        <v>0</v>
      </c>
      <c r="BC78" s="98"/>
      <c r="BD78" s="98">
        <f>+'Alloc amt'!BD77/'Alloc amt'!$G77</f>
        <v>1.4083373571543539E-4</v>
      </c>
      <c r="BE78" s="98">
        <f>+'Alloc amt'!BE77/'Alloc amt'!$G77</f>
        <v>0</v>
      </c>
      <c r="BF78" s="98">
        <f>+'Alloc amt'!BF77/'Alloc amt'!$G77</f>
        <v>0</v>
      </c>
    </row>
    <row r="79" spans="3:58" x14ac:dyDescent="0.25">
      <c r="C79" s="6" t="str">
        <f>'Alloc amt'!C78</f>
        <v>Energy</v>
      </c>
      <c r="D79" s="6" t="str">
        <f>'Alloc amt'!D78</f>
        <v>Energy @ Source</v>
      </c>
      <c r="E79" s="6">
        <f>'Alloc amt'!E78</f>
        <v>0</v>
      </c>
      <c r="F79" s="103"/>
      <c r="G79" s="101" t="e">
        <f t="shared" si="0"/>
        <v>#DIV/0!</v>
      </c>
      <c r="H79" s="98" t="e">
        <f>+'Alloc amt'!H78/'Alloc amt'!$G78</f>
        <v>#DIV/0!</v>
      </c>
      <c r="I79" s="98" t="e">
        <f>+'Alloc amt'!I78/'Alloc amt'!$G78</f>
        <v>#DIV/0!</v>
      </c>
      <c r="J79" s="98" t="e">
        <f>+'Alloc amt'!J78/'Alloc amt'!$G78</f>
        <v>#DIV/0!</v>
      </c>
      <c r="K79" s="104"/>
      <c r="L79" s="98" t="e">
        <f>+'Alloc amt'!L78/'Alloc amt'!$G78</f>
        <v>#DIV/0!</v>
      </c>
      <c r="M79" s="98" t="e">
        <f>+'Alloc amt'!M78/'Alloc amt'!$G78</f>
        <v>#DIV/0!</v>
      </c>
      <c r="N79" s="98" t="e">
        <f>+'Alloc amt'!N78/'Alloc amt'!$G78</f>
        <v>#DIV/0!</v>
      </c>
      <c r="O79" s="98"/>
      <c r="P79" s="98" t="e">
        <f>+'Alloc amt'!P78/'Alloc amt'!$G78</f>
        <v>#DIV/0!</v>
      </c>
      <c r="Q79" s="98" t="e">
        <f>+'Alloc amt'!Q78/'Alloc amt'!$G78</f>
        <v>#DIV/0!</v>
      </c>
      <c r="R79" s="98" t="e">
        <f>+'Alloc amt'!R78/'Alloc amt'!$G78</f>
        <v>#DIV/0!</v>
      </c>
      <c r="S79" s="98"/>
      <c r="T79" s="98" t="e">
        <f>+'Alloc amt'!T78/'Alloc amt'!$G78</f>
        <v>#DIV/0!</v>
      </c>
      <c r="U79" s="98" t="e">
        <f>+'Alloc amt'!U78/'Alloc amt'!$G78</f>
        <v>#DIV/0!</v>
      </c>
      <c r="V79" s="98" t="e">
        <f>+'Alloc amt'!V78/'Alloc amt'!$G78</f>
        <v>#DIV/0!</v>
      </c>
      <c r="W79" s="98"/>
      <c r="X79" s="98" t="e">
        <f>+'Alloc amt'!X78/'Alloc amt'!$G78</f>
        <v>#DIV/0!</v>
      </c>
      <c r="Y79" s="98" t="e">
        <f>+'Alloc amt'!Y78/'Alloc amt'!$G78</f>
        <v>#DIV/0!</v>
      </c>
      <c r="Z79" s="98" t="e">
        <f>+'Alloc amt'!Z78/'Alloc amt'!$G78</f>
        <v>#DIV/0!</v>
      </c>
      <c r="AA79" s="98"/>
      <c r="AB79" s="98" t="e">
        <f>+'Alloc amt'!AB78/'Alloc amt'!$G78</f>
        <v>#DIV/0!</v>
      </c>
      <c r="AC79" s="98" t="e">
        <f>+'Alloc amt'!AC78/'Alloc amt'!$G78</f>
        <v>#DIV/0!</v>
      </c>
      <c r="AD79" s="98" t="e">
        <f>+'Alloc amt'!AD78/'Alloc amt'!$G78</f>
        <v>#DIV/0!</v>
      </c>
      <c r="AE79" s="98"/>
      <c r="AF79" s="98" t="e">
        <f>+'Alloc amt'!AF78/'Alloc amt'!$G78</f>
        <v>#DIV/0!</v>
      </c>
      <c r="AG79" s="98" t="e">
        <f>+'Alloc amt'!AG78/'Alloc amt'!$G78</f>
        <v>#DIV/0!</v>
      </c>
      <c r="AH79" s="98" t="e">
        <f>+'Alloc amt'!AH78/'Alloc amt'!$G78</f>
        <v>#DIV/0!</v>
      </c>
      <c r="AI79" s="98"/>
      <c r="AJ79" s="98" t="e">
        <f>+'Alloc amt'!AJ78/'Alloc amt'!$G78</f>
        <v>#DIV/0!</v>
      </c>
      <c r="AK79" s="98" t="e">
        <f>+'Alloc amt'!AK78/'Alloc amt'!$G78</f>
        <v>#DIV/0!</v>
      </c>
      <c r="AL79" s="98" t="e">
        <f>+'Alloc amt'!AL78/'Alloc amt'!$G78</f>
        <v>#DIV/0!</v>
      </c>
      <c r="AM79" s="98"/>
      <c r="AN79" s="98" t="e">
        <f>+'Alloc amt'!AN78/'Alloc amt'!$G78</f>
        <v>#DIV/0!</v>
      </c>
      <c r="AO79" s="98" t="e">
        <f>+'Alloc amt'!AO78/'Alloc amt'!$G78</f>
        <v>#DIV/0!</v>
      </c>
      <c r="AP79" s="98" t="e">
        <f>+'Alloc amt'!AP78/'Alloc amt'!$G78</f>
        <v>#DIV/0!</v>
      </c>
      <c r="AQ79" s="98"/>
      <c r="AR79" s="98" t="e">
        <f>+'Alloc amt'!AR78/'Alloc amt'!$G78</f>
        <v>#DIV/0!</v>
      </c>
      <c r="AS79" s="98" t="e">
        <f>+'Alloc amt'!AS78/'Alloc amt'!$G78</f>
        <v>#DIV/0!</v>
      </c>
      <c r="AT79" s="98" t="e">
        <f>+'Alloc amt'!AT78/'Alloc amt'!$G78</f>
        <v>#DIV/0!</v>
      </c>
      <c r="AU79" s="98"/>
      <c r="AV79" s="98" t="e">
        <f>+'Alloc amt'!AV78/'Alloc amt'!$G78</f>
        <v>#DIV/0!</v>
      </c>
      <c r="AW79" s="98" t="e">
        <f>+'Alloc amt'!AW78/'Alloc amt'!$G78</f>
        <v>#DIV/0!</v>
      </c>
      <c r="AX79" s="98" t="e">
        <f>+'Alloc amt'!AX78/'Alloc amt'!$G78</f>
        <v>#DIV/0!</v>
      </c>
      <c r="AY79" s="98"/>
      <c r="AZ79" s="98" t="e">
        <f>+'Alloc amt'!AZ78/'Alloc amt'!$G78</f>
        <v>#DIV/0!</v>
      </c>
      <c r="BA79" s="98" t="e">
        <f>+'Alloc amt'!BA78/'Alloc amt'!$G78</f>
        <v>#DIV/0!</v>
      </c>
      <c r="BB79" s="98" t="e">
        <f>+'Alloc amt'!BB78/'Alloc amt'!$G78</f>
        <v>#DIV/0!</v>
      </c>
      <c r="BC79" s="98"/>
      <c r="BD79" s="98" t="e">
        <f>+'Alloc amt'!BD78/'Alloc amt'!$G78</f>
        <v>#DIV/0!</v>
      </c>
      <c r="BE79" s="98" t="e">
        <f>+'Alloc amt'!BE78/'Alloc amt'!$G78</f>
        <v>#DIV/0!</v>
      </c>
      <c r="BF79" s="98" t="e">
        <f>+'Alloc amt'!BF78/'Alloc amt'!$G78</f>
        <v>#DIV/0!</v>
      </c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</sheetData>
  <mergeCells count="14">
    <mergeCell ref="AZ9:BB9"/>
    <mergeCell ref="BD9:BF9"/>
    <mergeCell ref="AB9:AD9"/>
    <mergeCell ref="AF9:AH9"/>
    <mergeCell ref="AJ9:AL9"/>
    <mergeCell ref="AN9:AP9"/>
    <mergeCell ref="AR9:AT9"/>
    <mergeCell ref="AV9:AX9"/>
    <mergeCell ref="X9:Z9"/>
    <mergeCell ref="D9:E9"/>
    <mergeCell ref="G9:J9"/>
    <mergeCell ref="L9:N9"/>
    <mergeCell ref="P9:R9"/>
    <mergeCell ref="T9:V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2017-04-11T15:17:12Z</dcterms:modified>
</cp:coreProperties>
</file>