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Updated Forecasts\"/>
    </mc:Choice>
  </mc:AlternateContent>
  <bookViews>
    <workbookView xWindow="0" yWindow="0" windowWidth="15360" windowHeight="7455" firstSheet="3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Pct'!$D$12:$BF$609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4" l="1"/>
  <c r="C64" i="14"/>
  <c r="D63" i="14"/>
  <c r="C63" i="14"/>
  <c r="D62" i="14"/>
  <c r="C62" i="14"/>
  <c r="BE83" i="12" l="1"/>
  <c r="BE84" i="12" s="1"/>
  <c r="BA83" i="12"/>
  <c r="BA84" i="12" s="1"/>
  <c r="AW83" i="12"/>
  <c r="AW84" i="12" s="1"/>
  <c r="AS83" i="12"/>
  <c r="AS84" i="12" s="1"/>
  <c r="AO83" i="12"/>
  <c r="AO84" i="12" s="1"/>
  <c r="AK83" i="12"/>
  <c r="AK84" i="12" s="1"/>
  <c r="AG83" i="12"/>
  <c r="AG84" i="12" s="1"/>
  <c r="AC83" i="12"/>
  <c r="AC84" i="12" s="1"/>
  <c r="Y83" i="12"/>
  <c r="Y84" i="12" s="1"/>
  <c r="U83" i="12"/>
  <c r="U84" i="12" s="1"/>
  <c r="Q83" i="12"/>
  <c r="Q84" i="12" s="1"/>
  <c r="M83" i="12"/>
  <c r="M84" i="12" s="1"/>
  <c r="I84" i="12" l="1"/>
  <c r="G84" i="12" s="1"/>
  <c r="M85" i="12" s="1"/>
  <c r="BF64" i="14" l="1"/>
  <c r="BA64" i="14"/>
  <c r="AV64" i="14"/>
  <c r="AP64" i="14"/>
  <c r="AK64" i="14"/>
  <c r="Z64" i="14"/>
  <c r="U64" i="14"/>
  <c r="P64" i="14"/>
  <c r="J64" i="14"/>
  <c r="BE64" i="14"/>
  <c r="AZ64" i="14"/>
  <c r="AT64" i="14"/>
  <c r="AO64" i="14"/>
  <c r="AJ64" i="14"/>
  <c r="AD64" i="14"/>
  <c r="Y64" i="14"/>
  <c r="N64" i="14"/>
  <c r="I64" i="14"/>
  <c r="BD64" i="14"/>
  <c r="AX64" i="14"/>
  <c r="AS64" i="14"/>
  <c r="AN64" i="14"/>
  <c r="AH64" i="14"/>
  <c r="AC64" i="14"/>
  <c r="R64" i="14"/>
  <c r="M64" i="14"/>
  <c r="BB64" i="14"/>
  <c r="AG64" i="14"/>
  <c r="L64" i="14"/>
  <c r="AW64" i="14"/>
  <c r="AR64" i="14"/>
  <c r="V64" i="14"/>
  <c r="AL64" i="14"/>
  <c r="Q64" i="14"/>
  <c r="T64" i="14"/>
  <c r="AB64" i="14"/>
  <c r="X64" i="14"/>
  <c r="AF64" i="14"/>
  <c r="BE63" i="14"/>
  <c r="AZ63" i="14"/>
  <c r="AT63" i="14"/>
  <c r="AO63" i="14"/>
  <c r="AJ63" i="14"/>
  <c r="AD63" i="14"/>
  <c r="Y63" i="14"/>
  <c r="N63" i="14"/>
  <c r="I63" i="14"/>
  <c r="BD63" i="14"/>
  <c r="AX63" i="14"/>
  <c r="AS63" i="14"/>
  <c r="AN63" i="14"/>
  <c r="AH63" i="14"/>
  <c r="AC63" i="14"/>
  <c r="R63" i="14"/>
  <c r="M63" i="14"/>
  <c r="BB63" i="14"/>
  <c r="AW63" i="14"/>
  <c r="AR63" i="14"/>
  <c r="AL63" i="14"/>
  <c r="AG63" i="14"/>
  <c r="AB63" i="14"/>
  <c r="V63" i="14"/>
  <c r="Q63" i="14"/>
  <c r="L63" i="14"/>
  <c r="BF63" i="14"/>
  <c r="AK63" i="14"/>
  <c r="P63" i="14"/>
  <c r="BA63" i="14"/>
  <c r="J63" i="14"/>
  <c r="AV63" i="14"/>
  <c r="Z63" i="14"/>
  <c r="AP63" i="14"/>
  <c r="U63" i="14"/>
  <c r="AF63" i="14"/>
  <c r="T63" i="14"/>
  <c r="X63" i="14"/>
  <c r="H63" i="14"/>
  <c r="H64" i="14"/>
  <c r="M62" i="12"/>
  <c r="BE85" i="12"/>
  <c r="BE62" i="12" s="1"/>
  <c r="BA85" i="12"/>
  <c r="BA62" i="12" s="1"/>
  <c r="AW85" i="12"/>
  <c r="AW62" i="12" s="1"/>
  <c r="Q85" i="12"/>
  <c r="Q62" i="12" s="1"/>
  <c r="AS85" i="12"/>
  <c r="AS62" i="12" s="1"/>
  <c r="U85" i="12"/>
  <c r="U62" i="12" s="1"/>
  <c r="AG85" i="12"/>
  <c r="AG62" i="12" s="1"/>
  <c r="Y85" i="12"/>
  <c r="Y62" i="12" s="1"/>
  <c r="AK85" i="12"/>
  <c r="AK62" i="12" s="1"/>
  <c r="AC85" i="12"/>
  <c r="AC62" i="12" s="1"/>
  <c r="AO85" i="12"/>
  <c r="AO62" i="12" s="1"/>
  <c r="G38" i="9"/>
  <c r="G63" i="14" l="1"/>
  <c r="G64" i="14"/>
  <c r="G85" i="12"/>
  <c r="G62" i="12"/>
  <c r="BE62" i="14" s="1"/>
  <c r="D25" i="1"/>
  <c r="U62" i="14" l="1"/>
  <c r="AC62" i="14"/>
  <c r="AW62" i="14"/>
  <c r="Q62" i="14"/>
  <c r="M62" i="14"/>
  <c r="AG62" i="14"/>
  <c r="BB62" i="14"/>
  <c r="AR62" i="14"/>
  <c r="AL62" i="14"/>
  <c r="AB62" i="14"/>
  <c r="V62" i="14"/>
  <c r="L62" i="14"/>
  <c r="I62" i="12"/>
  <c r="I62" i="14" s="1"/>
  <c r="BF62" i="14"/>
  <c r="AV62" i="14"/>
  <c r="AP62" i="14"/>
  <c r="AF62" i="14"/>
  <c r="Z62" i="14"/>
  <c r="P62" i="14"/>
  <c r="J62" i="14"/>
  <c r="BD62" i="14"/>
  <c r="AH62" i="14"/>
  <c r="X62" i="14"/>
  <c r="AZ62" i="14"/>
  <c r="AD62" i="14"/>
  <c r="T62" i="14"/>
  <c r="AX62" i="14"/>
  <c r="AN62" i="14"/>
  <c r="R62" i="14"/>
  <c r="H62" i="14"/>
  <c r="AT62" i="14"/>
  <c r="AJ62" i="14"/>
  <c r="N62" i="14"/>
  <c r="AS62" i="14"/>
  <c r="BA62" i="14"/>
  <c r="Y62" i="14"/>
  <c r="AO62" i="14"/>
  <c r="AK62" i="14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G62" i="14" l="1"/>
  <c r="H31" i="15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32" i="10" l="1"/>
  <c r="CA192" i="10"/>
  <c r="CA205" i="10"/>
  <c r="CA252" i="10"/>
  <c r="CA40" i="10"/>
  <c r="CA108" i="10"/>
  <c r="CA348" i="10"/>
  <c r="CA369" i="10"/>
  <c r="CA384" i="10"/>
  <c r="CA29" i="10"/>
  <c r="CA111" i="10"/>
  <c r="CA176" i="10"/>
  <c r="CA237" i="10"/>
  <c r="CA466" i="10"/>
  <c r="CA34" i="10"/>
  <c r="CA115" i="10"/>
  <c r="CA116" i="10"/>
  <c r="CA184" i="10"/>
  <c r="CA260" i="10"/>
  <c r="CA29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G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7" i="14" l="1"/>
  <c r="BE77" i="14"/>
  <c r="BD77" i="14"/>
  <c r="BB77" i="14"/>
  <c r="BA77" i="14"/>
  <c r="AZ77" i="14"/>
  <c r="AX77" i="14"/>
  <c r="AW77" i="14"/>
  <c r="AV77" i="14"/>
  <c r="AT77" i="14"/>
  <c r="AS77" i="14"/>
  <c r="AR77" i="14"/>
  <c r="AP77" i="14"/>
  <c r="AO77" i="14"/>
  <c r="AN77" i="14"/>
  <c r="AL77" i="14"/>
  <c r="AK77" i="14"/>
  <c r="AJ77" i="14"/>
  <c r="AH77" i="14"/>
  <c r="AG77" i="14"/>
  <c r="AF77" i="14"/>
  <c r="AD77" i="14"/>
  <c r="AC77" i="14"/>
  <c r="AB77" i="14"/>
  <c r="Z77" i="14"/>
  <c r="Y77" i="14"/>
  <c r="X77" i="14"/>
  <c r="V77" i="14"/>
  <c r="U77" i="14"/>
  <c r="T77" i="14"/>
  <c r="R77" i="14"/>
  <c r="Q77" i="14"/>
  <c r="P77" i="14"/>
  <c r="N77" i="14"/>
  <c r="M77" i="14"/>
  <c r="L77" i="14"/>
  <c r="G77" i="14" s="1"/>
  <c r="J77" i="14"/>
  <c r="I77" i="14"/>
  <c r="H77" i="14"/>
  <c r="BF76" i="14"/>
  <c r="BE76" i="14"/>
  <c r="BD76" i="14"/>
  <c r="BB76" i="14"/>
  <c r="BA76" i="14"/>
  <c r="AZ76" i="14"/>
  <c r="AX76" i="14"/>
  <c r="AW76" i="14"/>
  <c r="AV76" i="14"/>
  <c r="AT76" i="14"/>
  <c r="AS76" i="14"/>
  <c r="AR76" i="14"/>
  <c r="AP76" i="14"/>
  <c r="AO76" i="14"/>
  <c r="AN76" i="14"/>
  <c r="AL76" i="14"/>
  <c r="AK76" i="14"/>
  <c r="AJ76" i="14"/>
  <c r="AH76" i="14"/>
  <c r="AG76" i="14"/>
  <c r="AF76" i="14"/>
  <c r="AD76" i="14"/>
  <c r="AC76" i="14"/>
  <c r="AB76" i="14"/>
  <c r="Z76" i="14"/>
  <c r="Y76" i="14"/>
  <c r="X76" i="14"/>
  <c r="V76" i="14"/>
  <c r="U76" i="14"/>
  <c r="T76" i="14"/>
  <c r="R76" i="14"/>
  <c r="Q76" i="14"/>
  <c r="P76" i="14"/>
  <c r="N76" i="14"/>
  <c r="M76" i="14"/>
  <c r="L76" i="14"/>
  <c r="G76" i="14" s="1"/>
  <c r="I76" i="14"/>
  <c r="H76" i="14"/>
  <c r="BF72" i="14"/>
  <c r="BE72" i="14"/>
  <c r="BD72" i="14"/>
  <c r="BB72" i="14"/>
  <c r="BA72" i="14"/>
  <c r="AZ72" i="14"/>
  <c r="AX72" i="14"/>
  <c r="AW72" i="14"/>
  <c r="AV72" i="14"/>
  <c r="AT72" i="14"/>
  <c r="AS72" i="14"/>
  <c r="AR72" i="14"/>
  <c r="AP72" i="14"/>
  <c r="AO72" i="14"/>
  <c r="AN72" i="14"/>
  <c r="AL72" i="14"/>
  <c r="AK72" i="14"/>
  <c r="AJ72" i="14"/>
  <c r="AH72" i="14"/>
  <c r="AG72" i="14"/>
  <c r="AF72" i="14"/>
  <c r="AD72" i="14"/>
  <c r="AC72" i="14"/>
  <c r="AB72" i="14"/>
  <c r="Z72" i="14"/>
  <c r="Y72" i="14"/>
  <c r="X72" i="14"/>
  <c r="V72" i="14"/>
  <c r="U72" i="14"/>
  <c r="T72" i="14"/>
  <c r="R72" i="14"/>
  <c r="Q72" i="14"/>
  <c r="P72" i="14"/>
  <c r="N72" i="14"/>
  <c r="M72" i="14"/>
  <c r="L72" i="14"/>
  <c r="G72" i="14" s="1"/>
  <c r="J72" i="14"/>
  <c r="I72" i="14"/>
  <c r="H72" i="14"/>
  <c r="BF71" i="14"/>
  <c r="BE71" i="14"/>
  <c r="BD71" i="14"/>
  <c r="BB71" i="14"/>
  <c r="BA71" i="14"/>
  <c r="AZ71" i="14"/>
  <c r="AX71" i="14"/>
  <c r="AW71" i="14"/>
  <c r="AV71" i="14"/>
  <c r="AT71" i="14"/>
  <c r="AS71" i="14"/>
  <c r="AR71" i="14"/>
  <c r="AP71" i="14"/>
  <c r="AO71" i="14"/>
  <c r="AN71" i="14"/>
  <c r="AL71" i="14"/>
  <c r="AK71" i="14"/>
  <c r="AJ71" i="14"/>
  <c r="AH71" i="14"/>
  <c r="AG71" i="14"/>
  <c r="AF71" i="14"/>
  <c r="AD71" i="14"/>
  <c r="AC71" i="14"/>
  <c r="AB71" i="14"/>
  <c r="Z71" i="14"/>
  <c r="Y71" i="14"/>
  <c r="X71" i="14"/>
  <c r="V71" i="14"/>
  <c r="U71" i="14"/>
  <c r="T71" i="14"/>
  <c r="R71" i="14"/>
  <c r="Q71" i="14"/>
  <c r="P71" i="14"/>
  <c r="N71" i="14"/>
  <c r="M71" i="14"/>
  <c r="L71" i="14"/>
  <c r="G71" i="14" s="1"/>
  <c r="I71" i="14"/>
  <c r="H71" i="14"/>
  <c r="BF67" i="14"/>
  <c r="BE67" i="14"/>
  <c r="BD67" i="14"/>
  <c r="BB67" i="14"/>
  <c r="BA67" i="14"/>
  <c r="AZ67" i="14"/>
  <c r="AX67" i="14"/>
  <c r="AW67" i="14"/>
  <c r="AV67" i="14"/>
  <c r="AT67" i="14"/>
  <c r="AS67" i="14"/>
  <c r="AR67" i="14"/>
  <c r="AP67" i="14"/>
  <c r="AO67" i="14"/>
  <c r="AN67" i="14"/>
  <c r="AL67" i="14"/>
  <c r="AK67" i="14"/>
  <c r="AJ67" i="14"/>
  <c r="AH67" i="14"/>
  <c r="AG67" i="14"/>
  <c r="AF67" i="14"/>
  <c r="AD67" i="14"/>
  <c r="AC67" i="14"/>
  <c r="AB67" i="14"/>
  <c r="Z67" i="14"/>
  <c r="Y67" i="14"/>
  <c r="X67" i="14"/>
  <c r="V67" i="14"/>
  <c r="U67" i="14"/>
  <c r="T67" i="14"/>
  <c r="R67" i="14"/>
  <c r="Q67" i="14"/>
  <c r="P67" i="14"/>
  <c r="N67" i="14"/>
  <c r="M67" i="14"/>
  <c r="L67" i="14"/>
  <c r="G67" i="14" s="1"/>
  <c r="J67" i="14"/>
  <c r="I67" i="14"/>
  <c r="H67" i="14"/>
  <c r="BF66" i="14"/>
  <c r="BE66" i="14"/>
  <c r="BD66" i="14"/>
  <c r="BB66" i="14"/>
  <c r="BA66" i="14"/>
  <c r="AZ66" i="14"/>
  <c r="AX66" i="14"/>
  <c r="AW66" i="14"/>
  <c r="AV66" i="14"/>
  <c r="AT66" i="14"/>
  <c r="AS66" i="14"/>
  <c r="AR66" i="14"/>
  <c r="AP66" i="14"/>
  <c r="AO66" i="14"/>
  <c r="AN66" i="14"/>
  <c r="AL66" i="14"/>
  <c r="AK66" i="14"/>
  <c r="AJ66" i="14"/>
  <c r="AH66" i="14"/>
  <c r="AG66" i="14"/>
  <c r="AF66" i="14"/>
  <c r="AD66" i="14"/>
  <c r="AC66" i="14"/>
  <c r="AB66" i="14"/>
  <c r="Z66" i="14"/>
  <c r="Y66" i="14"/>
  <c r="X66" i="14"/>
  <c r="V66" i="14"/>
  <c r="U66" i="14"/>
  <c r="T66" i="14"/>
  <c r="R66" i="14"/>
  <c r="Q66" i="14"/>
  <c r="P66" i="14"/>
  <c r="N66" i="14"/>
  <c r="M66" i="14"/>
  <c r="L66" i="14"/>
  <c r="G66" i="14" s="1"/>
  <c r="J66" i="14"/>
  <c r="I66" i="14"/>
  <c r="H66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G61" i="14" l="1"/>
  <c r="I44" i="14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AZ44" i="14"/>
  <c r="AD44" i="14"/>
  <c r="M32" i="15" s="1"/>
  <c r="AT44" i="14"/>
  <c r="Q32" i="15" s="1"/>
  <c r="Y44" i="14"/>
  <c r="H44" i="14"/>
  <c r="J44" i="14"/>
  <c r="V32" i="15" l="1"/>
  <c r="G44" i="14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I31" i="14" l="1"/>
  <c r="D24" i="10"/>
  <c r="D375" i="10"/>
  <c r="D228" i="10"/>
  <c r="D158" i="10"/>
  <c r="D163" i="10"/>
  <c r="D161" i="10"/>
  <c r="D159" i="10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N80" i="15" s="1"/>
  <c r="Z28" i="14"/>
  <c r="U28" i="14"/>
  <c r="P28" i="14"/>
  <c r="BE28" i="14"/>
  <c r="AZ28" i="14"/>
  <c r="AT28" i="14"/>
  <c r="AO28" i="14"/>
  <c r="AJ28" i="14"/>
  <c r="O80" i="15" s="1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Q80" i="15" s="1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M80" i="15" l="1"/>
  <c r="L80" i="15"/>
  <c r="K80" i="15"/>
  <c r="J80" i="15"/>
  <c r="I80" i="15"/>
  <c r="T80" i="15"/>
  <c r="S80" i="15"/>
  <c r="R80" i="15"/>
  <c r="P80" i="15"/>
  <c r="V16" i="15"/>
  <c r="M308" i="10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H80" i="15" l="1"/>
  <c r="BN308" i="10"/>
  <c r="BN391" i="10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S407" i="1"/>
  <c r="U403" i="1"/>
  <c r="J403" i="10" s="1"/>
  <c r="BJ403" i="10" s="1"/>
  <c r="T403" i="1"/>
  <c r="I403" i="10" s="1"/>
  <c r="BI403" i="10" s="1"/>
  <c r="S403" i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S399" i="1"/>
  <c r="U393" i="1"/>
  <c r="J393" i="10" s="1"/>
  <c r="BJ393" i="10" s="1"/>
  <c r="T393" i="1"/>
  <c r="I393" i="10" s="1"/>
  <c r="BI393" i="10" s="1"/>
  <c r="S393" i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393" i="1"/>
  <c r="I404" i="10"/>
  <c r="X403" i="1"/>
  <c r="I417" i="10"/>
  <c r="X412" i="1"/>
  <c r="X416" i="1"/>
  <c r="X429" i="1"/>
  <c r="X450" i="1"/>
  <c r="X468" i="1"/>
  <c r="X472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Q61" i="1"/>
  <c r="Q60" i="1"/>
  <c r="W60" i="1" s="1"/>
  <c r="Q59" i="1"/>
  <c r="Q58" i="1"/>
  <c r="F25" i="1"/>
  <c r="H25" i="1" s="1"/>
  <c r="H27" i="1" s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T25" i="1" l="1"/>
  <c r="I25" i="10" s="1"/>
  <c r="U32" i="10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1" i="15"/>
  <c r="J17" i="15" s="1"/>
  <c r="K81" i="15"/>
  <c r="K17" i="15" s="1"/>
  <c r="H368" i="10"/>
  <c r="I127" i="1"/>
  <c r="I324" i="1"/>
  <c r="I344" i="1"/>
  <c r="I353" i="1"/>
  <c r="I355" i="1" s="1"/>
  <c r="I298" i="1"/>
  <c r="I186" i="1"/>
  <c r="I343" i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I345" i="1" l="1"/>
  <c r="L30" i="9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2" i="12" s="1"/>
  <c r="H141" i="10"/>
  <c r="G77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3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7" i="12" l="1"/>
  <c r="AY77" i="12"/>
  <c r="AU77" i="12"/>
  <c r="AQ77" i="12"/>
  <c r="AM77" i="12"/>
  <c r="AI77" i="12"/>
  <c r="AE77" i="12"/>
  <c r="AA77" i="12"/>
  <c r="W77" i="12"/>
  <c r="S77" i="12"/>
  <c r="O77" i="12"/>
  <c r="BF77" i="12"/>
  <c r="BB77" i="12"/>
  <c r="AX77" i="12"/>
  <c r="AT77" i="12"/>
  <c r="AP77" i="12"/>
  <c r="AL77" i="12"/>
  <c r="AH77" i="12"/>
  <c r="AD77" i="12"/>
  <c r="Z77" i="12"/>
  <c r="V77" i="12"/>
  <c r="R77" i="12"/>
  <c r="N77" i="12"/>
  <c r="BD77" i="12"/>
  <c r="AZ77" i="12"/>
  <c r="AV77" i="12"/>
  <c r="AN77" i="12"/>
  <c r="AJ77" i="12"/>
  <c r="AF77" i="12"/>
  <c r="AB77" i="12"/>
  <c r="T77" i="12"/>
  <c r="P77" i="12"/>
  <c r="BE77" i="12"/>
  <c r="BA77" i="12"/>
  <c r="AW77" i="12"/>
  <c r="AS77" i="12"/>
  <c r="AO77" i="12"/>
  <c r="AK77" i="12"/>
  <c r="AG77" i="12"/>
  <c r="AC77" i="12"/>
  <c r="Y77" i="12"/>
  <c r="U77" i="12"/>
  <c r="Q77" i="12"/>
  <c r="M77" i="12"/>
  <c r="AR77" i="12"/>
  <c r="X77" i="12"/>
  <c r="L77" i="12"/>
  <c r="BF72" i="12"/>
  <c r="BB72" i="12"/>
  <c r="AX72" i="12"/>
  <c r="AT72" i="12"/>
  <c r="AP72" i="12"/>
  <c r="AL72" i="12"/>
  <c r="AH72" i="12"/>
  <c r="AD72" i="12"/>
  <c r="Z72" i="12"/>
  <c r="V72" i="12"/>
  <c r="R72" i="12"/>
  <c r="N72" i="12"/>
  <c r="BE72" i="12"/>
  <c r="BA72" i="12"/>
  <c r="AW72" i="12"/>
  <c r="AS72" i="12"/>
  <c r="AO72" i="12"/>
  <c r="AK72" i="12"/>
  <c r="AG72" i="12"/>
  <c r="AC72" i="12"/>
  <c r="Y72" i="12"/>
  <c r="U72" i="12"/>
  <c r="Q72" i="12"/>
  <c r="M72" i="12"/>
  <c r="BC72" i="12"/>
  <c r="AU72" i="12"/>
  <c r="AQ72" i="12"/>
  <c r="AE72" i="12"/>
  <c r="W72" i="12"/>
  <c r="BD72" i="12"/>
  <c r="AZ72" i="12"/>
  <c r="AV72" i="12"/>
  <c r="AR72" i="12"/>
  <c r="AN72" i="12"/>
  <c r="AJ72" i="12"/>
  <c r="AF72" i="12"/>
  <c r="AB72" i="12"/>
  <c r="X72" i="12"/>
  <c r="T72" i="12"/>
  <c r="P72" i="12"/>
  <c r="L72" i="12"/>
  <c r="AY72" i="12"/>
  <c r="AM72" i="12"/>
  <c r="AI72" i="12"/>
  <c r="AA72" i="12"/>
  <c r="S72" i="12"/>
  <c r="O72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2" i="12"/>
  <c r="H73" i="14" s="1"/>
  <c r="J73" i="14"/>
  <c r="I73" i="14"/>
  <c r="H69" i="16"/>
  <c r="H34" i="16"/>
  <c r="H28" i="16"/>
  <c r="H27" i="16"/>
  <c r="H50" i="16"/>
  <c r="H65" i="16"/>
  <c r="J78" i="14"/>
  <c r="H77" i="12"/>
  <c r="H78" i="14" s="1"/>
  <c r="H68" i="16"/>
  <c r="H36" i="16"/>
  <c r="H32" i="16"/>
  <c r="H35" i="16"/>
  <c r="I78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4" i="12"/>
  <c r="I73" i="12"/>
  <c r="I74" i="14" s="1"/>
  <c r="J74" i="14"/>
  <c r="H74" i="14"/>
  <c r="T73" i="12"/>
  <c r="T74" i="14" s="1"/>
  <c r="R73" i="12"/>
  <c r="R74" i="14" s="1"/>
  <c r="BA73" i="12"/>
  <c r="BA74" i="14" s="1"/>
  <c r="AD73" i="12"/>
  <c r="AD74" i="14" s="1"/>
  <c r="L73" i="12"/>
  <c r="L74" i="14" s="1"/>
  <c r="AS73" i="12"/>
  <c r="AS74" i="14" s="1"/>
  <c r="BF73" i="12"/>
  <c r="BF74" i="14" s="1"/>
  <c r="Q73" i="12"/>
  <c r="Q74" i="14" s="1"/>
  <c r="AW73" i="12"/>
  <c r="AW74" i="14" s="1"/>
  <c r="N73" i="12"/>
  <c r="N74" i="14" s="1"/>
  <c r="AH73" i="12"/>
  <c r="AH74" i="14" s="1"/>
  <c r="Y73" i="12"/>
  <c r="Y74" i="14" s="1"/>
  <c r="AF73" i="12"/>
  <c r="AF74" i="14" s="1"/>
  <c r="X73" i="12"/>
  <c r="X74" i="14" s="1"/>
  <c r="V73" i="12"/>
  <c r="V74" i="14" s="1"/>
  <c r="AB73" i="12"/>
  <c r="AB74" i="14" s="1"/>
  <c r="U73" i="12"/>
  <c r="U74" i="14" s="1"/>
  <c r="M73" i="12"/>
  <c r="M74" i="14" s="1"/>
  <c r="Z73" i="12"/>
  <c r="Z74" i="14" s="1"/>
  <c r="AV73" i="12"/>
  <c r="AV74" i="14" s="1"/>
  <c r="AR73" i="12"/>
  <c r="AR74" i="14" s="1"/>
  <c r="BE73" i="12"/>
  <c r="BE74" i="14" s="1"/>
  <c r="AJ73" i="12"/>
  <c r="AJ74" i="14" s="1"/>
  <c r="AK73" i="12"/>
  <c r="AK74" i="14" s="1"/>
  <c r="AG73" i="12"/>
  <c r="AG74" i="14" s="1"/>
  <c r="AL73" i="12"/>
  <c r="AL74" i="14" s="1"/>
  <c r="AN73" i="12"/>
  <c r="AN74" i="14" s="1"/>
  <c r="BB73" i="12"/>
  <c r="BB74" i="14" s="1"/>
  <c r="P73" i="12"/>
  <c r="P74" i="14" s="1"/>
  <c r="AO73" i="12"/>
  <c r="AO74" i="14" s="1"/>
  <c r="AT73" i="12"/>
  <c r="AT74" i="14" s="1"/>
  <c r="AC73" i="12"/>
  <c r="AC74" i="14" s="1"/>
  <c r="AX73" i="12"/>
  <c r="AX74" i="14" s="1"/>
  <c r="AP73" i="12"/>
  <c r="AP74" i="14" s="1"/>
  <c r="AZ73" i="12"/>
  <c r="AZ74" i="14" s="1"/>
  <c r="BD73" i="12"/>
  <c r="BD74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8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8" i="12"/>
  <c r="I79" i="14" s="1"/>
  <c r="G79" i="12"/>
  <c r="H79" i="14"/>
  <c r="J79" i="14"/>
  <c r="Y78" i="12"/>
  <c r="Y79" i="14" s="1"/>
  <c r="AF78" i="12"/>
  <c r="AF79" i="14" s="1"/>
  <c r="X78" i="12"/>
  <c r="X79" i="14" s="1"/>
  <c r="AB78" i="12"/>
  <c r="AB79" i="14" s="1"/>
  <c r="AT78" i="12"/>
  <c r="AT79" i="14" s="1"/>
  <c r="U78" i="12"/>
  <c r="U79" i="14" s="1"/>
  <c r="AP78" i="12"/>
  <c r="AP79" i="14" s="1"/>
  <c r="M78" i="12"/>
  <c r="M79" i="14" s="1"/>
  <c r="AV78" i="12"/>
  <c r="AV79" i="14" s="1"/>
  <c r="AR78" i="12"/>
  <c r="AR79" i="14" s="1"/>
  <c r="BE78" i="12"/>
  <c r="BE79" i="14" s="1"/>
  <c r="AD78" i="12"/>
  <c r="AD79" i="14" s="1"/>
  <c r="AJ78" i="12"/>
  <c r="AJ79" i="14" s="1"/>
  <c r="AK78" i="12"/>
  <c r="AK79" i="14" s="1"/>
  <c r="BF78" i="12"/>
  <c r="BF79" i="14" s="1"/>
  <c r="AX78" i="12"/>
  <c r="AX79" i="14" s="1"/>
  <c r="AG78" i="12"/>
  <c r="AG79" i="14" s="1"/>
  <c r="N78" i="12"/>
  <c r="N79" i="14" s="1"/>
  <c r="AL78" i="12"/>
  <c r="AL79" i="14" s="1"/>
  <c r="AN78" i="12"/>
  <c r="AN79" i="14" s="1"/>
  <c r="BB78" i="12"/>
  <c r="BB79" i="14" s="1"/>
  <c r="P78" i="12"/>
  <c r="P79" i="14" s="1"/>
  <c r="AO78" i="12"/>
  <c r="AO79" i="14" s="1"/>
  <c r="AC78" i="12"/>
  <c r="AC79" i="14" s="1"/>
  <c r="AZ78" i="12"/>
  <c r="AZ79" i="14" s="1"/>
  <c r="BD78" i="12"/>
  <c r="BD79" i="14" s="1"/>
  <c r="Z78" i="12"/>
  <c r="Z79" i="14" s="1"/>
  <c r="T78" i="12"/>
  <c r="T79" i="14" s="1"/>
  <c r="R78" i="12"/>
  <c r="R79" i="14" s="1"/>
  <c r="BA78" i="12"/>
  <c r="BA79" i="14" s="1"/>
  <c r="L78" i="12"/>
  <c r="L79" i="14" s="1"/>
  <c r="AS78" i="12"/>
  <c r="AS79" i="14" s="1"/>
  <c r="Q78" i="12"/>
  <c r="Q79" i="14" s="1"/>
  <c r="V78" i="12"/>
  <c r="V79" i="14" s="1"/>
  <c r="AW78" i="12"/>
  <c r="AW79" i="14" s="1"/>
  <c r="AH78" i="12"/>
  <c r="AH79" i="14" s="1"/>
  <c r="AF271" i="10"/>
  <c r="AF258" i="10"/>
  <c r="AF42" i="12"/>
  <c r="AF417" i="10"/>
  <c r="G74" i="14"/>
  <c r="H75" i="14"/>
  <c r="J75" i="14"/>
  <c r="I75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9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1" i="15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1" i="15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8" i="12" s="1"/>
  <c r="S202" i="1"/>
  <c r="H196" i="10"/>
  <c r="G67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7" i="12" l="1"/>
  <c r="BA67" i="12"/>
  <c r="AW67" i="12"/>
  <c r="AS67" i="12"/>
  <c r="AO67" i="12"/>
  <c r="AK67" i="12"/>
  <c r="AG67" i="12"/>
  <c r="AC67" i="12"/>
  <c r="Y67" i="12"/>
  <c r="U67" i="12"/>
  <c r="Q67" i="12"/>
  <c r="M67" i="12"/>
  <c r="BD67" i="12"/>
  <c r="AZ67" i="12"/>
  <c r="AV67" i="12"/>
  <c r="AR67" i="12"/>
  <c r="AN67" i="12"/>
  <c r="AJ67" i="12"/>
  <c r="AF67" i="12"/>
  <c r="AB67" i="12"/>
  <c r="X67" i="12"/>
  <c r="T67" i="12"/>
  <c r="P67" i="12"/>
  <c r="L67" i="12"/>
  <c r="BC67" i="12"/>
  <c r="AY67" i="12"/>
  <c r="AU67" i="12"/>
  <c r="AQ67" i="12"/>
  <c r="AM67" i="12"/>
  <c r="AI67" i="12"/>
  <c r="AE67" i="12"/>
  <c r="AA67" i="12"/>
  <c r="W67" i="12"/>
  <c r="S67" i="12"/>
  <c r="O67" i="12"/>
  <c r="AX67" i="12"/>
  <c r="AH67" i="12"/>
  <c r="R67" i="12"/>
  <c r="AT67" i="12"/>
  <c r="AD67" i="12"/>
  <c r="N67" i="12"/>
  <c r="AP67" i="12"/>
  <c r="BB67" i="12"/>
  <c r="V67" i="12"/>
  <c r="BF67" i="12"/>
  <c r="Z67" i="12"/>
  <c r="AL67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1" i="15"/>
  <c r="Q17" i="15" s="1"/>
  <c r="G69" i="12"/>
  <c r="H67" i="12"/>
  <c r="H68" i="14" s="1"/>
  <c r="I68" i="14"/>
  <c r="J68" i="14"/>
  <c r="AT42" i="12"/>
  <c r="AT271" i="10"/>
  <c r="Q200" i="16" s="1"/>
  <c r="AT258" i="10"/>
  <c r="AT43" i="12"/>
  <c r="AT417" i="10"/>
  <c r="BV417" i="10" s="1"/>
  <c r="I68" i="12"/>
  <c r="I69" i="14" s="1"/>
  <c r="J69" i="14"/>
  <c r="H69" i="14"/>
  <c r="AL68" i="12"/>
  <c r="AL69" i="14" s="1"/>
  <c r="AN68" i="12"/>
  <c r="AN69" i="14" s="1"/>
  <c r="BB68" i="12"/>
  <c r="BB69" i="14" s="1"/>
  <c r="P68" i="12"/>
  <c r="P69" i="14" s="1"/>
  <c r="AO68" i="12"/>
  <c r="AO69" i="14" s="1"/>
  <c r="AC68" i="12"/>
  <c r="AC69" i="14" s="1"/>
  <c r="AZ68" i="12"/>
  <c r="AZ69" i="14" s="1"/>
  <c r="BD68" i="12"/>
  <c r="BD69" i="14" s="1"/>
  <c r="T68" i="12"/>
  <c r="T69" i="14" s="1"/>
  <c r="R68" i="12"/>
  <c r="R69" i="14" s="1"/>
  <c r="BA68" i="12"/>
  <c r="BA69" i="14" s="1"/>
  <c r="L68" i="12"/>
  <c r="L69" i="14" s="1"/>
  <c r="AS68" i="12"/>
  <c r="AS69" i="14" s="1"/>
  <c r="Q68" i="12"/>
  <c r="Q69" i="14" s="1"/>
  <c r="AT68" i="12"/>
  <c r="AT69" i="14" s="1"/>
  <c r="AP68" i="12"/>
  <c r="AP69" i="14" s="1"/>
  <c r="AW68" i="12"/>
  <c r="AW69" i="14" s="1"/>
  <c r="AH68" i="12"/>
  <c r="AH69" i="14" s="1"/>
  <c r="Y68" i="12"/>
  <c r="Y69" i="14" s="1"/>
  <c r="AF68" i="12"/>
  <c r="AF69" i="14" s="1"/>
  <c r="AD68" i="12"/>
  <c r="AD69" i="14" s="1"/>
  <c r="X68" i="12"/>
  <c r="X69" i="14" s="1"/>
  <c r="BF68" i="12"/>
  <c r="BF69" i="14" s="1"/>
  <c r="V68" i="12"/>
  <c r="V69" i="14" s="1"/>
  <c r="AB68" i="12"/>
  <c r="AB69" i="14" s="1"/>
  <c r="AX68" i="12"/>
  <c r="AX69" i="14" s="1"/>
  <c r="U68" i="12"/>
  <c r="U69" i="14" s="1"/>
  <c r="N68" i="12"/>
  <c r="N69" i="14" s="1"/>
  <c r="M68" i="12"/>
  <c r="M69" i="14" s="1"/>
  <c r="AV68" i="12"/>
  <c r="AV69" i="14" s="1"/>
  <c r="AR68" i="12"/>
  <c r="AR69" i="14" s="1"/>
  <c r="BE68" i="12"/>
  <c r="BE69" i="14" s="1"/>
  <c r="AJ68" i="12"/>
  <c r="AJ69" i="14" s="1"/>
  <c r="AK68" i="12"/>
  <c r="AK69" i="14" s="1"/>
  <c r="AG68" i="12"/>
  <c r="AG69" i="14" s="1"/>
  <c r="Z68" i="12"/>
  <c r="Z69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9" i="14"/>
  <c r="J70" i="14"/>
  <c r="I70" i="14"/>
  <c r="H70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1" i="15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1" i="15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F326" i="10"/>
  <c r="BY326" i="10" s="1"/>
  <c r="CA326" i="10" s="1"/>
  <c r="BF245" i="10"/>
  <c r="BF391" i="10"/>
  <c r="BY257" i="10"/>
  <c r="CA257" i="10" s="1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V80" i="15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X225" i="10"/>
  <c r="J36" i="12"/>
  <c r="J35" i="12"/>
  <c r="AJ226" i="10" l="1"/>
  <c r="R373" i="10"/>
  <c r="AH372" i="10"/>
  <c r="AH225" i="10"/>
  <c r="AJ241" i="10"/>
  <c r="BD225" i="10"/>
  <c r="BY225" i="10" s="1"/>
  <c r="X373" i="10"/>
  <c r="AF373" i="10"/>
  <c r="AK241" i="10"/>
  <c r="BT241" i="10" s="1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4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9" i="12"/>
  <c r="BD59" i="12" s="1"/>
  <c r="AX79" i="12"/>
  <c r="AX59" i="12" s="1"/>
  <c r="AS78" i="14"/>
  <c r="AN79" i="12"/>
  <c r="AN59" i="12" s="1"/>
  <c r="AH78" i="14"/>
  <c r="AC78" i="14"/>
  <c r="X79" i="12"/>
  <c r="X59" i="12" s="1"/>
  <c r="L79" i="12"/>
  <c r="L59" i="12" s="1"/>
  <c r="R78" i="14"/>
  <c r="V78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3" i="14"/>
  <c r="BF78" i="14"/>
  <c r="BF79" i="12"/>
  <c r="BF59" i="12" s="1"/>
  <c r="AZ74" i="12"/>
  <c r="AJ73" i="14"/>
  <c r="N74" i="12"/>
  <c r="AO73" i="14"/>
  <c r="Y73" i="14"/>
  <c r="BB73" i="14"/>
  <c r="AW73" i="14"/>
  <c r="AR73" i="14"/>
  <c r="AL74" i="12"/>
  <c r="AG73" i="14"/>
  <c r="AB74" i="12"/>
  <c r="T74" i="12"/>
  <c r="Q74" i="12"/>
  <c r="AT73" i="14"/>
  <c r="AD74" i="12"/>
  <c r="P74" i="12"/>
  <c r="BE74" i="12"/>
  <c r="BA73" i="14"/>
  <c r="AV73" i="14"/>
  <c r="AP73" i="14"/>
  <c r="AK74" i="12"/>
  <c r="AF73" i="14"/>
  <c r="Z74" i="12"/>
  <c r="U73" i="14"/>
  <c r="M74" i="12"/>
  <c r="L74" i="12"/>
  <c r="L58" i="12" s="1"/>
  <c r="BF75" i="14"/>
  <c r="BF58" i="12"/>
  <c r="V68" i="14"/>
  <c r="BD68" i="14"/>
  <c r="AX68" i="14"/>
  <c r="AS68" i="14"/>
  <c r="AN68" i="14"/>
  <c r="AH68" i="14"/>
  <c r="AC68" i="14"/>
  <c r="X68" i="14"/>
  <c r="R69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9" i="12"/>
  <c r="BF68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T103" i="16" l="1"/>
  <c r="S103" i="16"/>
  <c r="L103" i="16"/>
  <c r="R103" i="16"/>
  <c r="P103" i="16"/>
  <c r="N103" i="16"/>
  <c r="I103" i="16"/>
  <c r="M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9" i="12"/>
  <c r="AH59" i="12" s="1"/>
  <c r="AN78" i="14"/>
  <c r="AC79" i="12"/>
  <c r="AC59" i="12" s="1"/>
  <c r="AS79" i="12"/>
  <c r="AS59" i="12" s="1"/>
  <c r="BD78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9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9" i="12"/>
  <c r="V59" i="12" s="1"/>
  <c r="AX78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8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8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4" i="12"/>
  <c r="AJ58" i="12" s="1"/>
  <c r="L75" i="14"/>
  <c r="Q73" i="14"/>
  <c r="AD328" i="10"/>
  <c r="AR328" i="10"/>
  <c r="N49" i="12"/>
  <c r="AZ328" i="10"/>
  <c r="AG328" i="10"/>
  <c r="BB328" i="10"/>
  <c r="AZ73" i="14"/>
  <c r="AL73" i="14"/>
  <c r="AW74" i="12"/>
  <c r="AW58" i="12" s="1"/>
  <c r="Y74" i="12"/>
  <c r="Y75" i="14" s="1"/>
  <c r="AV74" i="12"/>
  <c r="AV58" i="12" s="1"/>
  <c r="AG74" i="12"/>
  <c r="AG75" i="14" s="1"/>
  <c r="P73" i="14"/>
  <c r="AT74" i="12"/>
  <c r="AT75" i="14" s="1"/>
  <c r="BB74" i="12"/>
  <c r="BB58" i="12" s="1"/>
  <c r="AK73" i="14"/>
  <c r="T73" i="14"/>
  <c r="L73" i="14"/>
  <c r="AP74" i="12"/>
  <c r="AP75" i="14" s="1"/>
  <c r="P328" i="10"/>
  <c r="AJ328" i="10"/>
  <c r="AO74" i="12"/>
  <c r="AO75" i="14" s="1"/>
  <c r="U74" i="12"/>
  <c r="U58" i="12" s="1"/>
  <c r="AR74" i="12"/>
  <c r="AR58" i="12" s="1"/>
  <c r="AF74" i="12"/>
  <c r="AF58" i="12" s="1"/>
  <c r="BA74" i="12"/>
  <c r="BA58" i="12" s="1"/>
  <c r="N73" i="14"/>
  <c r="AD73" i="14"/>
  <c r="Z73" i="14"/>
  <c r="AB73" i="14"/>
  <c r="M73" i="14"/>
  <c r="BE73" i="14"/>
  <c r="M78" i="14"/>
  <c r="M79" i="12"/>
  <c r="M59" i="12" s="1"/>
  <c r="Z78" i="14"/>
  <c r="Z79" i="12"/>
  <c r="Z59" i="12" s="1"/>
  <c r="AK78" i="14"/>
  <c r="AK79" i="12"/>
  <c r="AK59" i="12" s="1"/>
  <c r="AV78" i="14"/>
  <c r="AV79" i="12"/>
  <c r="AV59" i="12" s="1"/>
  <c r="BE78" i="14"/>
  <c r="BE79" i="12"/>
  <c r="BE59" i="12" s="1"/>
  <c r="AD78" i="14"/>
  <c r="AD79" i="12"/>
  <c r="AD59" i="12" s="1"/>
  <c r="Q78" i="14"/>
  <c r="Q79" i="12"/>
  <c r="Q59" i="12" s="1"/>
  <c r="AB78" i="14"/>
  <c r="AB79" i="12"/>
  <c r="AB59" i="12" s="1"/>
  <c r="AL78" i="14"/>
  <c r="AL79" i="12"/>
  <c r="AL59" i="12" s="1"/>
  <c r="AW78" i="14"/>
  <c r="AW79" i="12"/>
  <c r="AW59" i="12" s="1"/>
  <c r="Y78" i="14"/>
  <c r="Y79" i="12"/>
  <c r="Y59" i="12" s="1"/>
  <c r="N78" i="14"/>
  <c r="N79" i="12"/>
  <c r="N59" i="12" s="1"/>
  <c r="AZ78" i="14"/>
  <c r="AZ79" i="12"/>
  <c r="AZ59" i="12" s="1"/>
  <c r="U78" i="14"/>
  <c r="U79" i="12"/>
  <c r="U59" i="12" s="1"/>
  <c r="AF78" i="14"/>
  <c r="AF79" i="12"/>
  <c r="AF59" i="12" s="1"/>
  <c r="AP78" i="14"/>
  <c r="AP79" i="12"/>
  <c r="AP59" i="12" s="1"/>
  <c r="BA78" i="14"/>
  <c r="BA79" i="12"/>
  <c r="BA59" i="12" s="1"/>
  <c r="P78" i="14"/>
  <c r="P79" i="12"/>
  <c r="P59" i="12" s="1"/>
  <c r="AT78" i="14"/>
  <c r="AT79" i="12"/>
  <c r="AT59" i="12" s="1"/>
  <c r="T78" i="14"/>
  <c r="T79" i="12"/>
  <c r="T59" i="12" s="1"/>
  <c r="AG78" i="14"/>
  <c r="AG79" i="12"/>
  <c r="AG59" i="12" s="1"/>
  <c r="AR78" i="14"/>
  <c r="AR79" i="12"/>
  <c r="AR59" i="12" s="1"/>
  <c r="BB78" i="14"/>
  <c r="BB79" i="12"/>
  <c r="BB59" i="12" s="1"/>
  <c r="AO78" i="14"/>
  <c r="AO79" i="12"/>
  <c r="AO59" i="12" s="1"/>
  <c r="AJ78" i="14"/>
  <c r="AJ79" i="12"/>
  <c r="AJ59" i="12" s="1"/>
  <c r="N75" i="14"/>
  <c r="N58" i="12"/>
  <c r="AD75" i="14"/>
  <c r="AD58" i="12"/>
  <c r="AZ75" i="14"/>
  <c r="AZ58" i="12"/>
  <c r="Q75" i="14"/>
  <c r="Q58" i="12"/>
  <c r="V69" i="12"/>
  <c r="V57" i="12" s="1"/>
  <c r="AS69" i="12"/>
  <c r="AS70" i="14" s="1"/>
  <c r="P75" i="14"/>
  <c r="P58" i="12"/>
  <c r="M75" i="14"/>
  <c r="M58" i="12"/>
  <c r="Z75" i="14"/>
  <c r="Z58" i="12"/>
  <c r="AK75" i="14"/>
  <c r="AK58" i="12"/>
  <c r="BE75" i="14"/>
  <c r="BE58" i="12"/>
  <c r="T75" i="14"/>
  <c r="T58" i="12"/>
  <c r="AB75" i="14"/>
  <c r="AB58" i="12"/>
  <c r="AL75" i="14"/>
  <c r="AL58" i="12"/>
  <c r="X69" i="12"/>
  <c r="X70" i="14" s="1"/>
  <c r="AN69" i="12"/>
  <c r="AN70" i="14" s="1"/>
  <c r="R68" i="14"/>
  <c r="AC69" i="12"/>
  <c r="AC70" i="14" s="1"/>
  <c r="AX69" i="12"/>
  <c r="AX57" i="12" s="1"/>
  <c r="BD69" i="12"/>
  <c r="BD70" i="14" s="1"/>
  <c r="AH69" i="12"/>
  <c r="AH57" i="12" s="1"/>
  <c r="J76" i="14"/>
  <c r="AC74" i="12"/>
  <c r="AC73" i="14"/>
  <c r="AN74" i="12"/>
  <c r="AN73" i="14"/>
  <c r="AX74" i="12"/>
  <c r="AX73" i="14"/>
  <c r="X74" i="12"/>
  <c r="X73" i="14"/>
  <c r="AH74" i="12"/>
  <c r="AH73" i="14"/>
  <c r="AS74" i="12"/>
  <c r="AS73" i="14"/>
  <c r="BD74" i="12"/>
  <c r="BD73" i="14"/>
  <c r="V74" i="12"/>
  <c r="V73" i="14"/>
  <c r="R74" i="12"/>
  <c r="R73" i="14"/>
  <c r="Y328" i="10"/>
  <c r="AT328" i="10"/>
  <c r="AL328" i="10"/>
  <c r="AW328" i="10"/>
  <c r="AB328" i="10"/>
  <c r="BF70" i="14"/>
  <c r="BF57" i="12"/>
  <c r="R70" i="14"/>
  <c r="R57" i="12"/>
  <c r="Z50" i="12"/>
  <c r="U69" i="12"/>
  <c r="U68" i="14"/>
  <c r="AF69" i="12"/>
  <c r="AF68" i="14"/>
  <c r="AP69" i="12"/>
  <c r="AP68" i="14"/>
  <c r="BA69" i="12"/>
  <c r="BA68" i="14"/>
  <c r="T69" i="12"/>
  <c r="T68" i="14"/>
  <c r="AB69" i="12"/>
  <c r="AB68" i="14"/>
  <c r="AL69" i="12"/>
  <c r="AL68" i="14"/>
  <c r="AW69" i="12"/>
  <c r="AW68" i="14"/>
  <c r="P69" i="12"/>
  <c r="P68" i="14"/>
  <c r="Y69" i="12"/>
  <c r="Y68" i="14"/>
  <c r="AJ69" i="12"/>
  <c r="AJ68" i="14"/>
  <c r="AT69" i="12"/>
  <c r="AT68" i="14"/>
  <c r="M69" i="12"/>
  <c r="M68" i="14"/>
  <c r="Z69" i="12"/>
  <c r="Z68" i="14"/>
  <c r="AK69" i="12"/>
  <c r="AK68" i="14"/>
  <c r="AV69" i="12"/>
  <c r="AV68" i="14"/>
  <c r="BE69" i="12"/>
  <c r="BE68" i="14"/>
  <c r="Q69" i="12"/>
  <c r="Q68" i="14"/>
  <c r="AG69" i="12"/>
  <c r="AG68" i="14"/>
  <c r="AR69" i="12"/>
  <c r="AR68" i="14"/>
  <c r="BB69" i="12"/>
  <c r="BB68" i="14"/>
  <c r="N69" i="12"/>
  <c r="N68" i="14"/>
  <c r="AD69" i="12"/>
  <c r="AD68" i="14"/>
  <c r="AO69" i="12"/>
  <c r="AO68" i="14"/>
  <c r="AZ69" i="12"/>
  <c r="AZ68" i="14"/>
  <c r="M50" i="12"/>
  <c r="L68" i="14"/>
  <c r="L69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5" i="14"/>
  <c r="AT58" i="12"/>
  <c r="Y58" i="12"/>
  <c r="BA75" i="14"/>
  <c r="AG58" i="12"/>
  <c r="U75" i="14"/>
  <c r="V70" i="14"/>
  <c r="AO58" i="12"/>
  <c r="AW75" i="14"/>
  <c r="BB75" i="14"/>
  <c r="AV75" i="14"/>
  <c r="AF75" i="14"/>
  <c r="AR75" i="14"/>
  <c r="AP58" i="12"/>
  <c r="AN57" i="12"/>
  <c r="H59" i="12"/>
  <c r="J59" i="12"/>
  <c r="I59" i="12"/>
  <c r="G59" i="12"/>
  <c r="AR59" i="14" s="1"/>
  <c r="G78" i="14"/>
  <c r="X57" i="12"/>
  <c r="AX70" i="14"/>
  <c r="AS57" i="12"/>
  <c r="AH70" i="14"/>
  <c r="BD57" i="12"/>
  <c r="V75" i="14"/>
  <c r="V58" i="12"/>
  <c r="AS75" i="14"/>
  <c r="AS58" i="12"/>
  <c r="X75" i="14"/>
  <c r="X58" i="12"/>
  <c r="AN75" i="14"/>
  <c r="AN58" i="12"/>
  <c r="R75" i="14"/>
  <c r="R58" i="12"/>
  <c r="BD75" i="14"/>
  <c r="BD58" i="12"/>
  <c r="AH75" i="14"/>
  <c r="AH58" i="12"/>
  <c r="AX75" i="14"/>
  <c r="AX58" i="12"/>
  <c r="AC75" i="14"/>
  <c r="AC58" i="12"/>
  <c r="AC57" i="12"/>
  <c r="G73" i="14"/>
  <c r="AZ70" i="14"/>
  <c r="AZ57" i="12"/>
  <c r="AD70" i="14"/>
  <c r="AD57" i="12"/>
  <c r="BB70" i="14"/>
  <c r="BB57" i="12"/>
  <c r="AG70" i="14"/>
  <c r="AG57" i="12"/>
  <c r="BE70" i="14"/>
  <c r="BE57" i="12"/>
  <c r="AK70" i="14"/>
  <c r="AK57" i="12"/>
  <c r="M70" i="14"/>
  <c r="M57" i="12"/>
  <c r="AJ70" i="14"/>
  <c r="AJ57" i="12"/>
  <c r="P70" i="14"/>
  <c r="P57" i="12"/>
  <c r="AL70" i="14"/>
  <c r="AL57" i="12"/>
  <c r="T70" i="14"/>
  <c r="T57" i="12"/>
  <c r="AP70" i="14"/>
  <c r="AP57" i="12"/>
  <c r="U70" i="14"/>
  <c r="U57" i="12"/>
  <c r="AO70" i="14"/>
  <c r="AO57" i="12"/>
  <c r="N70" i="14"/>
  <c r="N57" i="12"/>
  <c r="AR70" i="14"/>
  <c r="AR57" i="12"/>
  <c r="Q70" i="14"/>
  <c r="Q57" i="12"/>
  <c r="AV70" i="14"/>
  <c r="AV57" i="12"/>
  <c r="Z70" i="14"/>
  <c r="Z57" i="12"/>
  <c r="AT70" i="14"/>
  <c r="AT57" i="12"/>
  <c r="Y70" i="14"/>
  <c r="Y57" i="12"/>
  <c r="AW70" i="14"/>
  <c r="AW57" i="12"/>
  <c r="AB70" i="14"/>
  <c r="AB57" i="12"/>
  <c r="BA70" i="14"/>
  <c r="BA57" i="12"/>
  <c r="AF70" i="14"/>
  <c r="AF57" i="12"/>
  <c r="L70" i="14"/>
  <c r="J71" i="14"/>
  <c r="G68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5" i="14"/>
  <c r="G58" i="12"/>
  <c r="AR58" i="14" s="1"/>
  <c r="H58" i="12"/>
  <c r="I58" i="12"/>
  <c r="J58" i="12"/>
  <c r="AX138" i="10"/>
  <c r="G70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59" i="14"/>
  <c r="M204" i="10"/>
  <c r="BI193" i="10"/>
  <c r="BJ193" i="10"/>
  <c r="N204" i="10"/>
  <c r="E60" i="14" l="1"/>
  <c r="E61" i="12"/>
  <c r="L193" i="10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E61" i="14" l="1"/>
  <c r="E62" i="12"/>
  <c r="L204" i="10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E62" i="14" l="1"/>
  <c r="I55" i="16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E64" i="14" l="1"/>
  <c r="E63" i="14"/>
  <c r="BX62" i="10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P227" i="10" l="1"/>
  <c r="BT242" i="10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<sst xmlns="http://schemas.openxmlformats.org/spreadsheetml/2006/main" count="1622" uniqueCount="511">
  <si>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</si>
  <si>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</si>
  <si>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</si>
  <si>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</si>
  <si>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</si>
  <si>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</si>
  <si>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</si>
  <si>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</si>
  <si>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</si>
  <si>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</si>
  <si>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</si>
  <si>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</si>
  <si>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</si>
  <si>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</si>
  <si>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</si>
  <si>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</si>
  <si>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</si>
  <si>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</si>
  <si>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</si>
  <si>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</si>
  <si>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</si>
  <si>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</si>
  <si>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</si>
  <si>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</si>
  <si>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</si>
  <si>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</si>
  <si>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</si>
  <si>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</si>
  <si>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</si>
  <si>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</si>
  <si>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</si>
  <si>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</si>
  <si>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</si>
  <si>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</si>
  <si>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</si>
  <si>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</si>
  <si>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</si>
  <si>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</si>
  <si>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</si>
  <si>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</si>
  <si>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</si>
  <si>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</si>
  <si>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</si>
  <si>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</si>
  <si>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</si>
  <si>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</si>
  <si>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</si>
  <si>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</si>
  <si>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</si>
  <si>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</si>
  <si>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</si>
  <si>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</si>
  <si>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</si>
  <si>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</si>
  <si>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</si>
  <si>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</si>
  <si>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</si>
  <si>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</si>
  <si>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</si>
  <si>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</si>
  <si>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</si>
  <si>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</si>
  <si>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</si>
  <si>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</si>
  <si>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</si>
  <si>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</si>
  <si>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</si>
  <si>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</si>
  <si>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</si>
  <si>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</si>
  <si>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</si>
  <si>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</si>
  <si>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</si>
  <si>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</si>
  <si>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</si>
  <si>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</si>
  <si>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</si>
  <si>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</si>
  <si>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</si>
  <si>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</si>
  <si>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</si>
  <si>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</si>
  <si>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</si>
  <si>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</si>
  <si>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</si>
  <si>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</si>
  <si>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</si>
  <si>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</si>
  <si>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</si>
  <si>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</si>
  <si>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</si>
  <si>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</si>
  <si>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</si>
  <si>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</si>
  <si>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</si>
  <si>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</si>
  <si>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</si>
  <si>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</si>
  <si>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</si>
  <si>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</si>
  <si>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</si>
  <si>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</si>
  <si>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</si>
  <si>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</si>
  <si>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</si>
  <si>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</si>
  <si>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</si>
  <si>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</si>
  <si>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</si>
  <si>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</si>
  <si>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</si>
  <si>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</si>
  <si>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</si>
  <si>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</si>
  <si>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</si>
  <si>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</si>
  <si>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</si>
  <si>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</si>
  <si>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</si>
  <si>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</si>
  <si>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</si>
  <si>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</si>
  <si>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</si>
  <si>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</si>
  <si>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</si>
  <si>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</si>
  <si>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</si>
  <si>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</si>
  <si>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</si>
  <si>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</si>
  <si>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</si>
  <si>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</si>
  <si>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</si>
  <si>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</si>
  <si>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</si>
  <si>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</si>
  <si>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</si>
  <si>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</si>
  <si>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</si>
  <si>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</si>
  <si>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</si>
  <si>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</si>
  <si>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</si>
  <si>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</si>
  <si>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</si>
  <si>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</si>
  <si>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</si>
  <si>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</si>
  <si>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</si>
  <si>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</si>
  <si>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</si>
  <si>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</si>
  <si>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</si>
  <si>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</si>
  <si>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</si>
  <si>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</si>
  <si>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</si>
  <si>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</si>
  <si>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</si>
  <si>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</si>
  <si>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</si>
  <si>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</si>
  <si>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</si>
  <si>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</si>
  <si>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</si>
  <si>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</si>
  <si>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</si>
  <si>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</si>
  <si>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</si>
  <si>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</si>
  <si>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</si>
  <si>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</si>
  <si>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</si>
  <si>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</si>
  <si>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</si>
  <si>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</si>
  <si>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</si>
  <si>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</si>
  <si>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</si>
  <si>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</si>
  <si>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</si>
  <si>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</si>
  <si>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</si>
  <si>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</si>
  <si>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</si>
  <si>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</si>
  <si>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</si>
  <si>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</si>
  <si>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</si>
  <si>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</si>
  <si>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</si>
  <si>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</si>
  <si>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</si>
  <si>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</si>
  <si>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</si>
  <si>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</si>
  <si>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</si>
  <si>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</si>
  <si>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</si>
  <si>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</si>
  <si>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</si>
  <si>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</si>
  <si>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</si>
  <si>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</si>
  <si>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</si>
  <si>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</si>
  <si>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</si>
  <si>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</si>
  <si>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</si>
  <si>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</si>
  <si>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</si>
  <si>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</si>
  <si>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</si>
  <si>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</si>
  <si>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</si>
  <si>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</si>
  <si>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</si>
  <si>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</si>
  <si>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</si>
  <si>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</si>
  <si>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</si>
  <si>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</si>
  <si>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</si>
  <si>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</si>
  <si>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</si>
  <si>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</si>
  <si>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</si>
  <si>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</si>
  <si>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</si>
  <si>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</si>
  <si>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</si>
  <si>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</si>
  <si>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</si>
  <si>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</si>
  <si>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</si>
  <si>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</si>
  <si>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</si>
  <si>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</si>
  <si>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</si>
  <si>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</si>
  <si>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</si>
  <si>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</si>
  <si>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</si>
  <si>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</si>
  <si>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</si>
  <si>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</si>
  <si>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</si>
  <si>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</si>
  <si>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</si>
  <si>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</si>
  <si>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</si>
  <si>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</si>
  <si>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</si>
  <si>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</si>
  <si>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</si>
  <si>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</si>
  <si>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</si>
  <si>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</si>
  <si>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</si>
  <si>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</si>
  <si>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</si>
  <si>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</si>
  <si>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</si>
  <si>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</si>
  <si>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</si>
  <si>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</si>
  <si>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</si>
  <si>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</si>
  <si>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</si>
  <si>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</si>
  <si>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</si>
  <si>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</si>
  <si>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</si>
  <si>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</si>
  <si>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</si>
  <si>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</si>
  <si>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</si>
  <si>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</si>
  <si>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</si>
  <si>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</si>
  <si>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</si>
  <si>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</si>
  <si>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</si>
  <si>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</si>
  <si>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</si>
  <si>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</si>
  <si>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</si>
  <si>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</si>
  <si>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</si>
  <si>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</si>
  <si>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</si>
  <si>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</si>
  <si>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</si>
  <si>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</si>
  <si>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</si>
  <si>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</si>
  <si>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</si>
  <si>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</si>
  <si>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</si>
  <si>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</si>
  <si>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</si>
  <si>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</si>
  <si>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</si>
  <si>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</si>
  <si>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</si>
  <si>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</si>
  <si>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</si>
  <si>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</si>
  <si>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</si>
  <si>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</si>
  <si>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</si>
  <si>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</si>
  <si>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</si>
  <si>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</si>
  <si>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</si>
  <si>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</si>
  <si>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</si>
  <si>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</si>
  <si>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</si>
  <si>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</si>
  <si>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</si>
  <si>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</si>
  <si>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</si>
  <si>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</si>
  <si>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</si>
  <si>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</si>
  <si>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</si>
  <si>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</si>
  <si>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</si>
  <si>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</si>
  <si>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</si>
  <si>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</si>
  <si>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</si>
  <si>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</si>
  <si>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</si>
  <si>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</si>
  <si>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</si>
  <si>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</si>
  <si>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</si>
  <si>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</si>
  <si>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</si>
  <si>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</si>
  <si>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</si>
  <si>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</si>
  <si>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</si>
  <si>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</si>
  <si>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</si>
  <si>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</si>
  <si>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</si>
  <si>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</si>
  <si>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</si>
  <si>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</si>
  <si>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</si>
  <si>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</si>
  <si>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</si>
  <si>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</si>
  <si>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</si>
  <si>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</si>
  <si>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</si>
  <si>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</si>
  <si>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</si>
  <si>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</si>
  <si>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</si>
  <si>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</si>
  <si>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</si>
  <si>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</si>
  <si>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</si>
  <si>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</si>
  <si>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</si>
  <si>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</si>
  <si>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</si>
  <si>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</si>
  <si>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</si>
  <si>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</si>
  <si>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</si>
  <si>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</si>
  <si>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</si>
  <si>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</si>
  <si>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</si>
  <si>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</si>
  <si>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</si>
  <si>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</si>
  <si>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</si>
  <si>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</si>
  <si>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</si>
  <si>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</si>
  <si>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</si>
  <si>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</si>
  <si>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</si>
  <si>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</si>
  <si>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</si>
  <si>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</si>
  <si>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</si>
  <si>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</si>
  <si>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</si>
  <si>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</si>
  <si>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</si>
  <si>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</si>
  <si>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</si>
  <si>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</si>
  <si>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</si>
  <si>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</si>
  <si>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</si>
  <si>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</si>
  <si>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</si>
  <si>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</si>
  <si>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</si>
  <si>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</si>
  <si>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</si>
  <si>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</si>
  <si>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</si>
  <si>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</si>
  <si>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</si>
  <si>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</si>
  <si>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</si>
  <si>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</si>
  <si>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</si>
  <si>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</si>
  <si>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</si>
  <si>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</si>
  <si>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</si>
  <si>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</si>
  <si>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</si>
  <si>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</si>
  <si>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</si>
  <si>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</si>
  <si>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</si>
  <si>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</si>
  <si>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</si>
  <si>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</si>
  <si>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</si>
  <si>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</si>
  <si>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</si>
  <si>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</si>
  <si>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</si>
  <si>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</si>
  <si>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</si>
  <si>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</si>
  <si>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</si>
  <si>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</si>
  <si>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</si>
  <si>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</si>
  <si>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</si>
  <si>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</si>
  <si>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</si>
  <si>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</si>
  <si>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</si>
  <si>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</si>
  <si>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</si>
  <si>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</si>
  <si>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</si>
  <si>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</si>
  <si>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</si>
  <si>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</si>
  <si>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</si>
  <si>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</si>
  <si>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</si>
  <si>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</si>
  <si>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</si>
  <si>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</si>
  <si>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</si>
  <si>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</si>
  <si>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</si>
  <si>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</si>
  <si>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</si>
  <si>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</si>
  <si>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</si>
  <si>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</si>
  <si>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</si>
  <si>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</si>
  <si>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</si>
  <si>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</si>
  <si>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</si>
  <si>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</si>
  <si>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</si>
  <si>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</si>
  <si>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</si>
  <si>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</si>
  <si>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</si>
  <si>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</si>
  <si>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</si>
  <si>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</si>
  <si>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</si>
  <si>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</si>
  <si>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</si>
  <si>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</si>
  <si>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</si>
  <si>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</si>
  <si>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</si>
  <si>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</si>
  <si>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</si>
  <si>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</si>
  <si>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</si>
  <si>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</si>
  <si>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</si>
  <si>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</si>
  <si>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</si>
  <si>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</si>
  <si>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</si>
  <si>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</si>
  <si>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</si>
  <si>
    <t>Time Differentiated Fuel Cost</t>
  </si>
  <si>
    <t>Probability of Dispatch Gross Plant</t>
  </si>
  <si>
    <t>Probability of Dispatch Depreciation Reserve</t>
  </si>
  <si>
    <t>TDFUEL</t>
  </si>
  <si>
    <t>Fuel Cost Per KWH @ Meter</t>
  </si>
  <si>
    <t>KWH @ Meter</t>
  </si>
  <si>
    <t>Pct Allocation</t>
  </si>
  <si>
    <t>W/S Peak</t>
  </si>
  <si>
    <t>PODPLT</t>
  </si>
  <si>
    <t>PODRES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</si>
</sst>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165" fontId="13" fillId="0" borderId="0" xfId="3" applyNumberFormat="1" applyFont="1"/>
    <xf numFmtId="165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Alignment="1">
      <alignment horizontal="right"/>
    </xf>
    <xf numFmtId="169" fontId="13" fillId="0" borderId="0" xfId="3" applyNumberFormat="1" applyFont="1"/>
    <xf numFmtId="165" fontId="0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492</v>
      </c>
    </row>
    <row r="8" spans="1:4" x14ac:dyDescent="0.25">
      <c r="B8" t="s">
        <v>493</v>
      </c>
    </row>
    <row r="9" spans="1:4" x14ac:dyDescent="0.25">
      <c r="C9" t="s">
        <v>494</v>
      </c>
      <c r="D9" t="s">
        <v>495</v>
      </c>
    </row>
    <row r="11" spans="1:4" x14ac:dyDescent="0.25">
      <c r="B11" t="s">
        <v>496</v>
      </c>
    </row>
    <row r="12" spans="1:4" x14ac:dyDescent="0.25">
      <c r="B12" t="s">
        <v>497</v>
      </c>
    </row>
    <row r="13" spans="1:4" x14ac:dyDescent="0.25">
      <c r="B13" t="s">
        <v>498</v>
      </c>
    </row>
    <row r="14" spans="1:4" x14ac:dyDescent="0.25">
      <c r="B14" t="s">
        <v>499</v>
      </c>
    </row>
    <row r="16" spans="1:4" x14ac:dyDescent="0.25">
      <c r="B16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11"/>
      <c r="H9" s="111" t="s">
        <v>8</v>
      </c>
      <c r="I9" s="111" t="s">
        <v>334</v>
      </c>
      <c r="J9" s="111" t="s">
        <v>380</v>
      </c>
      <c r="K9" s="167" t="s">
        <v>384</v>
      </c>
      <c r="L9" s="167" t="s">
        <v>383</v>
      </c>
      <c r="M9" s="167" t="s">
        <v>384</v>
      </c>
      <c r="N9" s="167" t="s">
        <v>383</v>
      </c>
      <c r="O9" s="167" t="s">
        <v>3</v>
      </c>
      <c r="P9" s="167" t="s">
        <v>475</v>
      </c>
      <c r="Q9" s="167" t="s">
        <v>475</v>
      </c>
      <c r="R9" s="167" t="s">
        <v>372</v>
      </c>
      <c r="S9" s="167" t="s">
        <v>372</v>
      </c>
      <c r="T9" s="167" t="s">
        <v>372</v>
      </c>
      <c r="U9" s="167"/>
      <c r="V9" s="111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68" t="s">
        <v>469</v>
      </c>
      <c r="L10" s="168" t="s">
        <v>470</v>
      </c>
      <c r="M10" s="168" t="s">
        <v>471</v>
      </c>
      <c r="N10" s="168" t="s">
        <v>472</v>
      </c>
      <c r="O10" s="168" t="s">
        <v>473</v>
      </c>
      <c r="P10" s="168" t="s">
        <v>476</v>
      </c>
      <c r="Q10" s="168" t="s">
        <v>477</v>
      </c>
      <c r="R10" s="168" t="s">
        <v>479</v>
      </c>
      <c r="S10" s="168" t="s">
        <v>480</v>
      </c>
      <c r="T10" s="168" t="s">
        <v>481</v>
      </c>
      <c r="U10" s="168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482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/>
      <c r="F17" t="s">
        <v>508</v>
      </c>
      <c r="H17" s="136">
        <v>-4334522</v>
      </c>
      <c r="I17" s="40">
        <f>+I81*$H17</f>
        <v>-1773617.5485156612</v>
      </c>
      <c r="J17" s="40">
        <f t="shared" ref="J17:T17" si="1">+J81*$H17</f>
        <v>-609312.52679732477</v>
      </c>
      <c r="K17" s="40">
        <f t="shared" si="1"/>
        <v>-48824.635125282366</v>
      </c>
      <c r="L17" s="40">
        <f t="shared" si="1"/>
        <v>-673636.52455474215</v>
      </c>
      <c r="M17" s="40">
        <f t="shared" si="1"/>
        <v>-522178.81447023869</v>
      </c>
      <c r="N17" s="40">
        <f t="shared" si="1"/>
        <v>-351476.52257604466</v>
      </c>
      <c r="O17" s="40">
        <f t="shared" si="1"/>
        <v>-306998.82727316552</v>
      </c>
      <c r="P17" s="40">
        <f t="shared" si="1"/>
        <v>-34278.33475631263</v>
      </c>
      <c r="Q17" s="40">
        <f t="shared" si="1"/>
        <v>-13445.241375592988</v>
      </c>
      <c r="R17" s="40">
        <f t="shared" si="1"/>
        <v>0</v>
      </c>
      <c r="S17" s="40">
        <f t="shared" si="1"/>
        <v>0</v>
      </c>
      <c r="T17" s="40">
        <f t="shared" si="1"/>
        <v>-753.02455563508136</v>
      </c>
      <c r="V17" s="44">
        <f t="shared" si="0"/>
        <v>0</v>
      </c>
    </row>
    <row r="18" spans="1:22" x14ac:dyDescent="0.25">
      <c r="B18" s="169" t="s">
        <v>483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69" t="s">
        <v>484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485</v>
      </c>
      <c r="E20" s="6" t="s">
        <v>447</v>
      </c>
      <c r="F20" t="s">
        <v>45</v>
      </c>
      <c r="H20" s="136">
        <v>3785840</v>
      </c>
      <c r="I20" s="40">
        <f>+I64/$H64*$H20</f>
        <v>1605730.1057846695</v>
      </c>
      <c r="J20" s="40">
        <f t="shared" ref="J20:T20" si="4">+J64/$H64*$H20</f>
        <v>456235.38035190746</v>
      </c>
      <c r="K20" s="40">
        <f t="shared" si="4"/>
        <v>43401.064485385345</v>
      </c>
      <c r="L20" s="40">
        <f t="shared" si="4"/>
        <v>515765.26642775786</v>
      </c>
      <c r="M20" s="40">
        <f t="shared" si="4"/>
        <v>473017.93774516426</v>
      </c>
      <c r="N20" s="40">
        <f t="shared" si="4"/>
        <v>286831.06557965657</v>
      </c>
      <c r="O20" s="40">
        <f t="shared" si="4"/>
        <v>229131.25511470332</v>
      </c>
      <c r="P20" s="40">
        <f t="shared" si="4"/>
        <v>28483.053486703706</v>
      </c>
      <c r="Q20" s="40">
        <f t="shared" si="4"/>
        <v>15299.059224713355</v>
      </c>
      <c r="R20" s="40">
        <f t="shared" si="4"/>
        <v>130180.5934394495</v>
      </c>
      <c r="S20" s="40">
        <f t="shared" si="4"/>
        <v>940.39892722838511</v>
      </c>
      <c r="T20" s="40">
        <f t="shared" si="4"/>
        <v>824.81943266079679</v>
      </c>
      <c r="V20" s="44">
        <f t="shared" si="0"/>
        <v>0</v>
      </c>
    </row>
    <row r="21" spans="1:22" s="32" customFormat="1" x14ac:dyDescent="0.25">
      <c r="B21" s="30" t="s">
        <v>486</v>
      </c>
      <c r="E21" s="6" t="s">
        <v>447</v>
      </c>
      <c r="F21" t="s">
        <v>45</v>
      </c>
      <c r="H21" s="137">
        <v>11598968</v>
      </c>
      <c r="I21" s="41">
        <f>+I64/$H64*$H21</f>
        <v>4919598.3226002678</v>
      </c>
      <c r="J21" s="41">
        <f t="shared" ref="J21:T21" si="5">+J64/$H64*$H21</f>
        <v>1397803.2820112852</v>
      </c>
      <c r="K21" s="41">
        <f t="shared" si="5"/>
        <v>132971.16574707886</v>
      </c>
      <c r="L21" s="41">
        <f t="shared" si="5"/>
        <v>1580189.5539185591</v>
      </c>
      <c r="M21" s="41">
        <f t="shared" si="5"/>
        <v>1449221.2886260785</v>
      </c>
      <c r="N21" s="41">
        <f t="shared" si="5"/>
        <v>878786.30662266177</v>
      </c>
      <c r="O21" s="41">
        <f t="shared" si="5"/>
        <v>702006.97754666861</v>
      </c>
      <c r="P21" s="41">
        <f t="shared" si="5"/>
        <v>87265.71274395239</v>
      </c>
      <c r="Q21" s="41">
        <f t="shared" si="5"/>
        <v>46872.899641177391</v>
      </c>
      <c r="R21" s="41">
        <f t="shared" si="5"/>
        <v>398844.25583891151</v>
      </c>
      <c r="S21" s="41">
        <f t="shared" si="5"/>
        <v>2881.1722270767827</v>
      </c>
      <c r="T21" s="41">
        <f t="shared" si="5"/>
        <v>2527.0624762828688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405079799.42531782</v>
      </c>
      <c r="J22" s="136">
        <f t="shared" si="6"/>
        <v>142725398.54069677</v>
      </c>
      <c r="K22" s="136">
        <f t="shared" si="6"/>
        <v>12252803.570403935</v>
      </c>
      <c r="L22" s="136">
        <f t="shared" si="6"/>
        <v>160082043.56225112</v>
      </c>
      <c r="M22" s="136">
        <f t="shared" si="6"/>
        <v>125077280.95270744</v>
      </c>
      <c r="N22" s="136">
        <f t="shared" si="6"/>
        <v>81453808.199622184</v>
      </c>
      <c r="O22" s="136">
        <f t="shared" si="6"/>
        <v>69016797.576242775</v>
      </c>
      <c r="P22" s="136">
        <f t="shared" si="6"/>
        <v>6823166.4629513174</v>
      </c>
      <c r="Q22" s="136">
        <f t="shared" si="6"/>
        <v>3552779.7699509542</v>
      </c>
      <c r="R22" s="136">
        <f t="shared" si="6"/>
        <v>19049767.839412026</v>
      </c>
      <c r="S22" s="136">
        <f t="shared" si="6"/>
        <v>226978.06909172199</v>
      </c>
      <c r="T22" s="136">
        <f t="shared" si="6"/>
        <v>284288.33135189628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449</v>
      </c>
      <c r="H24" s="160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401781962.86155397</v>
      </c>
      <c r="J26" s="136">
        <f t="shared" si="8"/>
        <v>140876856.62594283</v>
      </c>
      <c r="K26" s="136">
        <f t="shared" si="8"/>
        <v>12172185.023924345</v>
      </c>
      <c r="L26" s="136">
        <f t="shared" si="8"/>
        <v>159079153.68152374</v>
      </c>
      <c r="M26" s="136">
        <f t="shared" si="8"/>
        <v>124244087.37950641</v>
      </c>
      <c r="N26" s="136">
        <f t="shared" si="8"/>
        <v>80916054.645692587</v>
      </c>
      <c r="O26" s="136">
        <f t="shared" si="8"/>
        <v>68555098.316119865</v>
      </c>
      <c r="P26" s="136">
        <f t="shared" si="8"/>
        <v>6780454.0750097726</v>
      </c>
      <c r="Q26" s="136">
        <f t="shared" si="8"/>
        <v>3529662.8200675175</v>
      </c>
      <c r="R26" s="136">
        <f t="shared" si="8"/>
        <v>18759634.758403372</v>
      </c>
      <c r="S26" s="136">
        <f t="shared" si="8"/>
        <v>224579.11754102996</v>
      </c>
      <c r="T26" s="136">
        <f t="shared" si="8"/>
        <v>281923.45596356329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278026506.2037729</v>
      </c>
      <c r="J28" s="40">
        <f>+'Cost Summary'!J61+'Cost Summary'!J131+'Cost Summary'!J202</f>
        <v>85867734.29273507</v>
      </c>
      <c r="K28" s="40">
        <f>+'Cost Summary'!K61+'Cost Summary'!K131+'Cost Summary'!K202</f>
        <v>8677333.8703608271</v>
      </c>
      <c r="L28" s="40">
        <f>+'Cost Summary'!L61+'Cost Summary'!L131+'Cost Summary'!L202</f>
        <v>102083745.88217986</v>
      </c>
      <c r="M28" s="40">
        <f>+'Cost Summary'!M61+'Cost Summary'!M131+'Cost Summary'!M202</f>
        <v>94861038.029475331</v>
      </c>
      <c r="N28" s="40">
        <f>+'Cost Summary'!N61+'Cost Summary'!N131+'Cost Summary'!N202</f>
        <v>46113874.214532129</v>
      </c>
      <c r="O28" s="40">
        <f>+'Cost Summary'!O61+'Cost Summary'!O131+'Cost Summary'!O202</f>
        <v>53912799.24357295</v>
      </c>
      <c r="P28" s="40">
        <f>+'Cost Summary'!P61+'Cost Summary'!P131+'Cost Summary'!P202</f>
        <v>5646223.9553881297</v>
      </c>
      <c r="Q28" s="40">
        <f>+'Cost Summary'!Q61+'Cost Summary'!Q131+'Cost Summary'!Q202</f>
        <v>3004763.6956916382</v>
      </c>
      <c r="R28" s="40">
        <f>+'Cost Summary'!R61+'Cost Summary'!R131+'Cost Summary'!R202</f>
        <v>7056653.7679535793</v>
      </c>
      <c r="S28" s="40">
        <f>+'Cost Summary'!S61+'Cost Summary'!S131+'Cost Summary'!S202</f>
        <v>174791.44828217293</v>
      </c>
      <c r="T28" s="40">
        <f>+'Cost Summary'!T61+'Cost Summary'!T131+'Cost Summary'!T202</f>
        <v>196437.39605534056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58560881.866950721</v>
      </c>
      <c r="J29" s="40">
        <f>+'Cost Summary'!J70+'Cost Summary'!J140+'Cost Summary'!J211</f>
        <v>16674536.084801082</v>
      </c>
      <c r="K29" s="40">
        <f>+'Cost Summary'!K70+'Cost Summary'!K140+'Cost Summary'!K211</f>
        <v>1599241.2486617833</v>
      </c>
      <c r="L29" s="40">
        <f>+'Cost Summary'!L70+'Cost Summary'!L140+'Cost Summary'!L211</f>
        <v>19019638.740471348</v>
      </c>
      <c r="M29" s="40">
        <f>+'Cost Summary'!M70+'Cost Summary'!M140+'Cost Summary'!M211</f>
        <v>17452552.830665153</v>
      </c>
      <c r="N29" s="40">
        <f>+'Cost Summary'!N70+'Cost Summary'!N140+'Cost Summary'!N211</f>
        <v>10659218.597150676</v>
      </c>
      <c r="O29" s="40">
        <f>+'Cost Summary'!O70+'Cost Summary'!O140+'Cost Summary'!O211</f>
        <v>8461423.0063103102</v>
      </c>
      <c r="P29" s="40">
        <f>+'Cost Summary'!P70+'Cost Summary'!P140+'Cost Summary'!P211</f>
        <v>1050108.9095394851</v>
      </c>
      <c r="Q29" s="40">
        <f>+'Cost Summary'!Q70+'Cost Summary'!Q140+'Cost Summary'!Q211</f>
        <v>563845.23121063539</v>
      </c>
      <c r="R29" s="40">
        <f>+'Cost Summary'!R70+'Cost Summary'!R140+'Cost Summary'!R211</f>
        <v>4736372.2638003938</v>
      </c>
      <c r="S29" s="40">
        <f>+'Cost Summary'!S70+'Cost Summary'!S140+'Cost Summary'!S211</f>
        <v>34303.780532002915</v>
      </c>
      <c r="T29" s="40">
        <f>+'Cost Summary'!T70+'Cost Summary'!T140+'Cost Summary'!T211</f>
        <v>30404.439906380998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13852692.903897306</v>
      </c>
      <c r="J30" s="40">
        <f>+'Cost Summary'!J75+'Cost Summary'!J145+'Cost Summary'!J216</f>
        <v>3919412.8147465875</v>
      </c>
      <c r="K30" s="40">
        <f>+'Cost Summary'!K75+'Cost Summary'!K145+'Cost Summary'!K216</f>
        <v>370906.68893354031</v>
      </c>
      <c r="L30" s="40">
        <f>+'Cost Summary'!L75+'Cost Summary'!L145+'Cost Summary'!L216</f>
        <v>4414114.8422089703</v>
      </c>
      <c r="M30" s="40">
        <f>+'Cost Summary'!M75+'Cost Summary'!M145+'Cost Summary'!M216</f>
        <v>4039611.8297755248</v>
      </c>
      <c r="N30" s="40">
        <f>+'Cost Summary'!N75+'Cost Summary'!N145+'Cost Summary'!N216</f>
        <v>2468527.8979996908</v>
      </c>
      <c r="O30" s="40">
        <f>+'Cost Summary'!O75+'Cost Summary'!O145+'Cost Summary'!O216</f>
        <v>1935550.6579319004</v>
      </c>
      <c r="P30" s="40">
        <f>+'Cost Summary'!P75+'Cost Summary'!P145+'Cost Summary'!P216</f>
        <v>243369.63758337466</v>
      </c>
      <c r="Q30" s="40">
        <f>+'Cost Summary'!Q75+'Cost Summary'!Q145+'Cost Summary'!Q216</f>
        <v>130526.24300205384</v>
      </c>
      <c r="R30" s="40">
        <f>+'Cost Summary'!R75+'Cost Summary'!R145+'Cost Summary'!R216</f>
        <v>1139522.318445825</v>
      </c>
      <c r="S30" s="40">
        <f>+'Cost Summary'!S75+'Cost Summary'!S145+'Cost Summary'!S216</f>
        <v>7991.5528378106437</v>
      </c>
      <c r="T30" s="40">
        <f>+'Cost Summary'!T75+'Cost Summary'!T145+'Cost Summary'!T216</f>
        <v>6981.6126374126261</v>
      </c>
      <c r="V30" s="44">
        <f t="shared" si="0"/>
        <v>0</v>
      </c>
    </row>
    <row r="31" spans="1:22" x14ac:dyDescent="0.25">
      <c r="A31" t="s">
        <v>455</v>
      </c>
      <c r="B31" s="6"/>
      <c r="H31" s="136">
        <f>'Function-Classif'!F459</f>
        <v>-1002535</v>
      </c>
      <c r="I31" s="40">
        <f>+'Cost Summary'!I77+'Cost Summary'!I147+'Cost Summary'!I218</f>
        <v>-426933.51321296149</v>
      </c>
      <c r="J31" s="40">
        <f>+'Cost Summary'!J77+'Cost Summary'!J147+'Cost Summary'!J218</f>
        <v>-120794.46894118976</v>
      </c>
      <c r="K31" s="40">
        <f>+'Cost Summary'!K77+'Cost Summary'!K147+'Cost Summary'!K218</f>
        <v>-11431.170594710336</v>
      </c>
      <c r="L31" s="40">
        <f>+'Cost Summary'!L77+'Cost Summary'!L147+'Cost Summary'!L218</f>
        <v>-136040.95394185482</v>
      </c>
      <c r="M31" s="40">
        <f>+'Cost Summary'!M77+'Cost Summary'!M147+'Cost Summary'!M218</f>
        <v>-124498.94633970367</v>
      </c>
      <c r="N31" s="40">
        <f>+'Cost Summary'!N77+'Cost Summary'!N147+'Cost Summary'!N218</f>
        <v>-76078.874719060012</v>
      </c>
      <c r="O31" s="40">
        <f>+'Cost Summary'!O77+'Cost Summary'!O147+'Cost Summary'!O218</f>
        <v>-59652.765576001482</v>
      </c>
      <c r="P31" s="40">
        <f>+'Cost Summary'!P77+'Cost Summary'!P147+'Cost Summary'!P218</f>
        <v>-7500.5383504606125</v>
      </c>
      <c r="Q31" s="40">
        <f>+'Cost Summary'!Q77+'Cost Summary'!Q147+'Cost Summary'!Q218</f>
        <v>-4022.7577322296424</v>
      </c>
      <c r="R31" s="40">
        <f>+'Cost Summary'!R77+'Cost Summary'!R147+'Cost Summary'!R218</f>
        <v>-35119.544638269108</v>
      </c>
      <c r="S31" s="40">
        <f>+'Cost Summary'!S77+'Cost Summary'!S147+'Cost Summary'!S218</f>
        <v>-246.29591897714124</v>
      </c>
      <c r="T31" s="40">
        <f>+'Cost Summary'!T77+'Cost Summary'!T147+'Cost Summary'!T218</f>
        <v>-215.1700345817959</v>
      </c>
      <c r="V31" s="44">
        <f t="shared" si="0"/>
        <v>0</v>
      </c>
    </row>
    <row r="32" spans="1:22" x14ac:dyDescent="0.25">
      <c r="A32" t="s">
        <v>452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349279302.94551116</v>
      </c>
      <c r="J33" s="40">
        <f t="shared" si="9"/>
        <v>106158542.64364769</v>
      </c>
      <c r="K33" s="40">
        <f t="shared" si="9"/>
        <v>10635325.074341236</v>
      </c>
      <c r="L33" s="40">
        <f t="shared" si="9"/>
        <v>125352998.30145088</v>
      </c>
      <c r="M33" s="40">
        <f t="shared" si="9"/>
        <v>116223386.97900051</v>
      </c>
      <c r="N33" s="40">
        <f t="shared" si="9"/>
        <v>59151635.210409552</v>
      </c>
      <c r="O33" s="40">
        <f t="shared" si="9"/>
        <v>64249465.120068148</v>
      </c>
      <c r="P33" s="40">
        <f t="shared" si="9"/>
        <v>6932191.8868963597</v>
      </c>
      <c r="Q33" s="40">
        <f t="shared" si="9"/>
        <v>3695102.334907928</v>
      </c>
      <c r="R33" s="40">
        <f t="shared" si="9"/>
        <v>12878080.458356131</v>
      </c>
      <c r="S33" s="40">
        <f t="shared" si="9"/>
        <v>216804.20758199925</v>
      </c>
      <c r="T33" s="40">
        <f t="shared" si="9"/>
        <v>233404.71782832892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52502659.916042805</v>
      </c>
      <c r="J35" s="136">
        <f t="shared" si="10"/>
        <v>34718313.982295141</v>
      </c>
      <c r="K35" s="136">
        <f t="shared" si="10"/>
        <v>1536859.9495831095</v>
      </c>
      <c r="L35" s="136">
        <f t="shared" si="10"/>
        <v>33726155.380072862</v>
      </c>
      <c r="M35" s="136">
        <f t="shared" si="10"/>
        <v>8020700.4005059004</v>
      </c>
      <c r="N35" s="136">
        <f t="shared" si="10"/>
        <v>21764419.435283035</v>
      </c>
      <c r="O35" s="136">
        <f t="shared" si="10"/>
        <v>4305633.1960517168</v>
      </c>
      <c r="P35" s="136">
        <f t="shared" si="10"/>
        <v>-151737.81188658718</v>
      </c>
      <c r="Q35" s="136">
        <f t="shared" si="10"/>
        <v>-165439.51484041056</v>
      </c>
      <c r="R35" s="136">
        <f t="shared" si="10"/>
        <v>5881554.3000472412</v>
      </c>
      <c r="S35" s="136">
        <f t="shared" si="10"/>
        <v>7774.909959030716</v>
      </c>
      <c r="T35" s="136">
        <f t="shared" si="10"/>
        <v>48518.738135234365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62185554.000000007</v>
      </c>
      <c r="I37" s="40">
        <f>SUM('Class Allocation'!L461:N461)</f>
        <v>26481965.258384328</v>
      </c>
      <c r="J37" s="40">
        <f>SUM('Class Allocation'!P461:R461)</f>
        <v>7492677.0349600539</v>
      </c>
      <c r="K37" s="40">
        <f>SUM('Class Allocation'!T461:V461)</f>
        <v>709056.2187859494</v>
      </c>
      <c r="L37" s="40">
        <f>SUM('Class Allocation'!X461:Z461)</f>
        <v>8438390.7669684626</v>
      </c>
      <c r="M37" s="40">
        <f>SUM('Class Allocation'!AB461:AD461)</f>
        <v>7722459.5156784998</v>
      </c>
      <c r="N37" s="40">
        <f>SUM('Class Allocation'!AF461:AH461)</f>
        <v>4719044.1950668469</v>
      </c>
      <c r="O37" s="40">
        <f>SUM('Class Allocation'!AJ461:AL461)</f>
        <v>3700160.3684417815</v>
      </c>
      <c r="P37" s="40">
        <f>SUM('Class Allocation'!AN461:AP461)</f>
        <v>465245.73468421487</v>
      </c>
      <c r="Q37" s="40">
        <f>SUM('Class Allocation'!AR461:AT461)</f>
        <v>249524.87263435588</v>
      </c>
      <c r="R37" s="40">
        <f>SUM('Class Allocation'!AV461:AX461)</f>
        <v>2178406.0801453255</v>
      </c>
      <c r="S37" s="40">
        <f>SUM('Class Allocation'!AZ461:BB461)</f>
        <v>15277.320162919639</v>
      </c>
      <c r="T37" s="40">
        <f>SUM('Class Allocation'!BD461:BF461)</f>
        <v>13346.63408725694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100009858.88124895</v>
      </c>
      <c r="I39" s="136">
        <f t="shared" ref="I39:T39" si="11">+I35-I37</f>
        <v>26020694.657658476</v>
      </c>
      <c r="J39" s="136">
        <f t="shared" si="11"/>
        <v>27225636.947335087</v>
      </c>
      <c r="K39" s="136">
        <f t="shared" si="11"/>
        <v>827803.73079716007</v>
      </c>
      <c r="L39" s="136">
        <f t="shared" si="11"/>
        <v>25287764.613104399</v>
      </c>
      <c r="M39" s="136">
        <f t="shared" si="11"/>
        <v>298240.88482740056</v>
      </c>
      <c r="N39" s="136">
        <f t="shared" si="11"/>
        <v>17045375.240216188</v>
      </c>
      <c r="O39" s="136">
        <f t="shared" si="11"/>
        <v>605472.82760993531</v>
      </c>
      <c r="P39" s="136">
        <f t="shared" si="11"/>
        <v>-616983.54657080211</v>
      </c>
      <c r="Q39" s="136">
        <f t="shared" si="11"/>
        <v>-414964.38747476647</v>
      </c>
      <c r="R39" s="136">
        <f t="shared" si="11"/>
        <v>3703148.2199019156</v>
      </c>
      <c r="S39" s="136">
        <f t="shared" si="11"/>
        <v>-7502.4102038889232</v>
      </c>
      <c r="T39" s="136">
        <f t="shared" si="11"/>
        <v>35172.104047977424</v>
      </c>
      <c r="V39" s="44">
        <f t="shared" si="0"/>
        <v>1.6391277313232422E-7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451</v>
      </c>
      <c r="B41" s="6"/>
      <c r="F41" t="s">
        <v>450</v>
      </c>
      <c r="H41" s="136">
        <f>48157086-3074551</f>
        <v>45082535</v>
      </c>
      <c r="I41" s="40">
        <f>I39/$H39*$H41</f>
        <v>11729632.365756135</v>
      </c>
      <c r="J41" s="40">
        <f t="shared" ref="J41:T41" si="12">J39/$H39*$H41</f>
        <v>12272797.34523908</v>
      </c>
      <c r="K41" s="40">
        <f t="shared" si="12"/>
        <v>373158.117452265</v>
      </c>
      <c r="L41" s="40">
        <f t="shared" si="12"/>
        <v>11399241.494738158</v>
      </c>
      <c r="M41" s="40">
        <f t="shared" si="12"/>
        <v>134441.29687881371</v>
      </c>
      <c r="N41" s="40">
        <f t="shared" si="12"/>
        <v>7683729.7287623482</v>
      </c>
      <c r="O41" s="40">
        <f t="shared" si="12"/>
        <v>272935.59102693328</v>
      </c>
      <c r="P41" s="40">
        <f t="shared" si="12"/>
        <v>-278124.40337237029</v>
      </c>
      <c r="Q41" s="40">
        <f t="shared" si="12"/>
        <v>-187058.02339245431</v>
      </c>
      <c r="R41" s="40">
        <f t="shared" si="12"/>
        <v>1669308.5171947691</v>
      </c>
      <c r="S41" s="40">
        <f t="shared" si="12"/>
        <v>-3381.9432842394954</v>
      </c>
      <c r="T41" s="40">
        <f t="shared" si="12"/>
        <v>15854.913000620983</v>
      </c>
      <c r="V41" s="44">
        <f t="shared" si="0"/>
        <v>6.7055225372314453E-8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40773027.550286666</v>
      </c>
      <c r="J43" s="136">
        <f t="shared" si="13"/>
        <v>22445516.63705606</v>
      </c>
      <c r="K43" s="136">
        <f t="shared" si="13"/>
        <v>1163701.8321308445</v>
      </c>
      <c r="L43" s="136">
        <f t="shared" si="13"/>
        <v>22326913.885334704</v>
      </c>
      <c r="M43" s="136">
        <f t="shared" si="13"/>
        <v>7886259.1036270866</v>
      </c>
      <c r="N43" s="136">
        <f t="shared" si="13"/>
        <v>14080689.706520688</v>
      </c>
      <c r="O43" s="136">
        <f t="shared" si="13"/>
        <v>4032697.6050247834</v>
      </c>
      <c r="P43" s="136">
        <f t="shared" si="13"/>
        <v>126386.59148578311</v>
      </c>
      <c r="Q43" s="136">
        <f t="shared" si="13"/>
        <v>21618.508552043757</v>
      </c>
      <c r="R43" s="136">
        <f t="shared" si="13"/>
        <v>4212245.7828524718</v>
      </c>
      <c r="S43" s="136">
        <f t="shared" si="13"/>
        <v>11156.853243270212</v>
      </c>
      <c r="T43" s="136">
        <f t="shared" si="13"/>
        <v>32663.825134613384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1845723936.2920911</v>
      </c>
      <c r="J47" s="40">
        <f>+'Cost Summary'!J22+'Cost Summary'!J92+'Cost Summary'!J163</f>
        <v>522007200.46541381</v>
      </c>
      <c r="K47" s="40">
        <f>+'Cost Summary'!K22+'Cost Summary'!K92+'Cost Summary'!K163</f>
        <v>49358557.825524554</v>
      </c>
      <c r="L47" s="40">
        <f>+'Cost Summary'!L22+'Cost Summary'!L92+'Cost Summary'!L163</f>
        <v>587441571.81617641</v>
      </c>
      <c r="M47" s="40">
        <f>+'Cost Summary'!M22+'Cost Summary'!M92+'Cost Summary'!M163</f>
        <v>537511038.19165981</v>
      </c>
      <c r="N47" s="40">
        <f>+'Cost Summary'!N22+'Cost Summary'!N92+'Cost Summary'!N163</f>
        <v>328477660.08962792</v>
      </c>
      <c r="O47" s="40">
        <f>+'Cost Summary'!O22+'Cost Summary'!O92+'Cost Summary'!O163</f>
        <v>257317899.02508554</v>
      </c>
      <c r="P47" s="40">
        <f>+'Cost Summary'!P22+'Cost Summary'!P92+'Cost Summary'!P163</f>
        <v>32385023.947862718</v>
      </c>
      <c r="Q47" s="40">
        <f>+'Cost Summary'!Q22+'Cost Summary'!Q92+'Cost Summary'!Q163</f>
        <v>17367947.303667508</v>
      </c>
      <c r="R47" s="40">
        <f>+'Cost Summary'!R22+'Cost Summary'!R92+'Cost Summary'!R163</f>
        <v>152043240.98302156</v>
      </c>
      <c r="S47" s="40">
        <f>+'Cost Summary'!S22+'Cost Summary'!S92+'Cost Summary'!S163</f>
        <v>1063781.5433900419</v>
      </c>
      <c r="T47" s="40">
        <f>+'Cost Summary'!T22+'Cost Summary'!T92+'Cost Summary'!T163</f>
        <v>928676.25647866237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51527170.944472603</v>
      </c>
      <c r="J48" s="40">
        <f>+'Cost Summary'!J29+'Cost Summary'!J99+'Cost Summary'!J170</f>
        <v>14791698.787096698</v>
      </c>
      <c r="K48" s="40">
        <f>+'Cost Summary'!K29+'Cost Summary'!K99+'Cost Summary'!K170</f>
        <v>1440455.1275906786</v>
      </c>
      <c r="L48" s="40">
        <f>+'Cost Summary'!L29+'Cost Summary'!L99+'Cost Summary'!L170</f>
        <v>17111227.408455774</v>
      </c>
      <c r="M48" s="40">
        <f>+'Cost Summary'!M29+'Cost Summary'!M99+'Cost Summary'!M170</f>
        <v>15750199.173336882</v>
      </c>
      <c r="N48" s="40">
        <f>+'Cost Summary'!N29+'Cost Summary'!N99+'Cost Summary'!N170</f>
        <v>9609477.2067333832</v>
      </c>
      <c r="O48" s="40">
        <f>+'Cost Summary'!O29+'Cost Summary'!O99+'Cost Summary'!O170</f>
        <v>7773203.0696281409</v>
      </c>
      <c r="P48" s="40">
        <f>+'Cost Summary'!P29+'Cost Summary'!P99+'Cost Summary'!P170</f>
        <v>946640.70218630251</v>
      </c>
      <c r="Q48" s="40">
        <f>+'Cost Summary'!Q29+'Cost Summary'!Q99+'Cost Summary'!Q170</f>
        <v>508797.7290188265</v>
      </c>
      <c r="R48" s="40">
        <f>+'Cost Summary'!R29+'Cost Summary'!R99+'Cost Summary'!R170</f>
        <v>4024607.7299079634</v>
      </c>
      <c r="S48" s="40">
        <f>+'Cost Summary'!S29+'Cost Summary'!S99+'Cost Summary'!S170</f>
        <v>30733.622380368219</v>
      </c>
      <c r="T48" s="40">
        <f>+'Cost Summary'!T29+'Cost Summary'!T99+'Cost Summary'!T170</f>
        <v>27518.49919236694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716331674.2483021</v>
      </c>
      <c r="J49" s="40">
        <f>+'Cost Summary'!J37+'Cost Summary'!J107+'Cost Summary'!J178</f>
        <v>202931871.59815732</v>
      </c>
      <c r="K49" s="40">
        <f>+'Cost Summary'!K37+'Cost Summary'!K107+'Cost Summary'!K178</f>
        <v>19240343.931779064</v>
      </c>
      <c r="L49" s="40">
        <f>+'Cost Summary'!L37+'Cost Summary'!L107+'Cost Summary'!L178</f>
        <v>229184469.77971065</v>
      </c>
      <c r="M49" s="40">
        <f>+'Cost Summary'!M37+'Cost Summary'!M107+'Cost Summary'!M178</f>
        <v>209526656.57870635</v>
      </c>
      <c r="N49" s="40">
        <f>+'Cost Summary'!N37+'Cost Summary'!N107+'Cost Summary'!N178</f>
        <v>128073334.29270197</v>
      </c>
      <c r="O49" s="40">
        <f>+'Cost Summary'!O37+'Cost Summary'!O107+'Cost Summary'!O178</f>
        <v>100775778.00141674</v>
      </c>
      <c r="P49" s="40">
        <f>+'Cost Summary'!P37+'Cost Summary'!P107+'Cost Summary'!P178</f>
        <v>12618417.956941454</v>
      </c>
      <c r="Q49" s="40">
        <f>+'Cost Summary'!Q37+'Cost Summary'!Q107+'Cost Summary'!Q178</f>
        <v>6755473.855774927</v>
      </c>
      <c r="R49" s="40">
        <f>+'Cost Summary'!R37+'Cost Summary'!R107+'Cost Summary'!R178</f>
        <v>57843443.986020729</v>
      </c>
      <c r="S49" s="40">
        <f>+'Cost Summary'!S37+'Cost Summary'!S107+'Cost Summary'!S178</f>
        <v>409374.21693209157</v>
      </c>
      <c r="T49" s="40">
        <f>+'Cost Summary'!T37+'Cost Summary'!T107+'Cost Summary'!T178</f>
        <v>361907.55355632713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1180919432.9882617</v>
      </c>
      <c r="J50" s="40">
        <f t="shared" ref="J50:T50" si="14">+J47+J48-J49</f>
        <v>333867027.65435314</v>
      </c>
      <c r="K50" s="40">
        <f t="shared" si="14"/>
        <v>31558669.021336168</v>
      </c>
      <c r="L50" s="40">
        <f t="shared" si="14"/>
        <v>375368329.44492149</v>
      </c>
      <c r="M50" s="40">
        <f t="shared" si="14"/>
        <v>343734580.78629029</v>
      </c>
      <c r="N50" s="40">
        <f t="shared" si="14"/>
        <v>210013803.00365937</v>
      </c>
      <c r="O50" s="40">
        <f t="shared" si="14"/>
        <v>164315324.09329695</v>
      </c>
      <c r="P50" s="40">
        <f t="shared" si="14"/>
        <v>20713246.693107568</v>
      </c>
      <c r="Q50" s="40">
        <f t="shared" si="14"/>
        <v>11121271.176911406</v>
      </c>
      <c r="R50" s="40">
        <f t="shared" si="14"/>
        <v>98224404.726908788</v>
      </c>
      <c r="S50" s="40">
        <f t="shared" si="14"/>
        <v>685140.94883831847</v>
      </c>
      <c r="T50" s="40">
        <f t="shared" si="14"/>
        <v>594287.2021147022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30981192.258493867</v>
      </c>
      <c r="J53" s="40">
        <f>+'Cost Summary'!J42+'Cost Summary'!J112+'Cost Summary'!J183</f>
        <v>9502055.8009420298</v>
      </c>
      <c r="K53" s="40">
        <f>+'Cost Summary'!K42+'Cost Summary'!K112+'Cost Summary'!K183</f>
        <v>955731.22162609769</v>
      </c>
      <c r="L53" s="40">
        <f>+'Cost Summary'!L42+'Cost Summary'!L112+'Cost Summary'!L183</f>
        <v>11201564.775858747</v>
      </c>
      <c r="M53" s="40">
        <f>+'Cost Summary'!M42+'Cost Summary'!M112+'Cost Summary'!M183</f>
        <v>10437937.298385818</v>
      </c>
      <c r="N53" s="40">
        <f>+'Cost Summary'!N42+'Cost Summary'!N112+'Cost Summary'!N183</f>
        <v>5061076.3831872549</v>
      </c>
      <c r="O53" s="40">
        <f>+'Cost Summary'!O42+'Cost Summary'!O112+'Cost Summary'!O183</f>
        <v>5901025.9678371483</v>
      </c>
      <c r="P53" s="40">
        <f>+'Cost Summary'!P42+'Cost Summary'!P112+'Cost Summary'!P183</f>
        <v>620628.78016443155</v>
      </c>
      <c r="Q53" s="40">
        <f>+'Cost Summary'!Q42+'Cost Summary'!Q112+'Cost Summary'!Q183</f>
        <v>332372.01747495186</v>
      </c>
      <c r="R53" s="40">
        <f>+'Cost Summary'!R42+'Cost Summary'!R112+'Cost Summary'!R183</f>
        <v>807361.20771987946</v>
      </c>
      <c r="S53" s="40">
        <f>+'Cost Summary'!S42+'Cost Summary'!S112+'Cost Summary'!S183</f>
        <v>19685.902537728132</v>
      </c>
      <c r="T53" s="40">
        <f>+'Cost Summary'!T42+'Cost Summary'!T112+'Cost Summary'!T183</f>
        <v>22092.385772027483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15721651.159339694</v>
      </c>
      <c r="J54" s="40">
        <f>+'Cost Summary'!J43+'Cost Summary'!J113+'Cost Summary'!J184</f>
        <v>4446393.6057889387</v>
      </c>
      <c r="K54" s="40">
        <f>+'Cost Summary'!K43+'Cost Summary'!K113+'Cost Summary'!K184</f>
        <v>420430.16975762398</v>
      </c>
      <c r="L54" s="40">
        <f>+'Cost Summary'!L43+'Cost Summary'!L113+'Cost Summary'!L184</f>
        <v>5003755.5925842281</v>
      </c>
      <c r="M54" s="40">
        <f>+'Cost Summary'!M43+'Cost Summary'!M113+'Cost Summary'!M184</f>
        <v>4578453.4027988398</v>
      </c>
      <c r="N54" s="40">
        <f>+'Cost Summary'!N43+'Cost Summary'!N113+'Cost Summary'!N184</f>
        <v>2797932.6073756018</v>
      </c>
      <c r="O54" s="40">
        <f>+'Cost Summary'!O43+'Cost Summary'!O113+'Cost Summary'!O184</f>
        <v>2191802.4499663776</v>
      </c>
      <c r="P54" s="40">
        <f>+'Cost Summary'!P43+'Cost Summary'!P113+'Cost Summary'!P184</f>
        <v>275851.68035366799</v>
      </c>
      <c r="Q54" s="40">
        <f>+'Cost Summary'!Q43+'Cost Summary'!Q113+'Cost Summary'!Q184</f>
        <v>147938.05481582251</v>
      </c>
      <c r="R54" s="40">
        <f>+'Cost Summary'!R43+'Cost Summary'!R113+'Cost Summary'!R184</f>
        <v>1295085.7649235162</v>
      </c>
      <c r="S54" s="40">
        <f>+'Cost Summary'!S43+'Cost Summary'!S113+'Cost Summary'!S184</f>
        <v>9061.1613178296775</v>
      </c>
      <c r="T54" s="40">
        <f>+'Cost Summary'!T43+'Cost Summary'!T113+'Cost Summary'!T184</f>
        <v>7910.3509778661009</v>
      </c>
      <c r="V54" s="44">
        <f t="shared" si="0"/>
        <v>0</v>
      </c>
    </row>
    <row r="55" spans="1:22" x14ac:dyDescent="0.25">
      <c r="B55" s="6"/>
      <c r="C55" t="s">
        <v>453</v>
      </c>
      <c r="H55" s="136">
        <f>+'Function-Classif'!F105</f>
        <v>36289311</v>
      </c>
      <c r="I55" s="40">
        <f>+'Cost Summary'!I44+'Cost Summary'!I114+'Cost Summary'!I185</f>
        <v>12885245.656769998</v>
      </c>
      <c r="J55" s="40">
        <f>+'Cost Summary'!J44+'Cost Summary'!J114+'Cost Summary'!J185</f>
        <v>4195044.3515999988</v>
      </c>
      <c r="K55" s="40">
        <f>+'Cost Summary'!K44+'Cost Summary'!K114+'Cost Summary'!K185</f>
        <v>493062.86855699995</v>
      </c>
      <c r="L55" s="40">
        <f>+'Cost Summary'!L44+'Cost Summary'!L114+'Cost Summary'!L185</f>
        <v>5763468.3730199989</v>
      </c>
      <c r="M55" s="40">
        <f>+'Cost Summary'!M44+'Cost Summary'!M114+'Cost Summary'!M185</f>
        <v>5495943.5723279994</v>
      </c>
      <c r="N55" s="40">
        <f>+'Cost Summary'!N44+'Cost Summary'!N114+'Cost Summary'!N185</f>
        <v>3304540.9489709991</v>
      </c>
      <c r="O55" s="40">
        <f>+'Cost Summary'!O44+'Cost Summary'!O114+'Cost Summary'!O185</f>
        <v>3325661.3279729998</v>
      </c>
      <c r="P55" s="40">
        <f>+'Cost Summary'!P44+'Cost Summary'!P114+'Cost Summary'!P185</f>
        <v>327111.84935399989</v>
      </c>
      <c r="Q55" s="40">
        <f>+'Cost Summary'!Q44+'Cost Summary'!Q114+'Cost Summary'!Q185</f>
        <v>177418.44147899997</v>
      </c>
      <c r="R55" s="40">
        <f>+'Cost Summary'!R44+'Cost Summary'!R114+'Cost Summary'!R185</f>
        <v>302435.11787399993</v>
      </c>
      <c r="S55" s="40">
        <f>+'Cost Summary'!S44+'Cost Summary'!S114+'Cost Summary'!S185</f>
        <v>9870.6925919999976</v>
      </c>
      <c r="T55" s="40">
        <f>+'Cost Summary'!T44+'Cost Summary'!T114+'Cost Summary'!T185</f>
        <v>9507.7994819999985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5953597.575223105</v>
      </c>
      <c r="J56" s="40">
        <f>+'Cost Summary'!J45+'Cost Summary'!J115+'Cost Summary'!J186</f>
        <v>1683795.0366419631</v>
      </c>
      <c r="K56" s="40">
        <f>+'Cost Summary'!K45+'Cost Summary'!K115+'Cost Summary'!K186</f>
        <v>159211.77832092013</v>
      </c>
      <c r="L56" s="40">
        <f>+'Cost Summary'!L45+'Cost Summary'!L115+'Cost Summary'!L186</f>
        <v>1894861.2242500423</v>
      </c>
      <c r="M56" s="40">
        <f>+'Cost Summary'!M45+'Cost Summary'!M115+'Cost Summary'!M186</f>
        <v>1733804.4713568103</v>
      </c>
      <c r="N56" s="40">
        <f>+'Cost Summary'!N45+'Cost Summary'!N115+'Cost Summary'!N186</f>
        <v>1059542.9588204056</v>
      </c>
      <c r="O56" s="40">
        <f>+'Cost Summary'!O45+'Cost Summary'!O115+'Cost Summary'!O186</f>
        <v>830008.85970783373</v>
      </c>
      <c r="P56" s="40">
        <f>+'Cost Summary'!P45+'Cost Summary'!P115+'Cost Summary'!P186</f>
        <v>104461.66745654933</v>
      </c>
      <c r="Q56" s="40">
        <f>+'Cost Summary'!Q45+'Cost Summary'!Q115+'Cost Summary'!Q186</f>
        <v>56022.337317379795</v>
      </c>
      <c r="R56" s="40">
        <f>+'Cost Summary'!R45+'Cost Summary'!R115+'Cost Summary'!R186</f>
        <v>490433.18615895556</v>
      </c>
      <c r="S56" s="40">
        <f>+'Cost Summary'!S45+'Cost Summary'!S115+'Cost Summary'!S186</f>
        <v>3431.3512940711939</v>
      </c>
      <c r="T56" s="40">
        <f>+'Cost Summary'!T45+'Cost Summary'!T115+'Cost Summary'!T186</f>
        <v>2995.553451967402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65541686.649826661</v>
      </c>
      <c r="J57" s="40">
        <f t="shared" ref="J57:T57" si="15">SUM(J53:J56)</f>
        <v>19827288.79497293</v>
      </c>
      <c r="K57" s="40">
        <f t="shared" si="15"/>
        <v>2028436.0382616417</v>
      </c>
      <c r="L57" s="40">
        <f t="shared" si="15"/>
        <v>23863649.965713017</v>
      </c>
      <c r="M57" s="40">
        <f t="shared" si="15"/>
        <v>22246138.744869463</v>
      </c>
      <c r="N57" s="40">
        <f t="shared" si="15"/>
        <v>12223092.898354262</v>
      </c>
      <c r="O57" s="40">
        <f t="shared" si="15"/>
        <v>12248498.605484361</v>
      </c>
      <c r="P57" s="40">
        <f t="shared" si="15"/>
        <v>1328053.9773286488</v>
      </c>
      <c r="Q57" s="40">
        <f t="shared" si="15"/>
        <v>713750.85108715412</v>
      </c>
      <c r="R57" s="40">
        <f t="shared" si="15"/>
        <v>2895315.2766763512</v>
      </c>
      <c r="S57" s="40">
        <f t="shared" si="15"/>
        <v>42049.107741629006</v>
      </c>
      <c r="T57" s="40">
        <f t="shared" si="15"/>
        <v>42506.089683860984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232847859.94593188</v>
      </c>
      <c r="J60" s="40">
        <f>+'Cost Summary'!J48+'Cost Summary'!J118+'Cost Summary'!J189</f>
        <v>65853975.83829315</v>
      </c>
      <c r="K60" s="40">
        <f>+'Cost Summary'!K48+'Cost Summary'!K118+'Cost Summary'!K189</f>
        <v>6226843.7514981227</v>
      </c>
      <c r="L60" s="40">
        <f>+'Cost Summary'!L48+'Cost Summary'!L118+'Cost Summary'!L189</f>
        <v>74108868.694340125</v>
      </c>
      <c r="M60" s="40">
        <f>+'Cost Summary'!M48+'Cost Summary'!M118+'Cost Summary'!M189</f>
        <v>67809867.163383514</v>
      </c>
      <c r="N60" s="40">
        <f>+'Cost Summary'!N48+'Cost Summary'!N118+'Cost Summary'!N189</f>
        <v>41439198.293960407</v>
      </c>
      <c r="O60" s="40">
        <f>+'Cost Summary'!O48+'Cost Summary'!O118+'Cost Summary'!O189</f>
        <v>32462017.171506573</v>
      </c>
      <c r="P60" s="40">
        <f>+'Cost Summary'!P48+'Cost Summary'!P118+'Cost Summary'!P189</f>
        <v>4085542.465091723</v>
      </c>
      <c r="Q60" s="40">
        <f>+'Cost Summary'!Q48+'Cost Summary'!Q118+'Cost Summary'!Q189</f>
        <v>2191058.6311390335</v>
      </c>
      <c r="R60" s="40">
        <f>+'Cost Summary'!R48+'Cost Summary'!R118+'Cost Summary'!R189</f>
        <v>19181060.930087846</v>
      </c>
      <c r="S60" s="40">
        <f>+'Cost Summary'!S48+'Cost Summary'!S118+'Cost Summary'!S189</f>
        <v>134201.68149629101</v>
      </c>
      <c r="T60" s="40">
        <f>+'Cost Summary'!T48+'Cost Summary'!T118+'Cost Summary'!T189</f>
        <v>117157.43327144849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1009851786.990995</v>
      </c>
      <c r="J64" s="40">
        <f t="shared" ref="J64:T64" si="16">+J50+J57-J60-J61-J62</f>
        <v>286928738.81924623</v>
      </c>
      <c r="K64" s="40">
        <f t="shared" si="16"/>
        <v>27295149.022855327</v>
      </c>
      <c r="L64" s="40">
        <f t="shared" si="16"/>
        <v>324367385.33680087</v>
      </c>
      <c r="M64" s="40">
        <f t="shared" si="16"/>
        <v>297483374.06760103</v>
      </c>
      <c r="N64" s="40">
        <f t="shared" si="16"/>
        <v>180389508.23469883</v>
      </c>
      <c r="O64" s="40">
        <f t="shared" si="16"/>
        <v>144101805.52727473</v>
      </c>
      <c r="P64" s="40">
        <f t="shared" si="16"/>
        <v>17913136.434875485</v>
      </c>
      <c r="Q64" s="40">
        <f t="shared" si="16"/>
        <v>9621655.7450718209</v>
      </c>
      <c r="R64" s="40">
        <f t="shared" si="16"/>
        <v>81871233.803724706</v>
      </c>
      <c r="S64" s="40">
        <f t="shared" si="16"/>
        <v>591421.64285568334</v>
      </c>
      <c r="T64" s="40">
        <f t="shared" si="16"/>
        <v>518733.11400010792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4.0375259097947452E-2</v>
      </c>
      <c r="J66" s="140">
        <f t="shared" si="17"/>
        <v>7.8226798505519682E-2</v>
      </c>
      <c r="K66" s="140">
        <f t="shared" si="17"/>
        <v>4.2634016438467877E-2</v>
      </c>
      <c r="L66" s="140">
        <f t="shared" si="17"/>
        <v>6.8832178864567301E-2</v>
      </c>
      <c r="M66" s="140">
        <f t="shared" si="17"/>
        <v>2.6509915481310188E-2</v>
      </c>
      <c r="N66" s="140">
        <f t="shared" si="17"/>
        <v>7.8057143368896867E-2</v>
      </c>
      <c r="O66" s="140">
        <f t="shared" si="17"/>
        <v>2.7985059522807287E-2</v>
      </c>
      <c r="P66" s="140">
        <f t="shared" si="17"/>
        <v>7.0555255326319203E-3</v>
      </c>
      <c r="Q66" s="140">
        <f t="shared" si="17"/>
        <v>2.246859493296326E-3</v>
      </c>
      <c r="R66" s="140">
        <f t="shared" si="17"/>
        <v>5.1449643386965019E-2</v>
      </c>
      <c r="S66" s="140">
        <f t="shared" si="17"/>
        <v>1.8864465611030518E-2</v>
      </c>
      <c r="T66" s="140">
        <f t="shared" si="17"/>
        <v>6.2968459604849106E-2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0.8208390572166363</v>
      </c>
      <c r="J67" s="141">
        <f t="shared" si="18"/>
        <v>1.590370265577091</v>
      </c>
      <c r="K67" s="141">
        <f t="shared" si="18"/>
        <v>0.86676015561444697</v>
      </c>
      <c r="L67" s="141">
        <f t="shared" si="18"/>
        <v>1.3993753122003021</v>
      </c>
      <c r="M67" s="141">
        <f t="shared" si="18"/>
        <v>0.5389531737191402</v>
      </c>
      <c r="N67" s="141">
        <f t="shared" si="18"/>
        <v>1.5869211344629204</v>
      </c>
      <c r="O67" s="141">
        <f t="shared" si="18"/>
        <v>0.56894321889368049</v>
      </c>
      <c r="P67" s="141">
        <f t="shared" si="18"/>
        <v>0.1434405885129765</v>
      </c>
      <c r="Q67" s="141">
        <f t="shared" si="18"/>
        <v>4.5679212205213177E-2</v>
      </c>
      <c r="R67" s="141">
        <f t="shared" si="18"/>
        <v>1.0459840435806751</v>
      </c>
      <c r="S67" s="141">
        <f t="shared" si="18"/>
        <v>0.38351927673056441</v>
      </c>
      <c r="T67" s="141">
        <f t="shared" si="18"/>
        <v>1.2801644415714917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">
        <v>508</v>
      </c>
      <c r="H80" s="49">
        <f>SUM(I80:T80)</f>
        <v>1</v>
      </c>
      <c r="I80" s="178">
        <f>AVERAGE('Alloc Pct'!L28:L29)</f>
        <v>0.40918411499945351</v>
      </c>
      <c r="J80" s="178">
        <f>AVERAGE('Alloc Pct'!P28:P29)</f>
        <v>0.14057202311980993</v>
      </c>
      <c r="K80" s="178">
        <f>AVERAGE('Alloc Pct'!T28:T29)</f>
        <v>1.1264133651941868E-2</v>
      </c>
      <c r="L80" s="178">
        <f>AVERAGE('Alloc Pct'!X28:X29)</f>
        <v>0.15541195189567433</v>
      </c>
      <c r="M80" s="178">
        <f>AVERAGE('Alloc Pct'!AB28:AB29)</f>
        <v>0.12046975755809722</v>
      </c>
      <c r="N80" s="178">
        <f>AVERAGE('Alloc Pct'!AF28:AF29)</f>
        <v>8.1087723761938374E-2</v>
      </c>
      <c r="O80" s="178">
        <f>AVERAGE('Alloc Pct'!AJ28:AJ29)</f>
        <v>7.0826454975465691E-2</v>
      </c>
      <c r="P80" s="178">
        <f>AVERAGE('Alloc Pct'!AN28:AN29)</f>
        <v>7.9082156593766571E-3</v>
      </c>
      <c r="Q80" s="178">
        <f>AVERAGE('Alloc Pct'!AR28:AR29)</f>
        <v>3.1018971355072111E-3</v>
      </c>
      <c r="R80" s="178">
        <f>AVERAGE('Alloc Pct'!AV28:AV29)</f>
        <v>0</v>
      </c>
      <c r="S80" s="178">
        <f>AVERAGE('Alloc Pct'!AZ28:AZ29)</f>
        <v>0</v>
      </c>
      <c r="T80" s="178">
        <f>AVERAGE('Alloc Pct'!BD28:BD29)</f>
        <v>1.7372724273520388E-4</v>
      </c>
      <c r="V80" s="44">
        <f t="shared" ref="V80:V124" si="31">SUM(I80:T80)-H80</f>
        <v>0</v>
      </c>
    </row>
    <row r="81" spans="5:22" x14ac:dyDescent="0.25">
      <c r="H81" s="49">
        <f>SUM(I81:T81)</f>
        <v>1</v>
      </c>
      <c r="I81" s="139">
        <f>I80/$H80</f>
        <v>0.40918411499945351</v>
      </c>
      <c r="J81" s="139">
        <f t="shared" ref="J81" si="32">J80/$H80</f>
        <v>0.14057202311980993</v>
      </c>
      <c r="K81" s="139">
        <f t="shared" ref="K81" si="33">K80/$H80</f>
        <v>1.1264133651941868E-2</v>
      </c>
      <c r="L81" s="139">
        <f t="shared" ref="L81" si="34">L80/$H80</f>
        <v>0.15541195189567433</v>
      </c>
      <c r="M81" s="139">
        <f t="shared" ref="M81" si="35">M80/$H80</f>
        <v>0.12046975755809722</v>
      </c>
      <c r="N81" s="139">
        <f t="shared" ref="N81" si="36">N80/$H80</f>
        <v>8.1087723761938374E-2</v>
      </c>
      <c r="O81" s="139">
        <f t="shared" ref="O81" si="37">O80/$H80</f>
        <v>7.0826454975465691E-2</v>
      </c>
      <c r="P81" s="139">
        <f t="shared" ref="P81" si="38">P80/$H80</f>
        <v>7.9082156593766571E-3</v>
      </c>
      <c r="Q81" s="139">
        <f t="shared" ref="Q81" si="39">Q80/$H80</f>
        <v>3.1018971355072111E-3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1.7372724273520388E-4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449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AA9:AD9"/>
    <mergeCell ref="E9:F9"/>
    <mergeCell ref="H5:K5"/>
    <mergeCell ref="M5:O5"/>
    <mergeCell ref="Q5:S5"/>
    <mergeCell ref="V5:X5"/>
    <mergeCell ref="Z5:AB5"/>
    <mergeCell ref="AD5:AF5"/>
    <mergeCell ref="BB5:BD5"/>
    <mergeCell ref="BF5:BH5"/>
    <mergeCell ref="AH5:AJ5"/>
    <mergeCell ref="AL5:AN5"/>
    <mergeCell ref="AP5:AR5"/>
    <mergeCell ref="AT5:AV5"/>
    <mergeCell ref="AX5:AZ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5" sqref="A15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7" t="s">
        <v>383</v>
      </c>
      <c r="M9" s="167" t="s">
        <v>384</v>
      </c>
      <c r="N9" s="167" t="s">
        <v>383</v>
      </c>
      <c r="O9" s="120" t="s">
        <v>3</v>
      </c>
      <c r="P9" s="120" t="s">
        <v>475</v>
      </c>
      <c r="Q9" s="167" t="s">
        <v>475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469</v>
      </c>
      <c r="L10" s="168" t="s">
        <v>470</v>
      </c>
      <c r="M10" s="121" t="s">
        <v>471</v>
      </c>
      <c r="N10" s="121" t="s">
        <v>472</v>
      </c>
      <c r="O10" s="121" t="s">
        <v>473</v>
      </c>
      <c r="P10" s="121" t="s">
        <v>476</v>
      </c>
      <c r="Q10" s="168" t="s">
        <v>477</v>
      </c>
      <c r="R10" s="121" t="s">
        <v>479</v>
      </c>
      <c r="S10" s="121" t="s">
        <v>480</v>
      </c>
      <c r="T10" s="121" t="s">
        <v>481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2042.7400100374914</v>
      </c>
      <c r="I15" s="124">
        <f>'Class Allocation'!L19</f>
        <v>840.47041583110922</v>
      </c>
      <c r="J15" s="124">
        <f>'Class Allocation'!P19</f>
        <v>251.38187376850439</v>
      </c>
      <c r="K15" s="124">
        <f>'Class Allocation'!T19</f>
        <v>25.358407642847681</v>
      </c>
      <c r="L15" s="124">
        <f>'Class Allocation'!X19</f>
        <v>301.77912479853831</v>
      </c>
      <c r="M15" s="124">
        <f>'Class Allocation'!AB19</f>
        <v>277.7850546686854</v>
      </c>
      <c r="N15" s="124">
        <f>'Class Allocation'!AF19</f>
        <v>169.6885335591551</v>
      </c>
      <c r="O15" s="124">
        <f>'Class Allocation'!AJ19</f>
        <v>132.94353559660456</v>
      </c>
      <c r="P15" s="124">
        <f>'Class Allocation'!AN19</f>
        <v>16.75024562113898</v>
      </c>
      <c r="Q15" s="124">
        <f>'Class Allocation'!AR19</f>
        <v>8.981968454352387</v>
      </c>
      <c r="R15" s="124">
        <f>'Class Allocation'!AV19</f>
        <v>16.642598711388366</v>
      </c>
      <c r="S15" s="124">
        <f>'Class Allocation'!AZ19</f>
        <v>0.539166522328692</v>
      </c>
      <c r="T15" s="124">
        <f>'Class Allocation'!BD19</f>
        <v>0.4190848628377295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2305549928</v>
      </c>
      <c r="I16" s="124">
        <f>'Class Allocation'!L27</f>
        <v>818631612.93496001</v>
      </c>
      <c r="J16" s="124">
        <f>'Class Allocation'!P27</f>
        <v>266521571.67679998</v>
      </c>
      <c r="K16" s="124">
        <f>'Class Allocation'!T27</f>
        <v>31325506.871736001</v>
      </c>
      <c r="L16" s="124">
        <f>'Class Allocation'!X27</f>
        <v>366167439.56496</v>
      </c>
      <c r="M16" s="124">
        <f>'Class Allocation'!AB27</f>
        <v>349170925.49574399</v>
      </c>
      <c r="N16" s="124">
        <f>'Class Allocation'!AF27</f>
        <v>209945681.993608</v>
      </c>
      <c r="O16" s="124">
        <f>'Class Allocation'!AJ27</f>
        <v>211287512.05170402</v>
      </c>
      <c r="P16" s="124">
        <f>'Class Allocation'!AN27</f>
        <v>20782227.050991997</v>
      </c>
      <c r="Q16" s="124">
        <f>'Class Allocation'!AR27</f>
        <v>11271833.597992001</v>
      </c>
      <c r="R16" s="124">
        <f>'Class Allocation'!AV27</f>
        <v>19214453.099951997</v>
      </c>
      <c r="S16" s="124">
        <f>'Class Allocation'!AZ27</f>
        <v>627109.58041599998</v>
      </c>
      <c r="T16" s="124">
        <f>'Class Allocation'!BD27</f>
        <v>604054.08113600011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14436676.990974128</v>
      </c>
      <c r="I19" s="124">
        <f>'Class Allocation'!L68</f>
        <v>5939865.0117989024</v>
      </c>
      <c r="J19" s="124">
        <f>'Class Allocation'!P68</f>
        <v>1776593.6414566645</v>
      </c>
      <c r="K19" s="124">
        <f>'Class Allocation'!T68</f>
        <v>179215.72904352256</v>
      </c>
      <c r="L19" s="124">
        <f>'Class Allocation'!X68</f>
        <v>2132766.639869852</v>
      </c>
      <c r="M19" s="124">
        <f>'Class Allocation'!AB68</f>
        <v>1963193.1070358278</v>
      </c>
      <c r="N19" s="124">
        <f>'Class Allocation'!AF68</f>
        <v>1199241.4776370071</v>
      </c>
      <c r="O19" s="124">
        <f>'Class Allocation'!AJ68</f>
        <v>939553.18445592397</v>
      </c>
      <c r="P19" s="124">
        <f>'Class Allocation'!AN68</f>
        <v>118379.1791239376</v>
      </c>
      <c r="Q19" s="124">
        <f>'Class Allocation'!AR68</f>
        <v>63478.355875657755</v>
      </c>
      <c r="R19" s="124">
        <f>'Class Allocation'!AV68</f>
        <v>117618.40503741172</v>
      </c>
      <c r="S19" s="124">
        <f>'Class Allocation'!AZ68</f>
        <v>3810.4569788415261</v>
      </c>
      <c r="T19" s="124">
        <f>'Class Allocation'!BD68</f>
        <v>2961.8026605764462</v>
      </c>
      <c r="V19" s="44">
        <f t="shared" si="0"/>
        <v>0</v>
      </c>
    </row>
    <row r="20" spans="3:22" x14ac:dyDescent="0.25">
      <c r="C20" s="6"/>
      <c r="D20" s="6" t="s">
        <v>487</v>
      </c>
      <c r="E20" s="6"/>
      <c r="F20" s="6"/>
      <c r="G20" s="6"/>
      <c r="H20" s="124">
        <f>'Class Allocation'!H70</f>
        <v>184406119.05080318</v>
      </c>
      <c r="I20" s="124">
        <f>'Class Allocation'!L70</f>
        <v>75872547.068574339</v>
      </c>
      <c r="J20" s="124">
        <f>'Class Allocation'!P70</f>
        <v>22693223.569120768</v>
      </c>
      <c r="K20" s="124">
        <f>'Class Allocation'!T70</f>
        <v>2289202.5004395647</v>
      </c>
      <c r="L20" s="124">
        <f>'Class Allocation'!X70</f>
        <v>27242780.25651687</v>
      </c>
      <c r="M20" s="124">
        <f>'Class Allocation'!AB70</f>
        <v>25076741.832078427</v>
      </c>
      <c r="N20" s="124">
        <f>'Class Allocation'!AF70</f>
        <v>15318446.678141607</v>
      </c>
      <c r="O20" s="124">
        <f>'Class Allocation'!AJ70</f>
        <v>12001332.196852699</v>
      </c>
      <c r="P20" s="124">
        <f>'Class Allocation'!AN70</f>
        <v>1512110.0937780419</v>
      </c>
      <c r="Q20" s="124">
        <f>'Class Allocation'!AR70</f>
        <v>810837.37331480836</v>
      </c>
      <c r="R20" s="124">
        <f>'Class Allocation'!AV70</f>
        <v>1502392.3867975248</v>
      </c>
      <c r="S20" s="124">
        <f>'Class Allocation'!AZ70</f>
        <v>48672.667797272697</v>
      </c>
      <c r="T20" s="124">
        <f>'Class Allocation'!BD70</f>
        <v>37832.427391200639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2351390.6297819563</v>
      </c>
      <c r="I21" s="125">
        <f>+'Class Allocation'!L72+'Class Allocation'!L73</f>
        <v>1202439.8495209801</v>
      </c>
      <c r="J21" s="125">
        <f>+'Class Allocation'!P72+'Class Allocation'!P73</f>
        <v>319997.19681748154</v>
      </c>
      <c r="K21" s="125">
        <f>+'Class Allocation'!T72+'Class Allocation'!T73</f>
        <v>24643.475812617002</v>
      </c>
      <c r="L21" s="125">
        <f>+'Class Allocation'!X72+'Class Allocation'!X73</f>
        <v>309996.40803936613</v>
      </c>
      <c r="M21" s="125">
        <f>+'Class Allocation'!AB72+'Class Allocation'!AB73</f>
        <v>261883.9689284281</v>
      </c>
      <c r="N21" s="125">
        <f>+'Class Allocation'!AF72+'Class Allocation'!AF73</f>
        <v>168777.82189310726</v>
      </c>
      <c r="O21" s="125">
        <f>+'Class Allocation'!AJ72+'Class Allocation'!AJ73</f>
        <v>19374.246629999998</v>
      </c>
      <c r="P21" s="125">
        <f>+'Class Allocation'!AN72+'Class Allocation'!AN73</f>
        <v>16156.733284709548</v>
      </c>
      <c r="Q21" s="125">
        <f>+'Class Allocation'!AR72+'Class Allocation'!AR73</f>
        <v>8492.405726022469</v>
      </c>
      <c r="R21" s="125">
        <f>+'Class Allocation'!AV72+'Class Allocation'!AV73</f>
        <v>18725.916841971419</v>
      </c>
      <c r="S21" s="125">
        <f>+'Class Allocation'!AZ72+'Class Allocation'!AZ73</f>
        <v>600.15570834884056</v>
      </c>
      <c r="T21" s="125">
        <f>+'Class Allocation'!BD72+'Class Allocation'!BD73</f>
        <v>302.45057892304931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3949214563.5134315</v>
      </c>
      <c r="I22" s="124">
        <f t="shared" ref="I22:T22" si="1">SUM(I15:I21)</f>
        <v>1625110384.9830434</v>
      </c>
      <c r="J22" s="124">
        <f t="shared" si="1"/>
        <v>486025400.24964488</v>
      </c>
      <c r="K22" s="124">
        <f t="shared" si="1"/>
        <v>49020680.54207141</v>
      </c>
      <c r="L22" s="124">
        <f t="shared" si="1"/>
        <v>583390030.16649556</v>
      </c>
      <c r="M22" s="124">
        <f t="shared" si="1"/>
        <v>536981974.07436657</v>
      </c>
      <c r="N22" s="124">
        <f t="shared" si="1"/>
        <v>328031070.95481539</v>
      </c>
      <c r="O22" s="124">
        <f t="shared" si="1"/>
        <v>256885124.23972631</v>
      </c>
      <c r="P22" s="124">
        <f t="shared" si="1"/>
        <v>32380004.924428575</v>
      </c>
      <c r="Q22" s="124">
        <f t="shared" si="1"/>
        <v>17362928.280233365</v>
      </c>
      <c r="R22" s="124">
        <f t="shared" si="1"/>
        <v>32174585.023872472</v>
      </c>
      <c r="S22" s="124">
        <f t="shared" si="1"/>
        <v>1042346.2812918042</v>
      </c>
      <c r="T22" s="124">
        <f t="shared" si="1"/>
        <v>810033.7934417245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67084848</v>
      </c>
      <c r="I25" s="124">
        <f>'Class Allocation'!L80</f>
        <v>23819816.979359996</v>
      </c>
      <c r="J25" s="124">
        <f>'Class Allocation'!P80</f>
        <v>7755008.428799998</v>
      </c>
      <c r="K25" s="124">
        <f>'Class Allocation'!T80</f>
        <v>911481.82977599988</v>
      </c>
      <c r="L25" s="124">
        <f>'Class Allocation'!X80</f>
        <v>10654415.559359998</v>
      </c>
      <c r="M25" s="124">
        <f>'Class Allocation'!AB80</f>
        <v>10159866.059903998</v>
      </c>
      <c r="N25" s="124">
        <f>'Class Allocation'!AF80</f>
        <v>6108813.3437279984</v>
      </c>
      <c r="O25" s="124">
        <f>'Class Allocation'!AJ80</f>
        <v>6147856.7252639988</v>
      </c>
      <c r="P25" s="124">
        <f>'Class Allocation'!AN80</f>
        <v>604702.81987199979</v>
      </c>
      <c r="Q25" s="124">
        <f>'Class Allocation'!AR80</f>
        <v>327977.82187199994</v>
      </c>
      <c r="R25" s="124">
        <f>'Class Allocation'!AV80</f>
        <v>559085.12323199981</v>
      </c>
      <c r="S25" s="124">
        <f>'Class Allocation'!AZ80</f>
        <v>18247.078655999998</v>
      </c>
      <c r="T25" s="124">
        <f>'Class Allocation'!BD80</f>
        <v>17576.230175999997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17021769.917311624</v>
      </c>
      <c r="I28" s="125">
        <f>'Class Allocation'!L83</f>
        <v>7003482.5627769427</v>
      </c>
      <c r="J28" s="125">
        <f>'Class Allocation'!P83</f>
        <v>2094718.0726105338</v>
      </c>
      <c r="K28" s="125">
        <f>'Class Allocation'!T83</f>
        <v>211306.86149238722</v>
      </c>
      <c r="L28" s="125">
        <f>'Class Allocation'!X83</f>
        <v>2514668.9265043144</v>
      </c>
      <c r="M28" s="125">
        <f>'Class Allocation'!AB83</f>
        <v>2314730.8339799014</v>
      </c>
      <c r="N28" s="125">
        <f>'Class Allocation'!AF83</f>
        <v>1413982.7690538741</v>
      </c>
      <c r="O28" s="125">
        <f>'Class Allocation'!AJ83</f>
        <v>1107793.583030568</v>
      </c>
      <c r="P28" s="125">
        <f>'Class Allocation'!AN83</f>
        <v>139576.65959470358</v>
      </c>
      <c r="Q28" s="125">
        <f>'Class Allocation'!AR83</f>
        <v>74845.060890412293</v>
      </c>
      <c r="R28" s="125">
        <f>'Class Allocation'!AV83</f>
        <v>138679.65805702333</v>
      </c>
      <c r="S28" s="125">
        <f>'Class Allocation'!AZ83</f>
        <v>4492.773649656775</v>
      </c>
      <c r="T28" s="125">
        <f>'Class Allocation'!BD83</f>
        <v>3492.1556713039595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113670290.32237813</v>
      </c>
      <c r="I29" s="124">
        <f t="shared" ref="I29:T29" si="2">SUM(I25:I28)</f>
        <v>45832335.182603188</v>
      </c>
      <c r="J29" s="124">
        <f t="shared" si="2"/>
        <v>13862878.044085532</v>
      </c>
      <c r="K29" s="124">
        <f t="shared" si="2"/>
        <v>1431733.2896731303</v>
      </c>
      <c r="L29" s="124">
        <f t="shared" si="2"/>
        <v>17006642.426525157</v>
      </c>
      <c r="M29" s="124">
        <f t="shared" si="2"/>
        <v>15736542.109944331</v>
      </c>
      <c r="N29" s="124">
        <f t="shared" si="2"/>
        <v>9597949.1217145715</v>
      </c>
      <c r="O29" s="124">
        <f t="shared" si="2"/>
        <v>7762031.5830631722</v>
      </c>
      <c r="P29" s="124">
        <f t="shared" si="2"/>
        <v>946511.14299117227</v>
      </c>
      <c r="Q29" s="124">
        <f t="shared" si="2"/>
        <v>508668.16982369625</v>
      </c>
      <c r="R29" s="124">
        <f t="shared" si="2"/>
        <v>930363.04442572757</v>
      </c>
      <c r="S29" s="124">
        <f t="shared" si="2"/>
        <v>30180.300535731916</v>
      </c>
      <c r="T29" s="124">
        <f t="shared" si="2"/>
        <v>24455.906992704025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37369588.997128196</v>
      </c>
      <c r="I32" s="124">
        <f>'Class Allocation'!L97</f>
        <v>15375443.693041256</v>
      </c>
      <c r="J32" s="124">
        <f>'Class Allocation'!P97</f>
        <v>4598743.4807646209</v>
      </c>
      <c r="K32" s="124">
        <f>'Class Allocation'!T97</f>
        <v>463903.02563147031</v>
      </c>
      <c r="L32" s="124">
        <f>'Class Allocation'!X97</f>
        <v>5520703.4699572241</v>
      </c>
      <c r="M32" s="124">
        <f>'Class Allocation'!AB97</f>
        <v>5081759.4365927344</v>
      </c>
      <c r="N32" s="124">
        <f>'Class Allocation'!AF97</f>
        <v>3104257.3824725929</v>
      </c>
      <c r="O32" s="124">
        <f>'Class Allocation'!AJ97</f>
        <v>2432049.7276493907</v>
      </c>
      <c r="P32" s="124">
        <f>'Class Allocation'!AN97</f>
        <v>306426.5601041523</v>
      </c>
      <c r="Q32" s="124">
        <f>'Class Allocation'!AR97</f>
        <v>164314.82610367</v>
      </c>
      <c r="R32" s="124">
        <f>'Class Allocation'!AV97</f>
        <v>304457.28317491763</v>
      </c>
      <c r="S32" s="124">
        <f>'Class Allocation'!AZ97</f>
        <v>9863.4340353789667</v>
      </c>
      <c r="T32" s="124">
        <f>'Class Allocation'!BD97</f>
        <v>7666.6776007762046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323074343.77402794</v>
      </c>
      <c r="J33" s="124">
        <f>+'Class Allocation'!P90+'Class Allocation'!P91+'Class Allocation'!P92</f>
        <v>104741583.41433598</v>
      </c>
      <c r="K33" s="124">
        <f>+'Class Allocation'!T90+'Class Allocation'!T91+'Class Allocation'!T92</f>
        <v>12231241.069277996</v>
      </c>
      <c r="L33" s="124">
        <f>+'Class Allocation'!X90+'Class Allocation'!X91+'Class Allocation'!X92</f>
        <v>143274828.87299997</v>
      </c>
      <c r="M33" s="124">
        <f>+'Class Allocation'!AB90+'Class Allocation'!AB91+'Class Allocation'!AB92</f>
        <v>136171651.55259597</v>
      </c>
      <c r="N33" s="124">
        <f>+'Class Allocation'!AF90+'Class Allocation'!AF91+'Class Allocation'!AF92</f>
        <v>81957721.82604599</v>
      </c>
      <c r="O33" s="124">
        <f>+'Class Allocation'!AJ90+'Class Allocation'!AJ91+'Class Allocation'!AJ92</f>
        <v>82152973.327853993</v>
      </c>
      <c r="P33" s="124">
        <f>+'Class Allocation'!AN90+'Class Allocation'!AN91+'Class Allocation'!AN92</f>
        <v>8104745.2093079984</v>
      </c>
      <c r="Q33" s="124">
        <f>+'Class Allocation'!AR90+'Class Allocation'!AR91+'Class Allocation'!AR92</f>
        <v>4381407.5428859992</v>
      </c>
      <c r="R33" s="124">
        <f>+'Class Allocation'!AV90+'Class Allocation'!AV91+'Class Allocation'!AV92</f>
        <v>7376167.8460799986</v>
      </c>
      <c r="S33" s="124">
        <f>+'Class Allocation'!AZ90+'Class Allocation'!AZ91+'Class Allocation'!AZ92</f>
        <v>240448.60870799996</v>
      </c>
      <c r="T33" s="124">
        <f>+'Class Allocation'!BD90+'Class Allocation'!BD91+'Class Allocation'!BD92</f>
        <v>235024.95587999994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64850390.921927154</v>
      </c>
      <c r="I36" s="125">
        <f>+'Class Allocation'!L96</f>
        <v>26682218.371960979</v>
      </c>
      <c r="J36" s="125">
        <f>+'Class Allocation'!P96</f>
        <v>7980561.7476865556</v>
      </c>
      <c r="K36" s="125">
        <f>+'Class Allocation'!T96</f>
        <v>805047.45621841284</v>
      </c>
      <c r="L36" s="125">
        <f>+'Class Allocation'!X96</f>
        <v>9580511.5281915218</v>
      </c>
      <c r="M36" s="125">
        <f>+'Class Allocation'!AB96</f>
        <v>8818777.3769617043</v>
      </c>
      <c r="N36" s="125">
        <f>+'Class Allocation'!AF96</f>
        <v>5387062.3193393052</v>
      </c>
      <c r="O36" s="125">
        <f>+'Class Allocation'!AJ96</f>
        <v>4220527.434533732</v>
      </c>
      <c r="P36" s="125">
        <f>+'Class Allocation'!AN96</f>
        <v>531766.1431369452</v>
      </c>
      <c r="Q36" s="125">
        <f>+'Class Allocation'!AR96</f>
        <v>285148.45876175869</v>
      </c>
      <c r="R36" s="125">
        <f>+'Class Allocation'!AV96</f>
        <v>528348.70178632683</v>
      </c>
      <c r="S36" s="125">
        <f>+'Class Allocation'!AZ96</f>
        <v>17116.793900947734</v>
      </c>
      <c r="T36" s="125">
        <f>+'Class Allocation'!BD96</f>
        <v>13304.589448948118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1539051831.0754714</v>
      </c>
      <c r="I37" s="124">
        <f t="shared" ref="I37:T37" si="3">SUM(I32:I36)</f>
        <v>632680613.93863475</v>
      </c>
      <c r="J37" s="124">
        <f t="shared" si="3"/>
        <v>189288486.03983667</v>
      </c>
      <c r="K37" s="124">
        <f t="shared" si="3"/>
        <v>19112229.439955249</v>
      </c>
      <c r="L37" s="124">
        <f t="shared" si="3"/>
        <v>227648227.99912387</v>
      </c>
      <c r="M37" s="124">
        <f t="shared" si="3"/>
        <v>209326048.89109707</v>
      </c>
      <c r="N37" s="124">
        <f t="shared" si="3"/>
        <v>127903999.02554283</v>
      </c>
      <c r="O37" s="124">
        <f t="shared" si="3"/>
        <v>100611680.78501378</v>
      </c>
      <c r="P37" s="124">
        <f t="shared" si="3"/>
        <v>12616514.870619267</v>
      </c>
      <c r="Q37" s="124">
        <f t="shared" si="3"/>
        <v>6753570.7694527404</v>
      </c>
      <c r="R37" s="124">
        <f t="shared" si="3"/>
        <v>12392291.46442892</v>
      </c>
      <c r="S37" s="124">
        <f t="shared" si="3"/>
        <v>401246.50949121296</v>
      </c>
      <c r="T37" s="124">
        <f t="shared" si="3"/>
        <v>316921.34227464802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2523833022.7603383</v>
      </c>
      <c r="I40" s="105">
        <f t="shared" ref="I40:T40" si="4">+I22+I29-I37</f>
        <v>1038262106.2270118</v>
      </c>
      <c r="J40" s="105">
        <f t="shared" si="4"/>
        <v>310599792.25389373</v>
      </c>
      <c r="K40" s="105">
        <f t="shared" si="4"/>
        <v>31340184.391789287</v>
      </c>
      <c r="L40" s="105">
        <f t="shared" si="4"/>
        <v>372748444.59389681</v>
      </c>
      <c r="M40" s="105">
        <f t="shared" si="4"/>
        <v>343392467.29321384</v>
      </c>
      <c r="N40" s="105">
        <f t="shared" si="4"/>
        <v>209725021.05098715</v>
      </c>
      <c r="O40" s="105">
        <f t="shared" si="4"/>
        <v>164035475.0377757</v>
      </c>
      <c r="P40" s="105">
        <f t="shared" si="4"/>
        <v>20710001.196800482</v>
      </c>
      <c r="Q40" s="105">
        <f t="shared" si="4"/>
        <v>11118025.68060432</v>
      </c>
      <c r="R40" s="105">
        <f t="shared" si="4"/>
        <v>20712656.603869278</v>
      </c>
      <c r="S40" s="105">
        <f t="shared" si="4"/>
        <v>671280.07233632309</v>
      </c>
      <c r="T40" s="105">
        <f t="shared" si="4"/>
        <v>517568.3581597805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18273306.031173795</v>
      </c>
      <c r="I42" s="105">
        <f>'Class Allocation'!L103</f>
        <v>7795639.0587638896</v>
      </c>
      <c r="J42" s="105">
        <f>'Class Allocation'!P103</f>
        <v>2351928.5164430318</v>
      </c>
      <c r="K42" s="105">
        <f>'Class Allocation'!T103</f>
        <v>220924.68695187586</v>
      </c>
      <c r="L42" s="105">
        <f>'Class Allocation'!X103</f>
        <v>2661413.0552082071</v>
      </c>
      <c r="M42" s="105">
        <f>'Class Allocation'!AB103</f>
        <v>2392951.6810377939</v>
      </c>
      <c r="N42" s="105">
        <f>'Class Allocation'!AF103</f>
        <v>1462976.9635428071</v>
      </c>
      <c r="O42" s="105">
        <f>'Class Allocation'!AJ103</f>
        <v>1031169.6151914472</v>
      </c>
      <c r="P42" s="105">
        <f>'Class Allocation'!AN103</f>
        <v>145827.82907677934</v>
      </c>
      <c r="Q42" s="105">
        <f>'Class Allocation'!AR103</f>
        <v>75203.267432492954</v>
      </c>
      <c r="R42" s="105">
        <f>'Class Allocation'!AV103</f>
        <v>127919.5991765708</v>
      </c>
      <c r="S42" s="105">
        <f>'Class Allocation'!AZ103</f>
        <v>4130.4366268733756</v>
      </c>
      <c r="T42" s="105">
        <f>'Class Allocation'!BD103</f>
        <v>3221.3217220225506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33638927.523295939</v>
      </c>
      <c r="I43" s="105">
        <f>'Class Allocation'!L104</f>
        <v>13842491.862271853</v>
      </c>
      <c r="J43" s="105">
        <f>'Class Allocation'!P104</f>
        <v>4139905.0242875223</v>
      </c>
      <c r="K43" s="105">
        <f>'Class Allocation'!T104</f>
        <v>417552.17230596446</v>
      </c>
      <c r="L43" s="105">
        <f>'Class Allocation'!X104</f>
        <v>4969245.0554332715</v>
      </c>
      <c r="M43" s="105">
        <f>'Class Allocation'!AB104</f>
        <v>4573946.8992370348</v>
      </c>
      <c r="N43" s="105">
        <f>'Class Allocation'!AF104</f>
        <v>2794128.6156458426</v>
      </c>
      <c r="O43" s="105">
        <f>'Class Allocation'!AJ104</f>
        <v>2188116.1271787756</v>
      </c>
      <c r="P43" s="105">
        <f>'Class Allocation'!AN104</f>
        <v>275808.92892478924</v>
      </c>
      <c r="Q43" s="105">
        <f>'Class Allocation'!AR104</f>
        <v>147895.30338694379</v>
      </c>
      <c r="R43" s="105">
        <f>'Class Allocation'!AV104</f>
        <v>274059.18728996103</v>
      </c>
      <c r="S43" s="105">
        <f>'Class Allocation'!AZ104</f>
        <v>8878.5783721403513</v>
      </c>
      <c r="T43" s="105">
        <f>'Class Allocation'!BD104</f>
        <v>6899.7689618476397</v>
      </c>
      <c r="U43" s="47"/>
      <c r="V43" s="44">
        <f t="shared" si="0"/>
        <v>0</v>
      </c>
    </row>
    <row r="44" spans="3:40" x14ac:dyDescent="0.25">
      <c r="C44" s="6" t="s">
        <v>453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12885245.656769998</v>
      </c>
      <c r="J44" s="105">
        <f>'Class Allocation'!P105</f>
        <v>4195044.3515999988</v>
      </c>
      <c r="K44" s="105">
        <f>'Class Allocation'!T105</f>
        <v>493062.86855699995</v>
      </c>
      <c r="L44" s="105">
        <f>'Class Allocation'!X105</f>
        <v>5763468.3730199989</v>
      </c>
      <c r="M44" s="105">
        <f>'Class Allocation'!AB105</f>
        <v>5495943.5723279994</v>
      </c>
      <c r="N44" s="105">
        <f>'Class Allocation'!AF105</f>
        <v>3304540.9489709991</v>
      </c>
      <c r="O44" s="105">
        <f>'Class Allocation'!AJ105</f>
        <v>3325661.3279729998</v>
      </c>
      <c r="P44" s="105">
        <f>'Class Allocation'!AN105</f>
        <v>327111.84935399989</v>
      </c>
      <c r="Q44" s="105">
        <f>'Class Allocation'!AR105</f>
        <v>177418.44147899997</v>
      </c>
      <c r="R44" s="105">
        <f>'Class Allocation'!AV105</f>
        <v>302435.11787399993</v>
      </c>
      <c r="S44" s="105">
        <f>'Class Allocation'!AZ105</f>
        <v>9870.6925919999976</v>
      </c>
      <c r="T44" s="105">
        <f>'Class Allocation'!BD105</f>
        <v>9507.7994819999985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12738651.640723204</v>
      </c>
      <c r="I45" s="129">
        <f>'Class Allocation'!L106</f>
        <v>5241982.8649682729</v>
      </c>
      <c r="J45" s="129">
        <f>'Class Allocation'!P106</f>
        <v>1567731.5483246814</v>
      </c>
      <c r="K45" s="129">
        <f>'Class Allocation'!T106</f>
        <v>158121.91578192596</v>
      </c>
      <c r="L45" s="129">
        <f>'Class Allocation'!X106</f>
        <v>1881792.5046722309</v>
      </c>
      <c r="M45" s="129">
        <f>'Class Allocation'!AB106</f>
        <v>1732097.9134128403</v>
      </c>
      <c r="N45" s="129">
        <f>'Class Allocation'!AF106</f>
        <v>1058102.4335403997</v>
      </c>
      <c r="O45" s="129">
        <f>'Class Allocation'!AJ106</f>
        <v>828612.89422130038</v>
      </c>
      <c r="P45" s="129">
        <f>'Class Allocation'!AN106</f>
        <v>104445.47801176837</v>
      </c>
      <c r="Q45" s="129">
        <f>'Class Allocation'!AR106</f>
        <v>56006.147872598835</v>
      </c>
      <c r="R45" s="129">
        <f>'Class Allocation'!AV106</f>
        <v>103782.87219201059</v>
      </c>
      <c r="S45" s="129">
        <f>'Class Allocation'!AZ106</f>
        <v>3362.2093590596605</v>
      </c>
      <c r="T45" s="129">
        <f>'Class Allocation'!BD106</f>
        <v>2612.8583661171265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100940196.19519293</v>
      </c>
      <c r="I46" s="117">
        <f t="shared" ref="I46:T46" si="6">SUM(I42:I45)</f>
        <v>39765359.442774013</v>
      </c>
      <c r="J46" s="117">
        <f t="shared" si="6"/>
        <v>12254609.440655235</v>
      </c>
      <c r="K46" s="117">
        <f t="shared" si="6"/>
        <v>1289661.6435967661</v>
      </c>
      <c r="L46" s="117">
        <f t="shared" si="6"/>
        <v>15275918.988333708</v>
      </c>
      <c r="M46" s="117">
        <f t="shared" si="6"/>
        <v>14194940.06601567</v>
      </c>
      <c r="N46" s="117">
        <f t="shared" si="6"/>
        <v>8619748.9617000483</v>
      </c>
      <c r="O46" s="117">
        <f t="shared" si="6"/>
        <v>7373559.9645645227</v>
      </c>
      <c r="P46" s="117">
        <f t="shared" si="6"/>
        <v>853194.08536733687</v>
      </c>
      <c r="Q46" s="117">
        <f t="shared" si="6"/>
        <v>456523.16017103556</v>
      </c>
      <c r="R46" s="117">
        <f t="shared" si="6"/>
        <v>808196.77653254231</v>
      </c>
      <c r="S46" s="117">
        <f t="shared" si="6"/>
        <v>26241.916950073384</v>
      </c>
      <c r="T46" s="117">
        <f t="shared" si="6"/>
        <v>22241.748531987312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498214354.54141825</v>
      </c>
      <c r="I48" s="117">
        <f>'Class Allocation'!L118</f>
        <v>205016290.83241606</v>
      </c>
      <c r="J48" s="117">
        <f>'Class Allocation'!P118</f>
        <v>61314680.978155419</v>
      </c>
      <c r="K48" s="117">
        <f>'Class Allocation'!T118</f>
        <v>6184218.7408833392</v>
      </c>
      <c r="L48" s="117">
        <f>'Class Allocation'!X118</f>
        <v>73597745.235376269</v>
      </c>
      <c r="M48" s="117">
        <f>'Class Allocation'!AB118</f>
        <v>67743122.92007409</v>
      </c>
      <c r="N48" s="117">
        <f>'Class Allocation'!AF118</f>
        <v>41382858.706944428</v>
      </c>
      <c r="O48" s="117">
        <f>'Class Allocation'!AJ118</f>
        <v>32407420.337912977</v>
      </c>
      <c r="P48" s="117">
        <f>'Class Allocation'!AN118</f>
        <v>4084909.2886763993</v>
      </c>
      <c r="Q48" s="117">
        <f>'Class Allocation'!AR118</f>
        <v>2190425.4547237097</v>
      </c>
      <c r="R48" s="117">
        <f>'Class Allocation'!AV118</f>
        <v>4058994.4791567889</v>
      </c>
      <c r="S48" s="117">
        <f>'Class Allocation'!AZ118</f>
        <v>131497.50954033664</v>
      </c>
      <c r="T48" s="117">
        <f>'Class Allocation'!BD118</f>
        <v>102190.05755850034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2120689865.9531729</v>
      </c>
      <c r="I52" s="105">
        <f t="shared" ref="I52:T52" si="7">+I40+I46-I48-I49-I50</f>
        <v>869992930.16866529</v>
      </c>
      <c r="J52" s="105">
        <f t="shared" si="7"/>
        <v>260720457.77507263</v>
      </c>
      <c r="K52" s="105">
        <f t="shared" si="7"/>
        <v>26380515.009258348</v>
      </c>
      <c r="L52" s="105">
        <f t="shared" si="7"/>
        <v>313670892.96736068</v>
      </c>
      <c r="M52" s="105">
        <f t="shared" si="7"/>
        <v>289156806.13898015</v>
      </c>
      <c r="N52" s="105">
        <f t="shared" si="7"/>
        <v>176553721.9323884</v>
      </c>
      <c r="O52" s="105">
        <f t="shared" si="7"/>
        <v>139001614.66442725</v>
      </c>
      <c r="P52" s="105">
        <f t="shared" si="7"/>
        <v>17435664.223022409</v>
      </c>
      <c r="Q52" s="105">
        <f t="shared" si="7"/>
        <v>9361815.7342639398</v>
      </c>
      <c r="R52" s="105">
        <f t="shared" si="7"/>
        <v>17414029.381952617</v>
      </c>
      <c r="S52" s="105">
        <f t="shared" si="7"/>
        <v>564494.48955023685</v>
      </c>
      <c r="T52" s="105">
        <f t="shared" si="7"/>
        <v>436923.46823110426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24459795.061202865</v>
      </c>
      <c r="J55" s="117">
        <f>'Class Allocation'!P204</f>
        <v>8486473.6854534075</v>
      </c>
      <c r="K55" s="117">
        <f>'Class Allocation'!T204</f>
        <v>812332.90081413009</v>
      </c>
      <c r="L55" s="117">
        <f>'Class Allocation'!X204</f>
        <v>10551876.197204372</v>
      </c>
      <c r="M55" s="117">
        <f>'Class Allocation'!AB204</f>
        <v>8849748.2993727848</v>
      </c>
      <c r="N55" s="117">
        <f>'Class Allocation'!AF204</f>
        <v>5665762.3060776982</v>
      </c>
      <c r="O55" s="117">
        <f>'Class Allocation'!AJ204</f>
        <v>5230697.8713230602</v>
      </c>
      <c r="P55" s="117">
        <f>'Class Allocation'!AN204</f>
        <v>540348.31533699809</v>
      </c>
      <c r="Q55" s="117">
        <f>'Class Allocation'!AR204</f>
        <v>253131.04816708498</v>
      </c>
      <c r="R55" s="117">
        <f>'Class Allocation'!AV204</f>
        <v>231196.19745926635</v>
      </c>
      <c r="S55" s="117">
        <f>'Class Allocation'!AZ204</f>
        <v>7545.6402338517446</v>
      </c>
      <c r="T55" s="117">
        <f>'Class Allocation'!BD204</f>
        <v>12529.79125990244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50428625.685742073</v>
      </c>
      <c r="I60" s="134">
        <f>'Class Allocation'!L286</f>
        <v>20542409.82561494</v>
      </c>
      <c r="J60" s="134">
        <f>'Class Allocation'!P286</f>
        <v>6208869.564623367</v>
      </c>
      <c r="K60" s="134">
        <f>'Class Allocation'!T286</f>
        <v>636599.52200403844</v>
      </c>
      <c r="L60" s="134">
        <f>'Class Allocation'!X286</f>
        <v>7474102.1906104581</v>
      </c>
      <c r="M60" s="134">
        <f>'Class Allocation'!AB286</f>
        <v>6973451.0347694159</v>
      </c>
      <c r="N60" s="134">
        <f>'Class Allocation'!AF286</f>
        <v>4203879.3679098999</v>
      </c>
      <c r="O60" s="134">
        <f>'Class Allocation'!AJ286</f>
        <v>3306280.8753916747</v>
      </c>
      <c r="P60" s="134">
        <f>'Class Allocation'!AN286</f>
        <v>420498.20942848711</v>
      </c>
      <c r="Q60" s="134">
        <f>'Class Allocation'!AR286</f>
        <v>225481.50169597284</v>
      </c>
      <c r="R60" s="134">
        <f>'Class Allocation'!AV286</f>
        <v>413212.5934691889</v>
      </c>
      <c r="S60" s="134">
        <f>'Class Allocation'!AZ286</f>
        <v>13388.568285945963</v>
      </c>
      <c r="T60" s="134">
        <f>'Class Allocation'!BD286</f>
        <v>10452.431938672136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168412786.84768069</v>
      </c>
      <c r="I61" s="117">
        <f t="shared" ref="I61:T61" si="8">SUM(I55:I60)</f>
        <v>71270447.54980281</v>
      </c>
      <c r="J61" s="117">
        <f t="shared" si="8"/>
        <v>21880597.333962448</v>
      </c>
      <c r="K61" s="117">
        <f t="shared" si="8"/>
        <v>2029050.8263214738</v>
      </c>
      <c r="L61" s="117">
        <f t="shared" si="8"/>
        <v>24834339.273947887</v>
      </c>
      <c r="M61" s="117">
        <f t="shared" si="8"/>
        <v>21948292.508864522</v>
      </c>
      <c r="N61" s="117">
        <f t="shared" si="8"/>
        <v>13547746.175843727</v>
      </c>
      <c r="O61" s="117">
        <f t="shared" si="8"/>
        <v>9755423.4345515091</v>
      </c>
      <c r="P61" s="117">
        <f t="shared" si="8"/>
        <v>1340585.5148219992</v>
      </c>
      <c r="Q61" s="117">
        <f t="shared" si="8"/>
        <v>677362.74412247748</v>
      </c>
      <c r="R61" s="117">
        <f t="shared" si="8"/>
        <v>1065425.7716302909</v>
      </c>
      <c r="S61" s="117">
        <f t="shared" si="8"/>
        <v>34401.871634089592</v>
      </c>
      <c r="T61" s="117">
        <f t="shared" si="8"/>
        <v>29113.842177439179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25371918.847279996</v>
      </c>
      <c r="J66" s="117">
        <f>+'Class Allocation'!P439+'Class Allocation'!P440+'Class Allocation'!P441</f>
        <v>8260325.622399997</v>
      </c>
      <c r="K66" s="117">
        <f>+'Class Allocation'!T439+'Class Allocation'!T440+'Class Allocation'!T441</f>
        <v>970874.08504799998</v>
      </c>
      <c r="L66" s="117">
        <f>+'Class Allocation'!X439+'Class Allocation'!X440+'Class Allocation'!X441</f>
        <v>11348658.437279996</v>
      </c>
      <c r="M66" s="117">
        <f>+'Class Allocation'!AB439+'Class Allocation'!AB440+'Class Allocation'!AB441</f>
        <v>10821884.038591998</v>
      </c>
      <c r="N66" s="117">
        <f>+'Class Allocation'!AF439+'Class Allocation'!AF440+'Class Allocation'!AF441</f>
        <v>6506864.2863439983</v>
      </c>
      <c r="O66" s="117">
        <f>+'Class Allocation'!AJ439+'Class Allocation'!AJ440+'Class Allocation'!AJ441</f>
        <v>6548451.7388719982</v>
      </c>
      <c r="P66" s="117">
        <f>+'Class Allocation'!AN439+'Class Allocation'!AN440+'Class Allocation'!AN441</f>
        <v>644105.32145599974</v>
      </c>
      <c r="Q66" s="117">
        <f>+'Class Allocation'!AR439+'Class Allocation'!AR440+'Class Allocation'!AR441</f>
        <v>349348.89245599991</v>
      </c>
      <c r="R66" s="117">
        <f>+'Class Allocation'!AV439+'Class Allocation'!AV440+'Class Allocation'!AV441</f>
        <v>595515.17073599983</v>
      </c>
      <c r="S66" s="117">
        <f>+'Class Allocation'!AZ439+'Class Allocation'!AZ440+'Class Allocation'!AZ441</f>
        <v>19436.060287999997</v>
      </c>
      <c r="T66" s="117">
        <f>+'Class Allocation'!BD439+'Class Allocation'!BD440+'Class Allocation'!BD441</f>
        <v>18721.499248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18287146.988218278</v>
      </c>
      <c r="I69" s="134">
        <f>+'Class Allocation'!L445</f>
        <v>7524112.6908119572</v>
      </c>
      <c r="J69" s="134">
        <f>+'Class Allocation'!P445</f>
        <v>2250436.7923424579</v>
      </c>
      <c r="K69" s="134">
        <f>+'Class Allocation'!T445</f>
        <v>227015.14910035089</v>
      </c>
      <c r="L69" s="134">
        <f>+'Class Allocation'!X445</f>
        <v>2701606.2670968347</v>
      </c>
      <c r="M69" s="134">
        <f>+'Class Allocation'!AB445</f>
        <v>2486805.0270201867</v>
      </c>
      <c r="N69" s="134">
        <f>+'Class Allocation'!AF445</f>
        <v>1519096.4783396623</v>
      </c>
      <c r="O69" s="134">
        <f>+'Class Allocation'!AJ445</f>
        <v>1190145.5714591483</v>
      </c>
      <c r="P69" s="134">
        <f>+'Class Allocation'!AN445</f>
        <v>149952.61377237437</v>
      </c>
      <c r="Q69" s="134">
        <f>+'Class Allocation'!AR445</f>
        <v>80408.949039612344</v>
      </c>
      <c r="R69" s="134">
        <f>+'Class Allocation'!AV445</f>
        <v>148988.9302630859</v>
      </c>
      <c r="S69" s="134">
        <f>+'Class Allocation'!AZ445</f>
        <v>4826.7608195378234</v>
      </c>
      <c r="T69" s="134">
        <f>+'Class Allocation'!BD445</f>
        <v>3751.7581530653019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127042875.63795568</v>
      </c>
      <c r="I70" s="117">
        <f t="shared" ref="I70:T70" si="9">SUM(I65:I69)</f>
        <v>51753660.352292225</v>
      </c>
      <c r="J70" s="117">
        <f t="shared" si="9"/>
        <v>15564286.586927734</v>
      </c>
      <c r="K70" s="117">
        <f t="shared" si="9"/>
        <v>1588815.7534934713</v>
      </c>
      <c r="L70" s="117">
        <f t="shared" si="9"/>
        <v>18894624.926398762</v>
      </c>
      <c r="M70" s="117">
        <f t="shared" si="9"/>
        <v>17436228.100744881</v>
      </c>
      <c r="N70" s="117">
        <f t="shared" si="9"/>
        <v>10645438.703990577</v>
      </c>
      <c r="O70" s="117">
        <f t="shared" si="9"/>
        <v>8448069.3668243475</v>
      </c>
      <c r="P70" s="117">
        <f t="shared" si="9"/>
        <v>1049954.0432400182</v>
      </c>
      <c r="Q70" s="117">
        <f t="shared" si="9"/>
        <v>563690.36491116846</v>
      </c>
      <c r="R70" s="117">
        <f t="shared" si="9"/>
        <v>1037721.4377899031</v>
      </c>
      <c r="S70" s="117">
        <f t="shared" si="9"/>
        <v>33642.377021376939</v>
      </c>
      <c r="T70" s="117">
        <f t="shared" si="9"/>
        <v>26743.624321187177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29664969.475790918</v>
      </c>
      <c r="I73" s="117">
        <f>'Class Allocation'!L455</f>
        <v>12200312.480603741</v>
      </c>
      <c r="J73" s="117">
        <f>'Class Allocation'!P455</f>
        <v>3649911.5900094542</v>
      </c>
      <c r="K73" s="117">
        <f>'Class Allocation'!T455</f>
        <v>368376.0111699088</v>
      </c>
      <c r="L73" s="117">
        <f>'Class Allocation'!X455</f>
        <v>4383769.0721220141</v>
      </c>
      <c r="M73" s="117">
        <f>'Class Allocation'!AB455</f>
        <v>4035649.1756915161</v>
      </c>
      <c r="N73" s="117">
        <f>'Class Allocation'!AF455</f>
        <v>2465182.9758983911</v>
      </c>
      <c r="O73" s="117">
        <f>'Class Allocation'!AJ455</f>
        <v>1932309.2043639785</v>
      </c>
      <c r="P73" s="117">
        <f>'Class Allocation'!AN455</f>
        <v>243332.04544083663</v>
      </c>
      <c r="Q73" s="117">
        <f>'Class Allocation'!AR455</f>
        <v>130488.65085951582</v>
      </c>
      <c r="R73" s="117">
        <f>'Class Allocation'!AV455</f>
        <v>241714.27674514073</v>
      </c>
      <c r="S73" s="117">
        <f>'Class Allocation'!AZ455</f>
        <v>7831.0041895108061</v>
      </c>
      <c r="T73" s="117">
        <f>'Class Allocation'!BD455</f>
        <v>6092.988696905275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29664969.475790918</v>
      </c>
      <c r="I75" s="117">
        <f t="shared" ref="I75:T75" si="10">+I74+I73</f>
        <v>12200312.480603741</v>
      </c>
      <c r="J75" s="117">
        <f t="shared" si="10"/>
        <v>3649911.5900094542</v>
      </c>
      <c r="K75" s="117">
        <f t="shared" si="10"/>
        <v>368376.0111699088</v>
      </c>
      <c r="L75" s="117">
        <f t="shared" si="10"/>
        <v>4383769.0721220141</v>
      </c>
      <c r="M75" s="117">
        <f t="shared" si="10"/>
        <v>4035649.1756915161</v>
      </c>
      <c r="N75" s="117">
        <f t="shared" si="10"/>
        <v>2465182.9758983911</v>
      </c>
      <c r="O75" s="117">
        <f t="shared" si="10"/>
        <v>1932309.2043639785</v>
      </c>
      <c r="P75" s="117">
        <f t="shared" si="10"/>
        <v>243332.04544083663</v>
      </c>
      <c r="Q75" s="117">
        <f t="shared" si="10"/>
        <v>130488.65085951582</v>
      </c>
      <c r="R75" s="117">
        <f t="shared" si="10"/>
        <v>241714.27674514073</v>
      </c>
      <c r="S75" s="117">
        <f t="shared" si="10"/>
        <v>7831.0041895108061</v>
      </c>
      <c r="T75" s="117">
        <f t="shared" si="10"/>
        <v>6092.988696905275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455</v>
      </c>
      <c r="C77" s="19"/>
      <c r="D77" s="19"/>
      <c r="E77" s="19"/>
      <c r="F77" s="116"/>
      <c r="G77" s="116"/>
      <c r="H77" s="117">
        <f>'Class Allocation'!H459</f>
        <v>-914260.47812635242</v>
      </c>
      <c r="I77" s="134">
        <f>'Class Allocation'!L459</f>
        <v>-376007.92176477675</v>
      </c>
      <c r="J77" s="134">
        <f>'Class Allocation'!P459</f>
        <v>-112488.56730239363</v>
      </c>
      <c r="K77" s="134">
        <f>'Class Allocation'!T459</f>
        <v>-11353.176290214265</v>
      </c>
      <c r="L77" s="134">
        <f>'Class Allocation'!X459</f>
        <v>-135105.71150745914</v>
      </c>
      <c r="M77" s="134">
        <f>'Class Allocation'!AB459</f>
        <v>-124376.8191950777</v>
      </c>
      <c r="N77" s="134">
        <f>'Class Allocation'!AF459</f>
        <v>-75975.785785086046</v>
      </c>
      <c r="O77" s="134">
        <f>'Class Allocation'!AJ459</f>
        <v>-59552.865493810226</v>
      </c>
      <c r="P77" s="134">
        <f>'Class Allocation'!AN459</f>
        <v>-7499.3797782180673</v>
      </c>
      <c r="Q77" s="134">
        <f>'Class Allocation'!AR459</f>
        <v>-4021.5991599870968</v>
      </c>
      <c r="R77" s="134">
        <f>'Class Allocation'!AV459</f>
        <v>-7449.52090401859</v>
      </c>
      <c r="S77" s="134">
        <f>'Class Allocation'!AZ459</f>
        <v>-241.34788476200623</v>
      </c>
      <c r="T77" s="134">
        <f>'Class Allocation'!BD459</f>
        <v>-187.78306054881105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325120631.96142727</v>
      </c>
      <c r="I79" s="117">
        <f t="shared" ref="I79:T79" si="12">+I61+I70+I75</f>
        <v>135224420.38269877</v>
      </c>
      <c r="J79" s="117">
        <f t="shared" si="12"/>
        <v>41094795.510899633</v>
      </c>
      <c r="K79" s="117">
        <f t="shared" si="12"/>
        <v>3986242.5909848539</v>
      </c>
      <c r="L79" s="117">
        <f t="shared" si="12"/>
        <v>48112733.272468664</v>
      </c>
      <c r="M79" s="117">
        <f t="shared" si="12"/>
        <v>43420169.785300918</v>
      </c>
      <c r="N79" s="117">
        <f t="shared" si="12"/>
        <v>26658367.855732694</v>
      </c>
      <c r="O79" s="117">
        <f t="shared" si="12"/>
        <v>20135802.005739838</v>
      </c>
      <c r="P79" s="117">
        <f t="shared" si="12"/>
        <v>2633871.6035028542</v>
      </c>
      <c r="Q79" s="117">
        <f t="shared" si="12"/>
        <v>1371541.7598931619</v>
      </c>
      <c r="R79" s="117">
        <f t="shared" si="12"/>
        <v>2344861.4861653345</v>
      </c>
      <c r="S79" s="117">
        <f t="shared" si="12"/>
        <v>75875.252844977338</v>
      </c>
      <c r="T79" s="117">
        <f t="shared" si="12"/>
        <v>61950.455195531627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25">
      <c r="C90" s="6"/>
      <c r="D90" s="6" t="s">
        <v>487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0</v>
      </c>
      <c r="I103" s="44">
        <f>SUM('Class Allocation'!M90:M92)</f>
        <v>0</v>
      </c>
      <c r="J103" s="44">
        <f>SUM('Class Allocation'!Q90:Q92)</f>
        <v>0</v>
      </c>
      <c r="K103" s="44">
        <f>SUM('Class Allocation'!U90:U92)</f>
        <v>0</v>
      </c>
      <c r="L103" s="44">
        <f>SUM('Class Allocation'!Y90:Y92)</f>
        <v>0</v>
      </c>
      <c r="M103" s="44">
        <f>SUM('Class Allocation'!AC90:AC92)</f>
        <v>0</v>
      </c>
      <c r="N103" s="44">
        <f>SUM('Class Allocation'!AG90:AG92)</f>
        <v>0</v>
      </c>
      <c r="O103" s="44">
        <f>SUM('Class Allocation'!AK90:AK92)</f>
        <v>0</v>
      </c>
      <c r="P103" s="44">
        <f>SUM('Class Allocation'!AO90:AO92)</f>
        <v>0</v>
      </c>
      <c r="Q103" s="44">
        <f>SUM('Class Allocation'!AS90:AS92)</f>
        <v>0</v>
      </c>
      <c r="R103" s="44">
        <f>SUM('Class Allocation'!AW90:AW92)</f>
        <v>0</v>
      </c>
      <c r="S103" s="44">
        <f>SUM('Class Allocation'!BA90:BA92)</f>
        <v>0</v>
      </c>
      <c r="T103" s="44">
        <f>SUM('Class Allocation'!BE90:BE92)</f>
        <v>0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18651981.482295901</v>
      </c>
      <c r="J112" s="105">
        <f>'Class Allocation'!Q103</f>
        <v>6059036.8316294048</v>
      </c>
      <c r="K112" s="105">
        <f>'Class Allocation'!U103</f>
        <v>716067.24554410391</v>
      </c>
      <c r="L112" s="105">
        <f>'Class Allocation'!Y103</f>
        <v>8336983.8348747017</v>
      </c>
      <c r="M112" s="105">
        <f>'Class Allocation'!AC103</f>
        <v>8002831.5786366211</v>
      </c>
      <c r="N112" s="105">
        <f>'Class Allocation'!AG103</f>
        <v>3543249.6874830686</v>
      </c>
      <c r="O112" s="105">
        <f>'Class Allocation'!AK103</f>
        <v>4846694.5185665451</v>
      </c>
      <c r="P112" s="105">
        <f>'Class Allocation'!AO103</f>
        <v>474524.73403622198</v>
      </c>
      <c r="Q112" s="105">
        <f>'Class Allocation'!AS103</f>
        <v>256892.53299102857</v>
      </c>
      <c r="R112" s="105">
        <f>'Class Allocation'!AW103</f>
        <v>449222.55743372836</v>
      </c>
      <c r="S112" s="105">
        <f>'Class Allocation'!BA103</f>
        <v>14629.222319083434</v>
      </c>
      <c r="T112" s="105">
        <f>'Class Allocation'!BE103</f>
        <v>13806.256402107212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25">
      <c r="C114" s="6" t="s">
        <v>453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18651981.482295901</v>
      </c>
      <c r="J116" s="117">
        <f t="shared" si="20"/>
        <v>6059036.8316294048</v>
      </c>
      <c r="K116" s="117">
        <f t="shared" si="20"/>
        <v>716067.24554410391</v>
      </c>
      <c r="L116" s="117">
        <f t="shared" si="20"/>
        <v>8336983.8348747017</v>
      </c>
      <c r="M116" s="117">
        <f t="shared" si="20"/>
        <v>8002831.5786366211</v>
      </c>
      <c r="N116" s="117">
        <f t="shared" si="20"/>
        <v>3543249.6874830686</v>
      </c>
      <c r="O116" s="117">
        <f t="shared" si="20"/>
        <v>4846694.5185665451</v>
      </c>
      <c r="P116" s="117">
        <f t="shared" si="20"/>
        <v>474524.73403622198</v>
      </c>
      <c r="Q116" s="117">
        <f t="shared" si="20"/>
        <v>256892.53299102857</v>
      </c>
      <c r="R116" s="117">
        <f t="shared" si="20"/>
        <v>449222.55743372836</v>
      </c>
      <c r="S116" s="117">
        <f t="shared" si="20"/>
        <v>14629.222319083434</v>
      </c>
      <c r="T116" s="117">
        <f t="shared" si="20"/>
        <v>13806.256402107212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18651981.482295901</v>
      </c>
      <c r="J122" s="105">
        <f t="shared" si="21"/>
        <v>6059036.8316294048</v>
      </c>
      <c r="K122" s="105">
        <f t="shared" si="21"/>
        <v>716067.24554410391</v>
      </c>
      <c r="L122" s="105">
        <f t="shared" si="21"/>
        <v>8336983.8348747017</v>
      </c>
      <c r="M122" s="105">
        <f t="shared" si="21"/>
        <v>8002831.5786366211</v>
      </c>
      <c r="N122" s="105">
        <f t="shared" si="21"/>
        <v>3543249.6874830686</v>
      </c>
      <c r="O122" s="105">
        <f t="shared" si="21"/>
        <v>4846694.5185665451</v>
      </c>
      <c r="P122" s="105">
        <f t="shared" si="21"/>
        <v>474524.73403622198</v>
      </c>
      <c r="Q122" s="105">
        <f t="shared" si="21"/>
        <v>256892.53299102857</v>
      </c>
      <c r="R122" s="105">
        <f t="shared" si="21"/>
        <v>449222.55743372836</v>
      </c>
      <c r="S122" s="105">
        <f t="shared" si="21"/>
        <v>14629.222319083434</v>
      </c>
      <c r="T122" s="105">
        <f t="shared" si="21"/>
        <v>13806.256402107212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445243824.68609458</v>
      </c>
      <c r="I125" s="117">
        <f>'Class Allocation'!M204</f>
        <v>161646846.39458999</v>
      </c>
      <c r="J125" s="117">
        <f>'Class Allocation'!Q204</f>
        <v>52511412.884419329</v>
      </c>
      <c r="K125" s="117">
        <f>'Class Allocation'!U204</f>
        <v>6208305.3655831572</v>
      </c>
      <c r="L125" s="117">
        <f>'Class Allocation'!Y204</f>
        <v>72264012.852199927</v>
      </c>
      <c r="M125" s="117">
        <f>'Class Allocation'!AC204</f>
        <v>69387050.499402046</v>
      </c>
      <c r="N125" s="117">
        <f>'Class Allocation'!AG204</f>
        <v>30710805.280006163</v>
      </c>
      <c r="O125" s="117">
        <f>'Class Allocation'!AK204</f>
        <v>42033910.593571424</v>
      </c>
      <c r="P125" s="117">
        <f>'Class Allocation'!AO204</f>
        <v>4114765.7159735281</v>
      </c>
      <c r="Q125" s="117">
        <f>'Class Allocation'!AS204</f>
        <v>2224883.2491764142</v>
      </c>
      <c r="R125" s="117">
        <f>'Class Allocation'!AW204</f>
        <v>3895293.2670262018</v>
      </c>
      <c r="S125" s="117">
        <f>'Class Allocation'!BA204</f>
        <v>126858.83104949015</v>
      </c>
      <c r="T125" s="117">
        <f>'Class Allocation'!BE204</f>
        <v>119679.75309688495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7349680.6756293848</v>
      </c>
      <c r="J130" s="117">
        <f>+'Class Allocation'!Q286</f>
        <v>2388173.0254914523</v>
      </c>
      <c r="K130" s="117">
        <f>+'Class Allocation'!U286</f>
        <v>283900.56666271592</v>
      </c>
      <c r="L130" s="117">
        <f>+'Class Allocation'!Y286</f>
        <v>3293234.7525127134</v>
      </c>
      <c r="M130" s="117">
        <f>+'Class Allocation'!AC286</f>
        <v>3174599.4931541886</v>
      </c>
      <c r="N130" s="117">
        <f>+'Class Allocation'!AG286</f>
        <v>1398486.4444041743</v>
      </c>
      <c r="O130" s="117">
        <f>+'Class Allocation'!AK286</f>
        <v>1930553.2996450367</v>
      </c>
      <c r="P130" s="117">
        <f>+'Class Allocation'!AO286</f>
        <v>188572.14855068285</v>
      </c>
      <c r="Q130" s="117">
        <f>+'Class Allocation'!AS286</f>
        <v>100217.1263508266</v>
      </c>
      <c r="R130" s="117">
        <f>+'Class Allocation'!AW286</f>
        <v>178470.07375317838</v>
      </c>
      <c r="S130" s="117">
        <f>+'Class Allocation'!BA286</f>
        <v>5816.1827025790562</v>
      </c>
      <c r="T130" s="117">
        <f>+'Class Allocation'!BE286</f>
        <v>5459.6739454410626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168996527.07021937</v>
      </c>
      <c r="J131" s="117">
        <f t="shared" si="22"/>
        <v>54899585.909910783</v>
      </c>
      <c r="K131" s="117">
        <f t="shared" si="22"/>
        <v>6492205.9322458729</v>
      </c>
      <c r="L131" s="117">
        <f t="shared" si="22"/>
        <v>75557247.604712635</v>
      </c>
      <c r="M131" s="117">
        <f t="shared" si="22"/>
        <v>72561649.992556229</v>
      </c>
      <c r="N131" s="117">
        <f t="shared" si="22"/>
        <v>32109291.724410336</v>
      </c>
      <c r="O131" s="117">
        <f t="shared" si="22"/>
        <v>43964463.893216461</v>
      </c>
      <c r="P131" s="117">
        <f t="shared" si="22"/>
        <v>4303337.8645242108</v>
      </c>
      <c r="Q131" s="117">
        <f t="shared" si="22"/>
        <v>2325100.3755272408</v>
      </c>
      <c r="R131" s="117">
        <f t="shared" si="22"/>
        <v>4073763.3407793804</v>
      </c>
      <c r="S131" s="117">
        <f t="shared" si="22"/>
        <v>132675.01375206921</v>
      </c>
      <c r="T131" s="117">
        <f t="shared" si="22"/>
        <v>125139.427042326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455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465540988.14889693</v>
      </c>
      <c r="I149" s="44">
        <f t="shared" ref="I149:T149" si="26">+I131+I140+I145</f>
        <v>168996527.07021937</v>
      </c>
      <c r="J149" s="44">
        <f t="shared" si="26"/>
        <v>54899585.909910783</v>
      </c>
      <c r="K149" s="44">
        <f t="shared" si="26"/>
        <v>6492205.9322458729</v>
      </c>
      <c r="L149" s="44">
        <f t="shared" si="26"/>
        <v>75557247.604712635</v>
      </c>
      <c r="M149" s="44">
        <f t="shared" si="26"/>
        <v>72561649.992556229</v>
      </c>
      <c r="N149" s="44">
        <f t="shared" si="26"/>
        <v>32109291.724410336</v>
      </c>
      <c r="O149" s="44">
        <f t="shared" si="26"/>
        <v>43964463.893216461</v>
      </c>
      <c r="P149" s="44">
        <f t="shared" si="26"/>
        <v>4303337.8645242108</v>
      </c>
      <c r="Q149" s="44">
        <f t="shared" si="26"/>
        <v>2325100.3755272408</v>
      </c>
      <c r="R149" s="44">
        <f t="shared" si="26"/>
        <v>4073763.3407793804</v>
      </c>
      <c r="S149" s="44">
        <f t="shared" si="26"/>
        <v>132675.01375206921</v>
      </c>
      <c r="T149" s="44">
        <f t="shared" si="26"/>
        <v>125139.427042326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113.9493264667925</v>
      </c>
      <c r="J156" s="44">
        <f>+'Class Allocation'!R19</f>
        <v>18.584995687349728</v>
      </c>
      <c r="K156" s="44">
        <f>+'Class Allocation'!V19</f>
        <v>0.17451733426828872</v>
      </c>
      <c r="L156" s="44">
        <f>+'Class Allocation'!Z19</f>
        <v>2.0926658375874698</v>
      </c>
      <c r="M156" s="44">
        <f>+'Class Allocation'!AD19</f>
        <v>0.2732674374062431</v>
      </c>
      <c r="N156" s="44">
        <f>+'Class Allocation'!AH19</f>
        <v>0.23066820155570675</v>
      </c>
      <c r="O156" s="44">
        <f>+'Class Allocation'!AL19</f>
        <v>0.22353293807600924</v>
      </c>
      <c r="P156" s="44">
        <f>+'Class Allocation'!AP19</f>
        <v>2.592380823608333E-3</v>
      </c>
      <c r="Q156" s="44">
        <f>+'Class Allocation'!AT19</f>
        <v>2.592380823608333E-3</v>
      </c>
      <c r="R156" s="44">
        <f>+'Class Allocation'!AX19</f>
        <v>61.913479611642231</v>
      </c>
      <c r="S156" s="44">
        <f>+'Class Allocation'!BB19</f>
        <v>1.1071548706959143E-2</v>
      </c>
      <c r="T156" s="44">
        <f>+'Class Allocation'!BF19</f>
        <v>6.1280137476604546E-2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805315.21948794171</v>
      </c>
      <c r="J160" s="44">
        <f>+'Class Allocation'!R68</f>
        <v>131345.92669577707</v>
      </c>
      <c r="K160" s="44">
        <f>+'Class Allocation'!V68</f>
        <v>1233.3681093909274</v>
      </c>
      <c r="L160" s="44">
        <f>+'Class Allocation'!Z68</f>
        <v>14789.518293491568</v>
      </c>
      <c r="M160" s="44">
        <f>+'Class Allocation'!AD68</f>
        <v>1931.2657051803508</v>
      </c>
      <c r="N160" s="44">
        <f>+'Class Allocation'!AH68</f>
        <v>1630.2036977713751</v>
      </c>
      <c r="O160" s="44">
        <f>+'Class Allocation'!AL68</f>
        <v>1579.7765785120837</v>
      </c>
      <c r="P160" s="44">
        <f>+'Class Allocation'!AP68</f>
        <v>18.321159033518953</v>
      </c>
      <c r="Q160" s="44">
        <f>+'Class Allocation'!AT68</f>
        <v>18.321159033518953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433.08573110877251</v>
      </c>
      <c r="V160" s="44">
        <f t="shared" si="27"/>
        <v>0</v>
      </c>
    </row>
    <row r="161" spans="3:22" x14ac:dyDescent="0.25">
      <c r="C161" s="6"/>
      <c r="D161" s="6" t="s">
        <v>487</v>
      </c>
      <c r="H161" s="44">
        <f>+'Class Allocation'!J70</f>
        <v>17830900.949196845</v>
      </c>
      <c r="I161" s="44">
        <f>+'Class Allocation'!N70</f>
        <v>10286650.752881916</v>
      </c>
      <c r="J161" s="44">
        <f>+'Class Allocation'!R70</f>
        <v>1677740.1482517479</v>
      </c>
      <c r="K161" s="44">
        <f>+'Class Allocation'!V70</f>
        <v>15754.361378037633</v>
      </c>
      <c r="L161" s="44">
        <f>+'Class Allocation'!Z70</f>
        <v>188913.11849941249</v>
      </c>
      <c r="M161" s="44">
        <f>+'Class Allocation'!AD70</f>
        <v>24668.918877306707</v>
      </c>
      <c r="N161" s="44">
        <f>+'Class Allocation'!AH70</f>
        <v>20823.319476929235</v>
      </c>
      <c r="O161" s="44">
        <f>+'Class Allocation'!AL70</f>
        <v>20179.191374365761</v>
      </c>
      <c r="P161" s="44">
        <f>+'Class Allocation'!AP70</f>
        <v>234.02434202802124</v>
      </c>
      <c r="Q161" s="44">
        <f>+'Class Allocation'!AT70</f>
        <v>234.02434202802124</v>
      </c>
      <c r="R161" s="44">
        <f>+'Class Allocation'!AX70</f>
        <v>5589171.6204767665</v>
      </c>
      <c r="S161" s="44">
        <f>+'Class Allocation'!BB70</f>
        <v>999.47194400661976</v>
      </c>
      <c r="T161" s="44">
        <f>+'Class Allocation'!BF70</f>
        <v>5531.997352297868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337877.28345314442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949518.39579172444</v>
      </c>
      <c r="J169" s="44">
        <f>'Class Allocation'!R83</f>
        <v>154865.28826470178</v>
      </c>
      <c r="K169" s="44">
        <f>'Class Allocation'!V83</f>
        <v>1454.2202609733256</v>
      </c>
      <c r="L169" s="44">
        <f>'Class Allocation'!Z83</f>
        <v>17437.792487639366</v>
      </c>
      <c r="M169" s="44">
        <f>'Class Allocation'!AD83</f>
        <v>2277.0863754399443</v>
      </c>
      <c r="N169" s="44">
        <f>'Class Allocation'!AH83</f>
        <v>1922.1149215407208</v>
      </c>
      <c r="O169" s="44">
        <f>'Class Allocation'!AL83</f>
        <v>1862.6581073333277</v>
      </c>
      <c r="P169" s="44">
        <f>'Class Allocation'!AP83</f>
        <v>21.601823874151258</v>
      </c>
      <c r="Q169" s="44">
        <f>'Class Allocation'!AT83</f>
        <v>21.601823874151258</v>
      </c>
      <c r="R169" s="44">
        <f>'Class Allocation'!AX83</f>
        <v>515913.42978110863</v>
      </c>
      <c r="S169" s="44">
        <f>'Class Allocation'!BB83</f>
        <v>92.257141776308927</v>
      </c>
      <c r="T169" s="44">
        <f>'Class Allocation'!BF83</f>
        <v>510.63590838896994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928820.74301116518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2084572.4250955775</v>
      </c>
      <c r="J173" s="44">
        <f>'Class Allocation'!R97</f>
        <v>339991.21128337458</v>
      </c>
      <c r="K173" s="44">
        <f>'Class Allocation'!V97</f>
        <v>3192.594761171144</v>
      </c>
      <c r="L173" s="44">
        <f>'Class Allocation'!Z97</f>
        <v>38282.92483365981</v>
      </c>
      <c r="M173" s="44">
        <f>'Class Allocation'!AD97</f>
        <v>4999.1148026626925</v>
      </c>
      <c r="N173" s="44">
        <f>'Class Allocation'!AH97</f>
        <v>4219.8105703550991</v>
      </c>
      <c r="O173" s="44">
        <f>'Class Allocation'!AL97</f>
        <v>4089.2790967890528</v>
      </c>
      <c r="P173" s="44">
        <f>'Class Allocation'!AP97</f>
        <v>47.424638194902769</v>
      </c>
      <c r="Q173" s="44">
        <f>'Class Allocation'!AT97</f>
        <v>47.424638194902769</v>
      </c>
      <c r="R173" s="44">
        <f>'Class Allocation'!AX97</f>
        <v>1132636.2019152318</v>
      </c>
      <c r="S173" s="44">
        <f>'Class Allocation'!BB97</f>
        <v>202.54130369393201</v>
      </c>
      <c r="T173" s="44">
        <f>'Class Allocation'!BF97</f>
        <v>1121.0499329017375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3617522.704970256</v>
      </c>
      <c r="J177" s="44">
        <f>'Class Allocation'!R96</f>
        <v>590013.5257960899</v>
      </c>
      <c r="K177" s="44">
        <f>'Class Allocation'!V96</f>
        <v>5540.3611298255437</v>
      </c>
      <c r="L177" s="44">
        <f>'Class Allocation'!Z96</f>
        <v>66435.374531102847</v>
      </c>
      <c r="M177" s="44">
        <f>'Class Allocation'!AD96</f>
        <v>8675.3576348185761</v>
      </c>
      <c r="N177" s="44">
        <f>'Class Allocation'!AH96</f>
        <v>7322.9696244461966</v>
      </c>
      <c r="O177" s="44">
        <f>'Class Allocation'!AL96</f>
        <v>7096.4480780351869</v>
      </c>
      <c r="P177" s="44">
        <f>'Class Allocation'!AP96</f>
        <v>82.29970970531015</v>
      </c>
      <c r="Q177" s="44">
        <f>'Class Allocation'!AT96</f>
        <v>82.29970970531015</v>
      </c>
      <c r="R177" s="44">
        <f>'Class Allocation'!AX96</f>
        <v>1965552.8047732683</v>
      </c>
      <c r="S177" s="44">
        <f>'Class Allocation'!BB96</f>
        <v>351.48587594574985</v>
      </c>
      <c r="T177" s="44">
        <f>'Class Allocation'!BF96</f>
        <v>1945.4462396486306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44986.211281679076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218484.62954687886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4533571.7174340747</v>
      </c>
      <c r="J183" s="44">
        <f>+'Class Allocation'!R103</f>
        <v>1091090.4528695939</v>
      </c>
      <c r="K183" s="44">
        <f>+'Class Allocation'!V103</f>
        <v>18739.289130117915</v>
      </c>
      <c r="L183" s="44">
        <f>+'Class Allocation'!Z103</f>
        <v>203167.88577583866</v>
      </c>
      <c r="M183" s="44">
        <f>+'Class Allocation'!AD103</f>
        <v>42154.038711402274</v>
      </c>
      <c r="N183" s="44">
        <f>+'Class Allocation'!AH103</f>
        <v>54849.732161379325</v>
      </c>
      <c r="O183" s="44">
        <f>+'Class Allocation'!AL103</f>
        <v>23161.834079156157</v>
      </c>
      <c r="P183" s="44">
        <f>+'Class Allocation'!AP103</f>
        <v>276.21705143031051</v>
      </c>
      <c r="Q183" s="44">
        <f>+'Class Allocation'!AT103</f>
        <v>276.21705143031051</v>
      </c>
      <c r="R183" s="44">
        <f>+'Class Allocation'!AX103</f>
        <v>230219.05110958035</v>
      </c>
      <c r="S183" s="44">
        <f>+'Class Allocation'!BB103</f>
        <v>926.24359177132271</v>
      </c>
      <c r="T183" s="44">
        <f>+'Class Allocation'!BF103</f>
        <v>5064.8076478977209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1879159.2970678422</v>
      </c>
      <c r="J184" s="44">
        <f>+'Class Allocation'!R104</f>
        <v>306488.58150141611</v>
      </c>
      <c r="K184" s="44">
        <f>+'Class Allocation'!V104</f>
        <v>2877.9974516595521</v>
      </c>
      <c r="L184" s="44">
        <f>+'Class Allocation'!Z104</f>
        <v>34510.537150956894</v>
      </c>
      <c r="M184" s="44">
        <f>+'Class Allocation'!AD104</f>
        <v>4506.5035618046959</v>
      </c>
      <c r="N184" s="44">
        <f>+'Class Allocation'!AH104</f>
        <v>3803.9917297593361</v>
      </c>
      <c r="O184" s="44">
        <f>+'Class Allocation'!AL104</f>
        <v>3686.3227876018791</v>
      </c>
      <c r="P184" s="44">
        <f>+'Class Allocation'!AP104</f>
        <v>42.751428878727566</v>
      </c>
      <c r="Q184" s="44">
        <f>+'Class Allocation'!AT104</f>
        <v>42.751428878727566</v>
      </c>
      <c r="R184" s="44">
        <f>+'Class Allocation'!AX104</f>
        <v>1021026.577633555</v>
      </c>
      <c r="S184" s="44">
        <f>+'Class Allocation'!BB104</f>
        <v>182.58294568932658</v>
      </c>
      <c r="T184" s="44">
        <f>+'Class Allocation'!BF104</f>
        <v>1010.5820160184612</v>
      </c>
      <c r="V184" s="44">
        <f t="shared" si="27"/>
        <v>0</v>
      </c>
    </row>
    <row r="185" spans="2:22" x14ac:dyDescent="0.25">
      <c r="C185" s="6" t="s">
        <v>453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711614.71025483194</v>
      </c>
      <c r="J186" s="44">
        <f>+'Class Allocation'!R106</f>
        <v>116063.48831728162</v>
      </c>
      <c r="K186" s="44">
        <f>+'Class Allocation'!V106</f>
        <v>1089.8625389941692</v>
      </c>
      <c r="L186" s="44">
        <f>+'Class Allocation'!Z106</f>
        <v>13068.719577811389</v>
      </c>
      <c r="M186" s="44">
        <f>+'Class Allocation'!AD106</f>
        <v>1706.5579439698986</v>
      </c>
      <c r="N186" s="44">
        <f>+'Class Allocation'!AH106</f>
        <v>1440.5252800059654</v>
      </c>
      <c r="O186" s="44">
        <f>+'Class Allocation'!AL106</f>
        <v>1395.9654865334123</v>
      </c>
      <c r="P186" s="44">
        <f>+'Class Allocation'!AP106</f>
        <v>16.189444780964433</v>
      </c>
      <c r="Q186" s="44">
        <f>+'Class Allocation'!AT106</f>
        <v>16.189444780964433</v>
      </c>
      <c r="R186" s="44">
        <f>+'Class Allocation'!AX106</f>
        <v>386650.31396694499</v>
      </c>
      <c r="S186" s="44">
        <f>+'Class Allocation'!BB106</f>
        <v>69.141935011533562</v>
      </c>
      <c r="T186" s="44">
        <f>+'Class Allocation'!BF106</f>
        <v>382.69508585027546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7124345.7247567493</v>
      </c>
      <c r="J187" s="44">
        <f t="shared" si="34"/>
        <v>1513642.5226882917</v>
      </c>
      <c r="K187" s="44">
        <f t="shared" si="34"/>
        <v>22707.149120771635</v>
      </c>
      <c r="L187" s="44">
        <f t="shared" si="34"/>
        <v>250747.14250460695</v>
      </c>
      <c r="M187" s="44">
        <f t="shared" si="34"/>
        <v>48367.100217176871</v>
      </c>
      <c r="N187" s="44">
        <f t="shared" si="34"/>
        <v>60094.249171144627</v>
      </c>
      <c r="O187" s="44">
        <f t="shared" si="34"/>
        <v>28244.122353291448</v>
      </c>
      <c r="P187" s="44">
        <f t="shared" si="34"/>
        <v>335.15792509000249</v>
      </c>
      <c r="Q187" s="44">
        <f t="shared" si="34"/>
        <v>335.15792509000249</v>
      </c>
      <c r="R187" s="44">
        <f t="shared" si="34"/>
        <v>1637895.9427100804</v>
      </c>
      <c r="S187" s="44">
        <f t="shared" si="34"/>
        <v>1177.9684724721828</v>
      </c>
      <c r="T187" s="44">
        <f t="shared" si="34"/>
        <v>6458.0847497664572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27831569.113515813</v>
      </c>
      <c r="J189" s="44">
        <f>+'Class Allocation'!R118</f>
        <v>4539294.8601377299</v>
      </c>
      <c r="K189" s="44">
        <f>+'Class Allocation'!V118</f>
        <v>42625.010614783147</v>
      </c>
      <c r="L189" s="44">
        <f>+'Class Allocation'!Z118</f>
        <v>511123.45896386023</v>
      </c>
      <c r="M189" s="44">
        <f>+'Class Allocation'!AD118</f>
        <v>66744.243309429497</v>
      </c>
      <c r="N189" s="44">
        <f>+'Class Allocation'!AH118</f>
        <v>56339.587015978941</v>
      </c>
      <c r="O189" s="44">
        <f>+'Class Allocation'!AL118</f>
        <v>54596.833593595016</v>
      </c>
      <c r="P189" s="44">
        <f>+'Class Allocation'!AP118</f>
        <v>633.17641532382868</v>
      </c>
      <c r="Q189" s="44">
        <f>+'Class Allocation'!AT118</f>
        <v>633.17641532382868</v>
      </c>
      <c r="R189" s="44">
        <f>+'Class Allocation'!AX118</f>
        <v>15122066.450931055</v>
      </c>
      <c r="S189" s="44">
        <f>+'Class Allocation'!BB118</f>
        <v>2704.1719559543758</v>
      </c>
      <c r="T189" s="44">
        <f>+'Class Allocation'!BF118</f>
        <v>14967.375712948153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198566.76805286735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292536.61482736515</v>
      </c>
      <c r="O193" s="44">
        <f t="shared" si="35"/>
        <v>253496.34428092017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68003.389366896445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12554422.063039325</v>
      </c>
      <c r="J201" s="44">
        <f>+'Class Allocation'!R286</f>
        <v>3122200.546402174</v>
      </c>
      <c r="K201" s="44">
        <f>+'Class Allocation'!V286</f>
        <v>58166.797928857603</v>
      </c>
      <c r="L201" s="44">
        <f>+'Class Allocation'!Z286</f>
        <v>608727.81608876202</v>
      </c>
      <c r="M201" s="44">
        <f>+'Class Allocation'!AD286</f>
        <v>126790.7068854892</v>
      </c>
      <c r="N201" s="44">
        <f>+'Class Allocation'!AH286</f>
        <v>157376.36700025396</v>
      </c>
      <c r="O201" s="44">
        <f>+'Class Allocation'!AL286</f>
        <v>72160.50342699248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624882.76027098717</v>
      </c>
      <c r="S201" s="44">
        <f>+'Class Allocation'!BB286</f>
        <v>2619.5218657509363</v>
      </c>
      <c r="T201" s="44">
        <f>+'Class Allocation'!BF286</f>
        <v>14372.652386363721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351095.52805458452</v>
      </c>
      <c r="N202" s="44">
        <f t="shared" si="36"/>
        <v>456836.31427806767</v>
      </c>
      <c r="O202" s="44">
        <f t="shared" si="36"/>
        <v>192911.91580498236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1917464.6555439073</v>
      </c>
      <c r="S202" s="44">
        <f t="shared" si="36"/>
        <v>7714.5628960141366</v>
      </c>
      <c r="T202" s="44">
        <f t="shared" si="36"/>
        <v>42184.126835575385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1020104.4049009745</v>
      </c>
      <c r="J210" s="44">
        <f>+'Class Allocation'!R445</f>
        <v>166377.77996218402</v>
      </c>
      <c r="K210" s="44">
        <f>+'Class Allocation'!V445</f>
        <v>1562.3251750464538</v>
      </c>
      <c r="L210" s="44">
        <f>+'Class Allocation'!Z445</f>
        <v>18734.096155723022</v>
      </c>
      <c r="M210" s="44">
        <f>+'Class Allocation'!AD445</f>
        <v>2446.3621265488346</v>
      </c>
      <c r="N210" s="44">
        <f>+'Class Allocation'!AH445</f>
        <v>2065.0025390552514</v>
      </c>
      <c r="O210" s="44">
        <f>+'Class Allocation'!AL445</f>
        <v>2001.1257796968741</v>
      </c>
      <c r="P210" s="44">
        <f>+'Class Allocation'!AP445</f>
        <v>23.207676423733364</v>
      </c>
      <c r="Q210" s="44">
        <f>+'Class Allocation'!AT445</f>
        <v>23.207676423733364</v>
      </c>
      <c r="R210" s="44">
        <f>+'Class Allocation'!AX445</f>
        <v>554265.7884247232</v>
      </c>
      <c r="S210" s="44">
        <f>+'Class Allocation'!BB445</f>
        <v>99.115422225300165</v>
      </c>
      <c r="T210" s="44">
        <f>+'Class Allocation'!BF445</f>
        <v>548.5959426977314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13353.63948596288</v>
      </c>
      <c r="P211" s="44">
        <f t="shared" si="37"/>
        <v>154.8662994668729</v>
      </c>
      <c r="Q211" s="44">
        <f t="shared" si="37"/>
        <v>154.8662994668729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1652380.4232935652</v>
      </c>
      <c r="J214" s="44">
        <f>+'Class Allocation'!R455</f>
        <v>269501.22473713348</v>
      </c>
      <c r="K214" s="44">
        <f>+'Class Allocation'!V455</f>
        <v>2530.6777636315128</v>
      </c>
      <c r="L214" s="44">
        <f>+'Class Allocation'!Z455</f>
        <v>30345.77008695593</v>
      </c>
      <c r="M214" s="44">
        <f>+'Class Allocation'!AD455</f>
        <v>3962.6540840086996</v>
      </c>
      <c r="N214" s="44">
        <f>+'Class Allocation'!AH455</f>
        <v>3344.9221012996568</v>
      </c>
      <c r="O214" s="44">
        <f>+'Class Allocation'!AL455</f>
        <v>3241.4535679219753</v>
      </c>
      <c r="P214" s="44">
        <f>+'Class Allocation'!AP455</f>
        <v>37.592142538028945</v>
      </c>
      <c r="Q214" s="44">
        <f>+'Class Allocation'!AT455</f>
        <v>37.592142538028945</v>
      </c>
      <c r="R214" s="44">
        <f>+'Class Allocation'!AX455</f>
        <v>897808.04170068435</v>
      </c>
      <c r="S214" s="44">
        <f>+'Class Allocation'!BB455</f>
        <v>160.54864829983782</v>
      </c>
      <c r="T214" s="44">
        <f>+'Class Allocation'!BF455</f>
        <v>888.62394050735077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1652380.4232935652</v>
      </c>
      <c r="J216" s="44">
        <f t="shared" si="38"/>
        <v>269501.22473713348</v>
      </c>
      <c r="K216" s="44">
        <f t="shared" si="38"/>
        <v>2530.6777636315128</v>
      </c>
      <c r="L216" s="44">
        <f t="shared" si="38"/>
        <v>30345.77008695593</v>
      </c>
      <c r="M216" s="44">
        <f t="shared" si="38"/>
        <v>3962.6540840086996</v>
      </c>
      <c r="N216" s="44">
        <f t="shared" si="38"/>
        <v>3344.9221012996568</v>
      </c>
      <c r="O216" s="44">
        <f t="shared" si="38"/>
        <v>3241.4535679219753</v>
      </c>
      <c r="P216" s="44">
        <f t="shared" si="38"/>
        <v>37.592142538028945</v>
      </c>
      <c r="Q216" s="44">
        <f t="shared" si="38"/>
        <v>37.592142538028945</v>
      </c>
      <c r="R216" s="44">
        <f t="shared" si="38"/>
        <v>897808.04170068435</v>
      </c>
      <c r="S216" s="44">
        <f t="shared" si="38"/>
        <v>160.54864829983782</v>
      </c>
      <c r="T216" s="44">
        <f t="shared" si="38"/>
        <v>888.62394050735077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455</v>
      </c>
      <c r="C218" s="19"/>
      <c r="D218" s="19"/>
      <c r="H218" s="44">
        <f>'Class Allocation'!J459</f>
        <v>-88274.521873647594</v>
      </c>
      <c r="I218" s="44">
        <f>+'Class Allocation'!N459</f>
        <v>-50925.59144818475</v>
      </c>
      <c r="J218" s="44">
        <f>+'Class Allocation'!R459</f>
        <v>-8305.9016387961383</v>
      </c>
      <c r="K218" s="44">
        <f>+'Class Allocation'!V459</f>
        <v>-77.994304496070555</v>
      </c>
      <c r="L218" s="44">
        <f>+'Class Allocation'!Z459</f>
        <v>-935.24243439569534</v>
      </c>
      <c r="M218" s="44">
        <f>+'Class Allocation'!AD459</f>
        <v>-122.12714462597789</v>
      </c>
      <c r="N218" s="44">
        <f>+'Class Allocation'!AH459</f>
        <v>-103.0889339739694</v>
      </c>
      <c r="O218" s="44">
        <f>+'Class Allocation'!AL459</f>
        <v>-99.900082191259486</v>
      </c>
      <c r="P218" s="44">
        <f>+'Class Allocation'!AP459</f>
        <v>-1.1585722425455489</v>
      </c>
      <c r="Q218" s="44">
        <f>+'Class Allocation'!AT459</f>
        <v>-1.1585722425455489</v>
      </c>
      <c r="R218" s="44">
        <f>+'Class Allocation'!AX459</f>
        <v>-27670.023734250517</v>
      </c>
      <c r="S218" s="44">
        <f>+'Class Allocation'!BB459</f>
        <v>-4.9480342151350163</v>
      </c>
      <c r="T218" s="44">
        <f>+'Class Allocation'!BF459</f>
        <v>-27.386974032984845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371382.91205886594</v>
      </c>
      <c r="N220" s="44">
        <f t="shared" si="40"/>
        <v>473961.12953946588</v>
      </c>
      <c r="O220" s="44">
        <f t="shared" si="40"/>
        <v>209507.00885886722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46733.566361276557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139" activePane="bottomRight" state="frozen"/>
      <selection activeCell="A6" sqref="A6"/>
      <selection pane="topRight" activeCell="D6" sqref="D6"/>
      <selection pane="bottomLeft" activeCell="A11" sqref="A11"/>
      <selection pane="bottomRight" activeCell="H140" sqref="H14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488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474</v>
      </c>
      <c r="BV8" s="113" t="s">
        <v>474</v>
      </c>
      <c r="BW8" s="113" t="s">
        <v>478</v>
      </c>
      <c r="BX8" s="113" t="s">
        <v>478</v>
      </c>
      <c r="BY8" s="113" t="s">
        <v>387</v>
      </c>
    </row>
    <row r="9" spans="1:83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  <c r="BH9" s="180" t="s">
        <v>247</v>
      </c>
      <c r="BI9" s="180"/>
      <c r="BJ9" s="180"/>
      <c r="BM9" s="170" t="s">
        <v>8</v>
      </c>
      <c r="BN9" s="170" t="s">
        <v>334</v>
      </c>
      <c r="BO9" s="170" t="s">
        <v>380</v>
      </c>
      <c r="BP9" s="170" t="s">
        <v>384</v>
      </c>
      <c r="BQ9" s="170" t="s">
        <v>383</v>
      </c>
      <c r="BR9" s="170" t="s">
        <v>384</v>
      </c>
      <c r="BS9" s="170" t="s">
        <v>383</v>
      </c>
      <c r="BT9" s="170" t="s">
        <v>3</v>
      </c>
      <c r="BU9" s="170" t="s">
        <v>475</v>
      </c>
      <c r="BV9" s="170" t="s">
        <v>475</v>
      </c>
      <c r="BW9" s="170" t="s">
        <v>372</v>
      </c>
      <c r="BX9" s="170" t="s">
        <v>372</v>
      </c>
      <c r="BY9" s="170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1" t="s">
        <v>79</v>
      </c>
      <c r="BN10" s="171" t="s">
        <v>378</v>
      </c>
      <c r="BO10" s="171" t="s">
        <v>379</v>
      </c>
      <c r="BP10" s="171" t="s">
        <v>469</v>
      </c>
      <c r="BQ10" s="171" t="s">
        <v>470</v>
      </c>
      <c r="BR10" s="171" t="s">
        <v>471</v>
      </c>
      <c r="BS10" s="171" t="s">
        <v>472</v>
      </c>
      <c r="BT10" s="171" t="s">
        <v>473</v>
      </c>
      <c r="BU10" s="171" t="s">
        <v>476</v>
      </c>
      <c r="BV10" s="171" t="s">
        <v>477</v>
      </c>
      <c r="BW10" s="171" t="s">
        <v>479</v>
      </c>
      <c r="BX10" s="171" t="s">
        <v>480</v>
      </c>
      <c r="BY10" s="171" t="s">
        <v>481</v>
      </c>
      <c r="BZ10"/>
      <c r="CA10" s="113" t="s">
        <v>489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2042.7400100374914</v>
      </c>
      <c r="I16" s="21">
        <f>+'Function-Classif'!T16</f>
        <v>0</v>
      </c>
      <c r="J16" s="21">
        <f>+'Function-Classif'!U16</f>
        <v>197.51998996250896</v>
      </c>
      <c r="K16" s="47"/>
      <c r="L16" s="47">
        <f t="shared" ref="L16:N18" si="1">INDEX(Alloc,$E16,L$1)*$G16</f>
        <v>840.47041583110922</v>
      </c>
      <c r="M16" s="47">
        <f t="shared" si="1"/>
        <v>0</v>
      </c>
      <c r="N16" s="47">
        <f t="shared" si="1"/>
        <v>113.9493264667925</v>
      </c>
      <c r="O16" s="47"/>
      <c r="P16" s="47">
        <f t="shared" ref="P16:V18" si="2">INDEX(Alloc,$E16,P$1)*$G16</f>
        <v>251.38187376850439</v>
      </c>
      <c r="Q16" s="47">
        <f t="shared" si="2"/>
        <v>0</v>
      </c>
      <c r="R16" s="47">
        <f t="shared" si="2"/>
        <v>18.584995687349728</v>
      </c>
      <c r="S16" s="47"/>
      <c r="T16" s="47">
        <f t="shared" si="2"/>
        <v>25.358407642847681</v>
      </c>
      <c r="U16" s="47">
        <f t="shared" si="2"/>
        <v>0</v>
      </c>
      <c r="V16" s="47">
        <f t="shared" si="2"/>
        <v>0.17451733426828872</v>
      </c>
      <c r="W16" s="24"/>
      <c r="X16" s="47">
        <f t="shared" ref="X16:Z18" si="3">INDEX(Alloc,$E16,X$1)*$G16</f>
        <v>301.77912479853831</v>
      </c>
      <c r="Y16" s="47">
        <f t="shared" si="3"/>
        <v>0</v>
      </c>
      <c r="Z16" s="47">
        <f t="shared" si="3"/>
        <v>2.0926658375874698</v>
      </c>
      <c r="AB16" s="47">
        <f t="shared" ref="AB16:AD18" si="4">INDEX(Alloc,$E16,AB$1)*$G16</f>
        <v>277.7850546686854</v>
      </c>
      <c r="AC16" s="47">
        <f t="shared" si="4"/>
        <v>0</v>
      </c>
      <c r="AD16" s="47">
        <f t="shared" si="4"/>
        <v>0.2732674374062431</v>
      </c>
      <c r="AF16" s="47">
        <f t="shared" ref="AF16:AH18" si="5">INDEX(Alloc,$E16,AF$1)*$G16</f>
        <v>169.6885335591551</v>
      </c>
      <c r="AG16" s="47">
        <f t="shared" si="5"/>
        <v>0</v>
      </c>
      <c r="AH16" s="47">
        <f t="shared" si="5"/>
        <v>0.23066820155570675</v>
      </c>
      <c r="AJ16" s="47">
        <f t="shared" ref="AJ16:AL18" si="6">INDEX(Alloc,$E16,AJ$1)*$G16</f>
        <v>132.94353559660456</v>
      </c>
      <c r="AK16" s="47">
        <f t="shared" si="6"/>
        <v>0</v>
      </c>
      <c r="AL16" s="47">
        <f t="shared" si="6"/>
        <v>0.22353293807600924</v>
      </c>
      <c r="AN16" s="47">
        <f t="shared" ref="AN16:AP18" si="7">INDEX(Alloc,$E16,AN$1)*$G16</f>
        <v>16.75024562113898</v>
      </c>
      <c r="AO16" s="47">
        <f t="shared" si="7"/>
        <v>0</v>
      </c>
      <c r="AP16" s="47">
        <f t="shared" si="7"/>
        <v>2.592380823608333E-3</v>
      </c>
      <c r="AR16" s="47">
        <f t="shared" ref="AR16:AT18" si="8">INDEX(Alloc,$E16,AR$1)*$G16</f>
        <v>8.981968454352387</v>
      </c>
      <c r="AS16" s="47">
        <f t="shared" si="8"/>
        <v>0</v>
      </c>
      <c r="AT16" s="47">
        <f t="shared" si="8"/>
        <v>2.592380823608333E-3</v>
      </c>
      <c r="AV16" s="47">
        <f t="shared" ref="AV16:AX18" si="9">INDEX(Alloc,$E16,AV$1)*$G16</f>
        <v>16.642598711388366</v>
      </c>
      <c r="AW16" s="47">
        <f t="shared" si="9"/>
        <v>0</v>
      </c>
      <c r="AX16" s="47">
        <f t="shared" si="9"/>
        <v>61.913479611642231</v>
      </c>
      <c r="AZ16" s="47">
        <f t="shared" ref="AZ16:BB18" si="10">INDEX(Alloc,$E16,AZ$1)*$G16</f>
        <v>0.539166522328692</v>
      </c>
      <c r="BA16" s="47">
        <f t="shared" si="10"/>
        <v>0</v>
      </c>
      <c r="BB16" s="47">
        <f t="shared" si="10"/>
        <v>1.1071548706959143E-2</v>
      </c>
      <c r="BD16" s="47">
        <f t="shared" ref="BD16:BF18" si="11">INDEX(Alloc,$E16,BD$1)*$G16</f>
        <v>0.4190848628377295</v>
      </c>
      <c r="BE16" s="47">
        <f t="shared" si="11"/>
        <v>0</v>
      </c>
      <c r="BF16" s="47">
        <f t="shared" si="11"/>
        <v>6.1280137476604546E-2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954.41974229790173</v>
      </c>
      <c r="BO16" s="44">
        <f>SUM(P16:R16)</f>
        <v>269.96686945585412</v>
      </c>
      <c r="BP16" s="44">
        <f>SUM(T16:V16)</f>
        <v>25.532924977115968</v>
      </c>
      <c r="BQ16" s="44">
        <f>SUM(X16:Z16)</f>
        <v>303.87179063612575</v>
      </c>
      <c r="BR16" s="44">
        <f>SUM(AB16:AD16)</f>
        <v>278.05832210609162</v>
      </c>
      <c r="BS16" s="44">
        <f>SUM(AF16:AH16)</f>
        <v>169.91920176071082</v>
      </c>
      <c r="BT16" s="44">
        <f>SUM(AJ16:AL16)</f>
        <v>133.16706853468057</v>
      </c>
      <c r="BU16" s="44">
        <f>SUM(AN16:AP16)</f>
        <v>16.752838001962587</v>
      </c>
      <c r="BV16" s="44">
        <f>SUM(AR16:AT16)</f>
        <v>8.984560835175996</v>
      </c>
      <c r="BW16" s="44">
        <f>SUM(AV16:AX16)</f>
        <v>78.55607832303059</v>
      </c>
      <c r="BX16" s="44">
        <f>SUM(AZ16:BB16)</f>
        <v>0.55023807103565114</v>
      </c>
      <c r="BY16" s="44">
        <f>SUM(BD16:BF16)</f>
        <v>0.48036500031433405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2042.7400100374914</v>
      </c>
      <c r="I19" s="21">
        <f t="shared" ref="I19:J19" si="30">SUM(I16:I18)</f>
        <v>0</v>
      </c>
      <c r="J19" s="21">
        <f t="shared" si="30"/>
        <v>197.51998996250896</v>
      </c>
      <c r="K19" s="21"/>
      <c r="L19" s="21">
        <f t="shared" ref="L19:BF19" si="31">SUM(L16:L18)</f>
        <v>840.47041583110922</v>
      </c>
      <c r="M19" s="21">
        <f t="shared" si="31"/>
        <v>0</v>
      </c>
      <c r="N19" s="21">
        <f t="shared" si="31"/>
        <v>113.9493264667925</v>
      </c>
      <c r="O19" s="21"/>
      <c r="P19" s="21">
        <f t="shared" si="31"/>
        <v>251.38187376850439</v>
      </c>
      <c r="Q19" s="21">
        <f t="shared" si="31"/>
        <v>0</v>
      </c>
      <c r="R19" s="21">
        <f t="shared" si="31"/>
        <v>18.584995687349728</v>
      </c>
      <c r="S19" s="21"/>
      <c r="T19" s="21">
        <f t="shared" ref="T19:V19" si="32">SUM(T16:T18)</f>
        <v>25.358407642847681</v>
      </c>
      <c r="U19" s="21">
        <f t="shared" si="32"/>
        <v>0</v>
      </c>
      <c r="V19" s="21">
        <f t="shared" si="32"/>
        <v>0.17451733426828872</v>
      </c>
      <c r="W19" s="21"/>
      <c r="X19" s="21">
        <f t="shared" si="31"/>
        <v>301.77912479853831</v>
      </c>
      <c r="Y19" s="21">
        <f t="shared" si="31"/>
        <v>0</v>
      </c>
      <c r="Z19" s="21">
        <f t="shared" si="31"/>
        <v>2.0926658375874698</v>
      </c>
      <c r="AA19" s="21"/>
      <c r="AB19" s="21">
        <f t="shared" si="31"/>
        <v>277.7850546686854</v>
      </c>
      <c r="AC19" s="21">
        <f t="shared" si="31"/>
        <v>0</v>
      </c>
      <c r="AD19" s="21">
        <f t="shared" si="31"/>
        <v>0.2732674374062431</v>
      </c>
      <c r="AE19" s="21"/>
      <c r="AF19" s="21">
        <f t="shared" si="31"/>
        <v>169.6885335591551</v>
      </c>
      <c r="AG19" s="21">
        <f t="shared" si="31"/>
        <v>0</v>
      </c>
      <c r="AH19" s="21">
        <f t="shared" si="31"/>
        <v>0.23066820155570675</v>
      </c>
      <c r="AI19" s="21"/>
      <c r="AJ19" s="21">
        <f t="shared" si="31"/>
        <v>132.94353559660456</v>
      </c>
      <c r="AK19" s="21">
        <f t="shared" si="31"/>
        <v>0</v>
      </c>
      <c r="AL19" s="21">
        <f t="shared" si="31"/>
        <v>0.22353293807600924</v>
      </c>
      <c r="AM19" s="21"/>
      <c r="AN19" s="21">
        <f t="shared" si="31"/>
        <v>16.75024562113898</v>
      </c>
      <c r="AO19" s="21">
        <f t="shared" si="31"/>
        <v>0</v>
      </c>
      <c r="AP19" s="21">
        <f t="shared" si="31"/>
        <v>2.592380823608333E-3</v>
      </c>
      <c r="AQ19" s="21"/>
      <c r="AR19" s="21">
        <f t="shared" si="31"/>
        <v>8.981968454352387</v>
      </c>
      <c r="AS19" s="21">
        <f t="shared" si="31"/>
        <v>0</v>
      </c>
      <c r="AT19" s="21">
        <f t="shared" si="31"/>
        <v>2.592380823608333E-3</v>
      </c>
      <c r="AU19" s="21"/>
      <c r="AV19" s="21">
        <f t="shared" si="31"/>
        <v>16.642598711388366</v>
      </c>
      <c r="AW19" s="21">
        <f t="shared" si="31"/>
        <v>0</v>
      </c>
      <c r="AX19" s="21">
        <f t="shared" si="31"/>
        <v>61.913479611642231</v>
      </c>
      <c r="AY19" s="21"/>
      <c r="AZ19" s="21">
        <f t="shared" si="31"/>
        <v>0.539166522328692</v>
      </c>
      <c r="BA19" s="21">
        <f t="shared" si="31"/>
        <v>0</v>
      </c>
      <c r="BB19" s="21">
        <f t="shared" si="31"/>
        <v>1.1071548706959143E-2</v>
      </c>
      <c r="BC19" s="21"/>
      <c r="BD19" s="21">
        <f t="shared" si="31"/>
        <v>0.4190848628377295</v>
      </c>
      <c r="BE19" s="21">
        <f t="shared" si="31"/>
        <v>0</v>
      </c>
      <c r="BF19" s="21">
        <f t="shared" si="31"/>
        <v>6.1280137476604546E-2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954.41974229790173</v>
      </c>
      <c r="BO19" s="44">
        <f t="shared" si="18"/>
        <v>269.96686945585412</v>
      </c>
      <c r="BP19" s="44">
        <f t="shared" si="19"/>
        <v>25.532924977115968</v>
      </c>
      <c r="BQ19" s="44">
        <f t="shared" si="20"/>
        <v>303.87179063612575</v>
      </c>
      <c r="BR19" s="44">
        <f t="shared" si="21"/>
        <v>278.05832210609162</v>
      </c>
      <c r="BS19" s="44">
        <f t="shared" si="22"/>
        <v>169.91920176071082</v>
      </c>
      <c r="BT19" s="44">
        <f t="shared" si="23"/>
        <v>133.16706853468057</v>
      </c>
      <c r="BU19" s="44">
        <f t="shared" si="24"/>
        <v>16.752838001962587</v>
      </c>
      <c r="BV19" s="44">
        <f t="shared" si="25"/>
        <v>8.984560835175996</v>
      </c>
      <c r="BW19" s="44">
        <f t="shared" si="26"/>
        <v>78.55607832303059</v>
      </c>
      <c r="BX19" s="44">
        <f t="shared" si="27"/>
        <v>0.55023807103565114</v>
      </c>
      <c r="BY19" s="44">
        <f t="shared" si="28"/>
        <v>0.48036500031433405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PODPLT</v>
      </c>
      <c r="E24" s="86">
        <v>52</v>
      </c>
      <c r="F24" s="86"/>
      <c r="G24" s="105">
        <f>+'Function-Classif'!F24</f>
        <v>2305549928</v>
      </c>
      <c r="H24" s="21">
        <f>+'Function-Classif'!S24</f>
        <v>2305549928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818631612.93496001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266521571.67679998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31325506.871736001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366167439.56496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349170925.49574399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209945681.993608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211287512.05170402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20782227.050991997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11271833.597992001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19214453.099951997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627109.58041599998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604054.08113600011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2305549928</v>
      </c>
      <c r="BN24" s="44">
        <f t="shared" si="17"/>
        <v>818631612.93496001</v>
      </c>
      <c r="BO24" s="44">
        <f t="shared" si="18"/>
        <v>266521571.67679998</v>
      </c>
      <c r="BP24" s="44">
        <f t="shared" si="19"/>
        <v>31325506.871736001</v>
      </c>
      <c r="BQ24" s="44">
        <f t="shared" si="20"/>
        <v>366167439.56496</v>
      </c>
      <c r="BR24" s="44">
        <f t="shared" si="21"/>
        <v>349170925.49574399</v>
      </c>
      <c r="BS24" s="44">
        <f t="shared" si="22"/>
        <v>209945681.993608</v>
      </c>
      <c r="BT24" s="44">
        <f t="shared" si="23"/>
        <v>211287512.05170402</v>
      </c>
      <c r="BU24" s="44">
        <f t="shared" si="24"/>
        <v>20782227.050991997</v>
      </c>
      <c r="BV24" s="44">
        <f t="shared" si="25"/>
        <v>11271833.597992001</v>
      </c>
      <c r="BW24" s="44">
        <f t="shared" si="26"/>
        <v>19214453.099951997</v>
      </c>
      <c r="BX24" s="44">
        <f t="shared" si="27"/>
        <v>627109.58041599998</v>
      </c>
      <c r="BY24" s="44">
        <f t="shared" si="28"/>
        <v>604054.08113600011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0</v>
      </c>
      <c r="H25" s="21">
        <f>+'Function-Classif'!S25</f>
        <v>0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0</v>
      </c>
      <c r="Z25" s="47">
        <f t="shared" si="39"/>
        <v>0</v>
      </c>
      <c r="AB25" s="47">
        <f t="shared" si="40"/>
        <v>0</v>
      </c>
      <c r="AC25" s="47">
        <f t="shared" si="40"/>
        <v>0</v>
      </c>
      <c r="AD25" s="47">
        <f t="shared" si="40"/>
        <v>0</v>
      </c>
      <c r="AF25" s="47">
        <f t="shared" si="41"/>
        <v>0</v>
      </c>
      <c r="AG25" s="47">
        <f t="shared" si="41"/>
        <v>0</v>
      </c>
      <c r="AH25" s="47">
        <f t="shared" si="41"/>
        <v>0</v>
      </c>
      <c r="AJ25" s="47">
        <f t="shared" si="42"/>
        <v>0</v>
      </c>
      <c r="AK25" s="47">
        <f t="shared" si="42"/>
        <v>0</v>
      </c>
      <c r="AL25" s="47">
        <f t="shared" si="42"/>
        <v>0</v>
      </c>
      <c r="AN25" s="47">
        <f t="shared" si="43"/>
        <v>0</v>
      </c>
      <c r="AO25" s="47">
        <f t="shared" si="43"/>
        <v>0</v>
      </c>
      <c r="AP25" s="47">
        <f t="shared" si="43"/>
        <v>0</v>
      </c>
      <c r="AR25" s="47">
        <f t="shared" si="44"/>
        <v>0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0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0</v>
      </c>
      <c r="BN25" s="44">
        <f t="shared" si="17"/>
        <v>0</v>
      </c>
      <c r="BO25" s="44">
        <f t="shared" si="18"/>
        <v>0</v>
      </c>
      <c r="BP25" s="44">
        <f t="shared" si="19"/>
        <v>0</v>
      </c>
      <c r="BQ25" s="44">
        <f t="shared" si="20"/>
        <v>0</v>
      </c>
      <c r="BR25" s="44">
        <f t="shared" si="21"/>
        <v>0</v>
      </c>
      <c r="BS25" s="44">
        <f t="shared" si="22"/>
        <v>0</v>
      </c>
      <c r="BT25" s="44">
        <f t="shared" si="23"/>
        <v>0</v>
      </c>
      <c r="BU25" s="44">
        <f t="shared" si="24"/>
        <v>0</v>
      </c>
      <c r="BV25" s="44">
        <f t="shared" si="25"/>
        <v>0</v>
      </c>
      <c r="BW25" s="44">
        <f t="shared" si="26"/>
        <v>0</v>
      </c>
      <c r="BX25" s="44">
        <f t="shared" si="27"/>
        <v>0</v>
      </c>
      <c r="BY25" s="44">
        <f t="shared" si="28"/>
        <v>0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818631612.93496001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266521571.67679998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31325506.871736001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366167439.56496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349170925.49574399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209945681.993608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211287512.05170402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20782227.050991997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11271833.597992001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19214453.099951997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627109.58041599998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604054.08113600011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818631612.93496001</v>
      </c>
      <c r="BO27" s="44">
        <f t="shared" si="18"/>
        <v>266521571.67679998</v>
      </c>
      <c r="BP27" s="44">
        <f t="shared" si="19"/>
        <v>31325506.871736001</v>
      </c>
      <c r="BQ27" s="44">
        <f t="shared" si="20"/>
        <v>366167439.56496</v>
      </c>
      <c r="BR27" s="44">
        <f t="shared" si="21"/>
        <v>349170925.49574399</v>
      </c>
      <c r="BS27" s="44">
        <f t="shared" si="22"/>
        <v>209945681.993608</v>
      </c>
      <c r="BT27" s="44">
        <f t="shared" si="23"/>
        <v>211287512.05170402</v>
      </c>
      <c r="BU27" s="44">
        <f t="shared" si="24"/>
        <v>20782227.050991997</v>
      </c>
      <c r="BV27" s="44">
        <f t="shared" si="25"/>
        <v>11271833.597992001</v>
      </c>
      <c r="BW27" s="44">
        <f t="shared" si="26"/>
        <v>19214453.099951997</v>
      </c>
      <c r="BX27" s="44">
        <f t="shared" si="27"/>
        <v>627109.58041599998</v>
      </c>
      <c r="BY27" s="44">
        <f t="shared" si="28"/>
        <v>604054.08113600011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3748018334.1018624</v>
      </c>
      <c r="I64" s="22">
        <f>I62+I32+I27</f>
        <v>0</v>
      </c>
      <c r="J64" s="22">
        <f>J62+J32+J27</f>
        <v>362409577.37813747</v>
      </c>
      <c r="K64" s="22"/>
      <c r="L64" s="22">
        <f>L62+L32+L27</f>
        <v>1542094692.5827332</v>
      </c>
      <c r="M64" s="22">
        <f>M62+M32+M27</f>
        <v>0</v>
      </c>
      <c r="N64" s="22">
        <f>N62+N32+N27</f>
        <v>209074166.39294127</v>
      </c>
      <c r="O64" s="22"/>
      <c r="P64" s="22">
        <f>P62+P32+P27</f>
        <v>461235334.46037626</v>
      </c>
      <c r="Q64" s="22">
        <f>Q62+Q32+Q27</f>
        <v>0</v>
      </c>
      <c r="R64" s="22">
        <f>R62+R32+R27</f>
        <v>34099740.658681475</v>
      </c>
      <c r="S64" s="22"/>
      <c r="T64" s="22">
        <f t="shared" ref="T64:V64" si="145">T62+T32+T27</f>
        <v>46527593.478368074</v>
      </c>
      <c r="U64" s="22">
        <f t="shared" si="145"/>
        <v>0</v>
      </c>
      <c r="V64" s="22">
        <f t="shared" si="145"/>
        <v>320204.31638000009</v>
      </c>
      <c r="W64" s="22"/>
      <c r="X64" s="22">
        <f t="shared" ref="X64:BF64" si="146">X62+X32+X27</f>
        <v>553704185.08294487</v>
      </c>
      <c r="Y64" s="22">
        <f t="shared" si="146"/>
        <v>0</v>
      </c>
      <c r="Z64" s="22">
        <f t="shared" si="146"/>
        <v>3839622.2171623865</v>
      </c>
      <c r="AA64" s="22"/>
      <c r="AB64" s="22">
        <f t="shared" si="146"/>
        <v>509679877.38126922</v>
      </c>
      <c r="AC64" s="22">
        <f t="shared" si="146"/>
        <v>0</v>
      </c>
      <c r="AD64" s="22">
        <f t="shared" si="146"/>
        <v>501390.95552000013</v>
      </c>
      <c r="AE64" s="22"/>
      <c r="AF64" s="22">
        <f t="shared" si="146"/>
        <v>311344435.28861016</v>
      </c>
      <c r="AG64" s="22">
        <f t="shared" si="146"/>
        <v>0</v>
      </c>
      <c r="AH64" s="22">
        <f t="shared" si="146"/>
        <v>423229.89919271483</v>
      </c>
      <c r="AI64" s="22"/>
      <c r="AJ64" s="22">
        <f t="shared" si="146"/>
        <v>243924731.66825205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30733342.167996265</v>
      </c>
      <c r="AO64" s="22">
        <f t="shared" si="146"/>
        <v>0</v>
      </c>
      <c r="AP64" s="22">
        <f t="shared" si="146"/>
        <v>4756.4990200000011</v>
      </c>
      <c r="AQ64" s="22"/>
      <c r="AR64" s="22">
        <f t="shared" si="146"/>
        <v>16480111.16334842</v>
      </c>
      <c r="AS64" s="22">
        <f t="shared" si="146"/>
        <v>0</v>
      </c>
      <c r="AT64" s="22">
        <f t="shared" si="146"/>
        <v>4756.4990200000011</v>
      </c>
      <c r="AU64" s="22"/>
      <c r="AV64" s="22">
        <f t="shared" si="146"/>
        <v>30535831.672596853</v>
      </c>
      <c r="AW64" s="22">
        <f t="shared" si="146"/>
        <v>0</v>
      </c>
      <c r="AX64" s="22">
        <f t="shared" si="146"/>
        <v>113598820.98173523</v>
      </c>
      <c r="AY64" s="22"/>
      <c r="AZ64" s="22">
        <f t="shared" si="146"/>
        <v>989262.46164081874</v>
      </c>
      <c r="BA64" s="22">
        <f t="shared" si="146"/>
        <v>0</v>
      </c>
      <c r="BB64" s="22">
        <f t="shared" si="146"/>
        <v>20314.071950753558</v>
      </c>
      <c r="BC64" s="22"/>
      <c r="BD64" s="22">
        <f t="shared" si="146"/>
        <v>768936.69372616149</v>
      </c>
      <c r="BE64" s="22">
        <f t="shared" si="146"/>
        <v>0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1751168858.9756744</v>
      </c>
      <c r="BO64" s="44">
        <f t="shared" si="18"/>
        <v>495335075.11905771</v>
      </c>
      <c r="BP64" s="44">
        <f t="shared" si="19"/>
        <v>46847797.794748075</v>
      </c>
      <c r="BQ64" s="44">
        <f t="shared" si="20"/>
        <v>557543807.30010724</v>
      </c>
      <c r="BR64" s="44">
        <f t="shared" si="21"/>
        <v>510181268.33678919</v>
      </c>
      <c r="BS64" s="44">
        <f t="shared" si="22"/>
        <v>311767665.18780285</v>
      </c>
      <c r="BT64" s="44">
        <f t="shared" si="23"/>
        <v>244334869.78963205</v>
      </c>
      <c r="BU64" s="44">
        <f t="shared" si="24"/>
        <v>30738098.667016264</v>
      </c>
      <c r="BV64" s="44">
        <f t="shared" si="25"/>
        <v>16484867.662368421</v>
      </c>
      <c r="BW64" s="44">
        <f t="shared" si="26"/>
        <v>144134652.65433207</v>
      </c>
      <c r="BX64" s="44">
        <f t="shared" si="27"/>
        <v>1009576.5335915723</v>
      </c>
      <c r="BY64" s="44">
        <f t="shared" si="28"/>
        <v>881373.45887983427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2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14436676.990974128</v>
      </c>
      <c r="I68" s="21">
        <f>+'Function-Classif'!T68</f>
        <v>0</v>
      </c>
      <c r="J68" s="21">
        <f>+'Function-Classif'!U68</f>
        <v>1395935.0090258715</v>
      </c>
      <c r="K68" s="47"/>
      <c r="L68" s="47">
        <f t="shared" ref="L68:N70" si="147">INDEX(Alloc,$E68,L$1)*$G68</f>
        <v>5939865.0117989024</v>
      </c>
      <c r="M68" s="47">
        <f t="shared" si="147"/>
        <v>0</v>
      </c>
      <c r="N68" s="47">
        <f t="shared" si="147"/>
        <v>805315.21948794171</v>
      </c>
      <c r="O68" s="47"/>
      <c r="P68" s="47">
        <f t="shared" ref="P68:V70" si="148">INDEX(Alloc,$E68,P$1)*$G68</f>
        <v>1776593.6414566645</v>
      </c>
      <c r="Q68" s="47">
        <f t="shared" si="148"/>
        <v>0</v>
      </c>
      <c r="R68" s="47">
        <f t="shared" si="148"/>
        <v>131345.92669577707</v>
      </c>
      <c r="S68" s="47"/>
      <c r="T68" s="47">
        <f t="shared" si="148"/>
        <v>179215.72904352256</v>
      </c>
      <c r="U68" s="47">
        <f t="shared" si="148"/>
        <v>0</v>
      </c>
      <c r="V68" s="47">
        <f t="shared" si="148"/>
        <v>1233.3681093909274</v>
      </c>
      <c r="W68" s="24"/>
      <c r="X68" s="47">
        <f t="shared" ref="X68:Z70" si="149">INDEX(Alloc,$E68,X$1)*$G68</f>
        <v>2132766.639869852</v>
      </c>
      <c r="Y68" s="47">
        <f t="shared" si="149"/>
        <v>0</v>
      </c>
      <c r="Z68" s="47">
        <f t="shared" si="149"/>
        <v>14789.518293491568</v>
      </c>
      <c r="AB68" s="47">
        <f t="shared" ref="AB68:AD70" si="150">INDEX(Alloc,$E68,AB$1)*$G68</f>
        <v>1963193.1070358278</v>
      </c>
      <c r="AC68" s="47">
        <f t="shared" si="150"/>
        <v>0</v>
      </c>
      <c r="AD68" s="47">
        <f t="shared" si="150"/>
        <v>1931.2657051803508</v>
      </c>
      <c r="AF68" s="47">
        <f t="shared" ref="AF68:AH70" si="151">INDEX(Alloc,$E68,AF$1)*$G68</f>
        <v>1199241.4776370071</v>
      </c>
      <c r="AG68" s="47">
        <f t="shared" si="151"/>
        <v>0</v>
      </c>
      <c r="AH68" s="47">
        <f t="shared" si="151"/>
        <v>1630.2036977713751</v>
      </c>
      <c r="AJ68" s="47">
        <f t="shared" ref="AJ68:AL70" si="152">INDEX(Alloc,$E68,AJ$1)*$G68</f>
        <v>939553.18445592397</v>
      </c>
      <c r="AK68" s="47">
        <f t="shared" si="152"/>
        <v>0</v>
      </c>
      <c r="AL68" s="47">
        <f t="shared" si="152"/>
        <v>1579.7765785120837</v>
      </c>
      <c r="AN68" s="47">
        <f t="shared" ref="AN68:AP70" si="153">INDEX(Alloc,$E68,AN$1)*$G68</f>
        <v>118379.1791239376</v>
      </c>
      <c r="AO68" s="47">
        <f t="shared" si="153"/>
        <v>0</v>
      </c>
      <c r="AP68" s="47">
        <f t="shared" si="153"/>
        <v>18.321159033518953</v>
      </c>
      <c r="AR68" s="47">
        <f t="shared" ref="AR68:AT70" si="154">INDEX(Alloc,$E68,AR$1)*$G68</f>
        <v>63478.355875657755</v>
      </c>
      <c r="AS68" s="47">
        <f t="shared" si="154"/>
        <v>0</v>
      </c>
      <c r="AT68" s="47">
        <f t="shared" si="154"/>
        <v>18.321159033518953</v>
      </c>
      <c r="AV68" s="47">
        <f t="shared" ref="AV68:AX70" si="155">INDEX(Alloc,$E68,AV$1)*$G68</f>
        <v>117618.40503741172</v>
      </c>
      <c r="AW68" s="47">
        <f t="shared" si="155"/>
        <v>0</v>
      </c>
      <c r="AX68" s="47">
        <f t="shared" si="155"/>
        <v>437561.756341247</v>
      </c>
      <c r="AZ68" s="47">
        <f t="shared" ref="AZ68:BB70" si="156">INDEX(Alloc,$E68,AZ$1)*$G68</f>
        <v>3810.4569788415261</v>
      </c>
      <c r="BA68" s="47">
        <f t="shared" si="156"/>
        <v>0</v>
      </c>
      <c r="BB68" s="47">
        <f t="shared" si="156"/>
        <v>78.246067383422357</v>
      </c>
      <c r="BD68" s="47">
        <f t="shared" ref="BD68:BF70" si="157">INDEX(Alloc,$E68,BD$1)*$G68</f>
        <v>2961.8026605764462</v>
      </c>
      <c r="BE68" s="47">
        <f t="shared" si="157"/>
        <v>0</v>
      </c>
      <c r="BF68" s="47">
        <f t="shared" si="157"/>
        <v>433.08573110877251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6745180.2312868442</v>
      </c>
      <c r="BO68" s="44">
        <f t="shared" si="18"/>
        <v>1907939.5681524416</v>
      </c>
      <c r="BP68" s="44">
        <f t="shared" si="19"/>
        <v>180449.09715291348</v>
      </c>
      <c r="BQ68" s="44">
        <f t="shared" si="20"/>
        <v>2147556.1581633436</v>
      </c>
      <c r="BR68" s="44">
        <f t="shared" si="21"/>
        <v>1965124.3727410082</v>
      </c>
      <c r="BS68" s="44">
        <f t="shared" si="22"/>
        <v>1200871.6813347784</v>
      </c>
      <c r="BT68" s="44">
        <f t="shared" si="23"/>
        <v>941132.96103443601</v>
      </c>
      <c r="BU68" s="44">
        <f t="shared" si="24"/>
        <v>118397.50028297112</v>
      </c>
      <c r="BV68" s="44">
        <f t="shared" si="25"/>
        <v>63496.677034691274</v>
      </c>
      <c r="BW68" s="44">
        <f t="shared" si="26"/>
        <v>555180.16137865873</v>
      </c>
      <c r="BX68" s="44">
        <f t="shared" si="27"/>
        <v>3888.7030462249486</v>
      </c>
      <c r="BY68" s="44">
        <f t="shared" si="28"/>
        <v>3394.8883916852187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184406119.05080318</v>
      </c>
      <c r="I70" s="21">
        <f>+'Function-Classif'!T70</f>
        <v>0</v>
      </c>
      <c r="J70" s="21">
        <f>+'Function-Classif'!U70</f>
        <v>17830900.949196845</v>
      </c>
      <c r="K70" s="24"/>
      <c r="L70" s="47">
        <f t="shared" si="147"/>
        <v>75872547.068574339</v>
      </c>
      <c r="M70" s="47">
        <f t="shared" si="147"/>
        <v>0</v>
      </c>
      <c r="N70" s="47">
        <f t="shared" si="147"/>
        <v>10286650.752881916</v>
      </c>
      <c r="O70" s="47"/>
      <c r="P70" s="47">
        <f t="shared" si="148"/>
        <v>22693223.569120768</v>
      </c>
      <c r="Q70" s="47">
        <f t="shared" si="148"/>
        <v>0</v>
      </c>
      <c r="R70" s="47">
        <f t="shared" si="148"/>
        <v>1677740.1482517479</v>
      </c>
      <c r="S70" s="47"/>
      <c r="T70" s="47">
        <f t="shared" si="148"/>
        <v>2289202.5004395647</v>
      </c>
      <c r="U70" s="47">
        <f t="shared" si="148"/>
        <v>0</v>
      </c>
      <c r="V70" s="47">
        <f t="shared" si="148"/>
        <v>15754.361378037633</v>
      </c>
      <c r="W70" s="24"/>
      <c r="X70" s="47">
        <f t="shared" si="149"/>
        <v>27242780.25651687</v>
      </c>
      <c r="Y70" s="47">
        <f t="shared" si="149"/>
        <v>0</v>
      </c>
      <c r="Z70" s="47">
        <f t="shared" si="149"/>
        <v>188913.11849941249</v>
      </c>
      <c r="AB70" s="47">
        <f t="shared" si="150"/>
        <v>25076741.832078427</v>
      </c>
      <c r="AC70" s="47">
        <f t="shared" si="150"/>
        <v>0</v>
      </c>
      <c r="AD70" s="47">
        <f t="shared" si="150"/>
        <v>24668.918877306707</v>
      </c>
      <c r="AF70" s="47">
        <f t="shared" si="151"/>
        <v>15318446.678141607</v>
      </c>
      <c r="AG70" s="47">
        <f t="shared" si="151"/>
        <v>0</v>
      </c>
      <c r="AH70" s="47">
        <f t="shared" si="151"/>
        <v>20823.319476929235</v>
      </c>
      <c r="AJ70" s="47">
        <f t="shared" si="152"/>
        <v>12001332.196852699</v>
      </c>
      <c r="AK70" s="47">
        <f t="shared" si="152"/>
        <v>0</v>
      </c>
      <c r="AL70" s="47">
        <f t="shared" si="152"/>
        <v>20179.191374365761</v>
      </c>
      <c r="AN70" s="47">
        <f t="shared" si="153"/>
        <v>1512110.0937780419</v>
      </c>
      <c r="AO70" s="47">
        <f t="shared" si="153"/>
        <v>0</v>
      </c>
      <c r="AP70" s="47">
        <f t="shared" si="153"/>
        <v>234.02434202802124</v>
      </c>
      <c r="AR70" s="47">
        <f t="shared" si="154"/>
        <v>810837.37331480836</v>
      </c>
      <c r="AS70" s="47">
        <f t="shared" si="154"/>
        <v>0</v>
      </c>
      <c r="AT70" s="47">
        <f t="shared" si="154"/>
        <v>234.02434202802124</v>
      </c>
      <c r="AV70" s="47">
        <f t="shared" si="155"/>
        <v>1502392.3867975248</v>
      </c>
      <c r="AW70" s="47">
        <f t="shared" si="155"/>
        <v>0</v>
      </c>
      <c r="AX70" s="47">
        <f t="shared" si="155"/>
        <v>5589171.6204767665</v>
      </c>
      <c r="AZ70" s="47">
        <f t="shared" si="156"/>
        <v>48672.667797272697</v>
      </c>
      <c r="BA70" s="47">
        <f t="shared" si="156"/>
        <v>0</v>
      </c>
      <c r="BB70" s="47">
        <f t="shared" si="156"/>
        <v>999.47194400661976</v>
      </c>
      <c r="BD70" s="47">
        <f t="shared" si="157"/>
        <v>37832.427391200639</v>
      </c>
      <c r="BE70" s="47">
        <f t="shared" si="157"/>
        <v>0</v>
      </c>
      <c r="BF70" s="47">
        <f t="shared" si="157"/>
        <v>5531.997352297868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86159197.821456254</v>
      </c>
      <c r="BO70" s="44">
        <f t="shared" si="18"/>
        <v>24370963.717372518</v>
      </c>
      <c r="BP70" s="44">
        <f t="shared" si="19"/>
        <v>2304956.8618176025</v>
      </c>
      <c r="BQ70" s="44">
        <f t="shared" si="20"/>
        <v>27431693.375016283</v>
      </c>
      <c r="BR70" s="44">
        <f t="shared" si="21"/>
        <v>25101410.750955734</v>
      </c>
      <c r="BS70" s="44">
        <f t="shared" si="22"/>
        <v>15339269.997618536</v>
      </c>
      <c r="BT70" s="44">
        <f t="shared" si="23"/>
        <v>12021511.388227064</v>
      </c>
      <c r="BU70" s="44">
        <f t="shared" si="24"/>
        <v>1512344.1181200698</v>
      </c>
      <c r="BV70" s="44">
        <f t="shared" si="25"/>
        <v>811071.39765683643</v>
      </c>
      <c r="BW70" s="44">
        <f t="shared" si="26"/>
        <v>7091564.0072742915</v>
      </c>
      <c r="BX70" s="44">
        <f t="shared" si="27"/>
        <v>49672.139741279316</v>
      </c>
      <c r="BY70" s="44">
        <f t="shared" si="28"/>
        <v>43364.424743498508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75065.348699999988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24438.995999999992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2872.4276699999996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33576.136199999994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32017.621679999993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19251.206009999994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19374.246629999998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1905.6497399999996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1033.5834899999998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1761.8909399999995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57.503519999999988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55.389419999999994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75065.348699999988</v>
      </c>
      <c r="BO72" s="44">
        <f t="shared" si="18"/>
        <v>24438.995999999992</v>
      </c>
      <c r="BP72" s="44">
        <f t="shared" si="19"/>
        <v>2872.4276699999996</v>
      </c>
      <c r="BQ72" s="44">
        <f t="shared" si="20"/>
        <v>33576.136199999994</v>
      </c>
      <c r="BR72" s="44">
        <f t="shared" si="21"/>
        <v>32017.621679999993</v>
      </c>
      <c r="BS72" s="44">
        <f t="shared" si="22"/>
        <v>19251.206009999994</v>
      </c>
      <c r="BT72" s="44">
        <f t="shared" si="23"/>
        <v>19374.246629999998</v>
      </c>
      <c r="BU72" s="44">
        <f t="shared" si="24"/>
        <v>1905.6497399999996</v>
      </c>
      <c r="BV72" s="44">
        <f t="shared" si="25"/>
        <v>1033.5834899999998</v>
      </c>
      <c r="BW72" s="44">
        <f t="shared" si="26"/>
        <v>1761.8909399999995</v>
      </c>
      <c r="BX72" s="44">
        <f t="shared" si="27"/>
        <v>57.503519999999988</v>
      </c>
      <c r="BY72" s="44">
        <f t="shared" si="28"/>
        <v>55.389419999999994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3949214563.5134315</v>
      </c>
      <c r="I76" s="21">
        <f t="shared" ref="I76:BF76" si="173">+I19+I64+I68+I70+I71+I72+I73+I75</f>
        <v>0</v>
      </c>
      <c r="J76" s="21">
        <f t="shared" si="173"/>
        <v>382411970.22656822</v>
      </c>
      <c r="K76" s="21"/>
      <c r="L76" s="21">
        <f t="shared" si="173"/>
        <v>1625110384.9830432</v>
      </c>
      <c r="M76" s="21">
        <f t="shared" si="173"/>
        <v>0</v>
      </c>
      <c r="N76" s="21">
        <f t="shared" si="173"/>
        <v>220613551.30904767</v>
      </c>
      <c r="O76" s="21"/>
      <c r="P76" s="21">
        <f t="shared" si="173"/>
        <v>486025400.24964494</v>
      </c>
      <c r="Q76" s="21">
        <f t="shared" si="173"/>
        <v>0</v>
      </c>
      <c r="R76" s="21">
        <f t="shared" si="173"/>
        <v>35981800.215768941</v>
      </c>
      <c r="S76" s="21"/>
      <c r="T76" s="21">
        <f t="shared" ref="T76:V76" si="174">+T19+T64+T68+T70+T71+T72+T73+T75</f>
        <v>49020680.542071424</v>
      </c>
      <c r="U76" s="21">
        <f t="shared" si="174"/>
        <v>0</v>
      </c>
      <c r="V76" s="21">
        <f t="shared" si="174"/>
        <v>337877.28345314442</v>
      </c>
      <c r="W76" s="21"/>
      <c r="X76" s="21">
        <f t="shared" si="173"/>
        <v>583390030.16649568</v>
      </c>
      <c r="Y76" s="21">
        <f t="shared" si="173"/>
        <v>0</v>
      </c>
      <c r="Z76" s="21">
        <f t="shared" si="173"/>
        <v>4051541.6496808878</v>
      </c>
      <c r="AA76" s="21"/>
      <c r="AB76" s="21">
        <f t="shared" si="173"/>
        <v>536981974.07436657</v>
      </c>
      <c r="AC76" s="21">
        <f t="shared" si="173"/>
        <v>0</v>
      </c>
      <c r="AD76" s="21">
        <f t="shared" si="173"/>
        <v>529064.11729325226</v>
      </c>
      <c r="AE76" s="21"/>
      <c r="AF76" s="21">
        <f t="shared" si="173"/>
        <v>328031070.95481539</v>
      </c>
      <c r="AG76" s="21">
        <f t="shared" si="173"/>
        <v>0</v>
      </c>
      <c r="AH76" s="21">
        <f t="shared" si="173"/>
        <v>446589.1348125324</v>
      </c>
      <c r="AI76" s="21"/>
      <c r="AJ76" s="21">
        <f t="shared" si="173"/>
        <v>256885124.23972631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32380004.924428571</v>
      </c>
      <c r="AO76" s="21">
        <f t="shared" si="173"/>
        <v>0</v>
      </c>
      <c r="AP76" s="21">
        <f t="shared" si="173"/>
        <v>5019.0234341435744</v>
      </c>
      <c r="AQ76" s="21"/>
      <c r="AR76" s="21">
        <f t="shared" si="173"/>
        <v>17362928.280233365</v>
      </c>
      <c r="AS76" s="21">
        <f t="shared" si="173"/>
        <v>0</v>
      </c>
      <c r="AT76" s="21">
        <f t="shared" si="173"/>
        <v>5019.0234341435744</v>
      </c>
      <c r="AU76" s="21"/>
      <c r="AV76" s="21">
        <f t="shared" si="173"/>
        <v>32174585.023872472</v>
      </c>
      <c r="AW76" s="21">
        <f t="shared" si="173"/>
        <v>0</v>
      </c>
      <c r="AX76" s="21">
        <f t="shared" si="173"/>
        <v>119868655.95914909</v>
      </c>
      <c r="AY76" s="21"/>
      <c r="AZ76" s="21">
        <f t="shared" si="173"/>
        <v>1042346.2812918042</v>
      </c>
      <c r="BA76" s="21">
        <f t="shared" si="173"/>
        <v>0</v>
      </c>
      <c r="BB76" s="21">
        <f t="shared" si="173"/>
        <v>21435.262098237698</v>
      </c>
      <c r="BC76" s="21"/>
      <c r="BD76" s="21">
        <f t="shared" si="173"/>
        <v>810033.7934417245</v>
      </c>
      <c r="BE76" s="21">
        <f t="shared" si="173"/>
        <v>0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1845723936.2920909</v>
      </c>
      <c r="BO76" s="44">
        <f t="shared" si="18"/>
        <v>522007200.46541387</v>
      </c>
      <c r="BP76" s="44">
        <f t="shared" si="19"/>
        <v>49358557.825524569</v>
      </c>
      <c r="BQ76" s="44">
        <f t="shared" si="20"/>
        <v>587441571.81617653</v>
      </c>
      <c r="BR76" s="44">
        <f t="shared" si="21"/>
        <v>537511038.19165981</v>
      </c>
      <c r="BS76" s="44">
        <f t="shared" si="22"/>
        <v>328477660.08962792</v>
      </c>
      <c r="BT76" s="44">
        <f t="shared" si="23"/>
        <v>257317899.02508554</v>
      </c>
      <c r="BU76" s="44">
        <f t="shared" si="24"/>
        <v>32385023.947862715</v>
      </c>
      <c r="BV76" s="44">
        <f t="shared" si="25"/>
        <v>17367947.303667508</v>
      </c>
      <c r="BW76" s="44">
        <f t="shared" si="26"/>
        <v>152043240.98302156</v>
      </c>
      <c r="BX76" s="44">
        <f t="shared" si="27"/>
        <v>1063781.5433900419</v>
      </c>
      <c r="BY76" s="44">
        <f t="shared" si="28"/>
        <v>928676.25647866237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23819816.979359996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7755008.428799998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911481.82977599988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10654415.559359998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10159866.059903998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6108813.3437279984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6147856.7252639988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604702.81987199979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327977.82187199994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559085.12323199981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18247.078655999998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17576.230175999997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23819816.979359996</v>
      </c>
      <c r="BO80" s="44">
        <f t="shared" si="18"/>
        <v>7755008.428799998</v>
      </c>
      <c r="BP80" s="44">
        <f t="shared" si="19"/>
        <v>911481.82977599988</v>
      </c>
      <c r="BQ80" s="44">
        <f t="shared" si="20"/>
        <v>10654415.559359998</v>
      </c>
      <c r="BR80" s="44">
        <f t="shared" si="21"/>
        <v>10159866.059903998</v>
      </c>
      <c r="BS80" s="44">
        <f t="shared" si="22"/>
        <v>6108813.3437279984</v>
      </c>
      <c r="BT80" s="44">
        <f t="shared" si="23"/>
        <v>6147856.7252639988</v>
      </c>
      <c r="BU80" s="44">
        <f t="shared" si="24"/>
        <v>604702.81987199979</v>
      </c>
      <c r="BV80" s="44">
        <f t="shared" si="25"/>
        <v>327977.82187199994</v>
      </c>
      <c r="BW80" s="44">
        <f t="shared" si="26"/>
        <v>559085.12323199981</v>
      </c>
      <c r="BX80" s="44">
        <f t="shared" si="27"/>
        <v>18247.078655999998</v>
      </c>
      <c r="BY80" s="44">
        <f t="shared" si="28"/>
        <v>17576.230175999997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17021769.917311624</v>
      </c>
      <c r="I83" s="21">
        <f>+'Function-Classif'!T83</f>
        <v>0</v>
      </c>
      <c r="J83" s="21">
        <f>+'Function-Classif'!U83</f>
        <v>1645897.0826883751</v>
      </c>
      <c r="K83" s="47"/>
      <c r="L83" s="47">
        <f t="shared" si="179"/>
        <v>7003482.5627769427</v>
      </c>
      <c r="M83" s="47">
        <f t="shared" si="179"/>
        <v>0</v>
      </c>
      <c r="N83" s="47">
        <f t="shared" si="179"/>
        <v>949518.39579172444</v>
      </c>
      <c r="O83" s="47"/>
      <c r="P83" s="47">
        <f t="shared" si="180"/>
        <v>2094718.0726105338</v>
      </c>
      <c r="Q83" s="47">
        <f t="shared" si="180"/>
        <v>0</v>
      </c>
      <c r="R83" s="47">
        <f t="shared" si="180"/>
        <v>154865.28826470178</v>
      </c>
      <c r="S83" s="47"/>
      <c r="T83" s="47">
        <f t="shared" si="180"/>
        <v>211306.86149238722</v>
      </c>
      <c r="U83" s="47">
        <f t="shared" si="180"/>
        <v>0</v>
      </c>
      <c r="V83" s="47">
        <f t="shared" si="180"/>
        <v>1454.2202609733256</v>
      </c>
      <c r="W83" s="24"/>
      <c r="X83" s="47">
        <f t="shared" si="181"/>
        <v>2514668.9265043144</v>
      </c>
      <c r="Y83" s="47">
        <f t="shared" si="181"/>
        <v>0</v>
      </c>
      <c r="Z83" s="47">
        <f t="shared" si="181"/>
        <v>17437.792487639366</v>
      </c>
      <c r="AB83" s="47">
        <f t="shared" si="182"/>
        <v>2314730.8339799014</v>
      </c>
      <c r="AC83" s="47">
        <f t="shared" si="182"/>
        <v>0</v>
      </c>
      <c r="AD83" s="47">
        <f t="shared" si="182"/>
        <v>2277.0863754399443</v>
      </c>
      <c r="AF83" s="47">
        <f t="shared" si="183"/>
        <v>1413982.7690538741</v>
      </c>
      <c r="AG83" s="47">
        <f t="shared" si="183"/>
        <v>0</v>
      </c>
      <c r="AH83" s="47">
        <f t="shared" si="183"/>
        <v>1922.1149215407208</v>
      </c>
      <c r="AJ83" s="47">
        <f t="shared" si="184"/>
        <v>1107793.583030568</v>
      </c>
      <c r="AK83" s="47">
        <f t="shared" si="184"/>
        <v>0</v>
      </c>
      <c r="AL83" s="47">
        <f t="shared" si="184"/>
        <v>1862.6581073333277</v>
      </c>
      <c r="AN83" s="47">
        <f t="shared" si="185"/>
        <v>139576.65959470358</v>
      </c>
      <c r="AO83" s="47">
        <f t="shared" si="185"/>
        <v>0</v>
      </c>
      <c r="AP83" s="47">
        <f t="shared" si="185"/>
        <v>21.601823874151258</v>
      </c>
      <c r="AR83" s="47">
        <f t="shared" si="186"/>
        <v>74845.060890412293</v>
      </c>
      <c r="AS83" s="47">
        <f t="shared" si="186"/>
        <v>0</v>
      </c>
      <c r="AT83" s="47">
        <f t="shared" si="186"/>
        <v>21.601823874151258</v>
      </c>
      <c r="AV83" s="47">
        <f t="shared" si="187"/>
        <v>138679.65805702333</v>
      </c>
      <c r="AW83" s="47">
        <f t="shared" si="187"/>
        <v>0</v>
      </c>
      <c r="AX83" s="47">
        <f t="shared" si="187"/>
        <v>515913.42978110863</v>
      </c>
      <c r="AZ83" s="47">
        <f t="shared" si="188"/>
        <v>4492.773649656775</v>
      </c>
      <c r="BA83" s="47">
        <f t="shared" si="188"/>
        <v>0</v>
      </c>
      <c r="BB83" s="47">
        <f t="shared" si="188"/>
        <v>92.257141776308927</v>
      </c>
      <c r="BD83" s="47">
        <f t="shared" si="189"/>
        <v>3492.1556713039595</v>
      </c>
      <c r="BE83" s="47">
        <f t="shared" si="189"/>
        <v>0</v>
      </c>
      <c r="BF83" s="47">
        <f t="shared" si="189"/>
        <v>510.63590838896994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7953000.9585686671</v>
      </c>
      <c r="BO83" s="44">
        <f t="shared" si="192"/>
        <v>2249583.3608752354</v>
      </c>
      <c r="BP83" s="44">
        <f t="shared" si="193"/>
        <v>212761.08175336054</v>
      </c>
      <c r="BQ83" s="44">
        <f t="shared" si="194"/>
        <v>2532106.7189919539</v>
      </c>
      <c r="BR83" s="44">
        <f t="shared" si="195"/>
        <v>2317007.9203553414</v>
      </c>
      <c r="BS83" s="44">
        <f t="shared" si="196"/>
        <v>1415904.8839754148</v>
      </c>
      <c r="BT83" s="44">
        <f t="shared" si="197"/>
        <v>1109656.2411379013</v>
      </c>
      <c r="BU83" s="44">
        <f t="shared" si="198"/>
        <v>139598.26141857772</v>
      </c>
      <c r="BV83" s="44">
        <f t="shared" si="199"/>
        <v>74866.662714286445</v>
      </c>
      <c r="BW83" s="44">
        <f t="shared" si="200"/>
        <v>654593.08783813193</v>
      </c>
      <c r="BX83" s="44">
        <f t="shared" si="201"/>
        <v>4585.0307914330842</v>
      </c>
      <c r="BY83" s="44">
        <f t="shared" si="202"/>
        <v>4002.7915796929292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113670290.32237813</v>
      </c>
      <c r="I85" s="21">
        <f t="shared" ref="I85:J85" si="204">SUM(I80:I84)</f>
        <v>0</v>
      </c>
      <c r="J85" s="21">
        <f t="shared" si="204"/>
        <v>9871439.6776218712</v>
      </c>
      <c r="K85" s="21"/>
      <c r="L85" s="21">
        <f t="shared" ref="L85:BF85" si="205">SUM(L80:L84)</f>
        <v>45832335.182603188</v>
      </c>
      <c r="M85" s="21">
        <f t="shared" si="205"/>
        <v>0</v>
      </c>
      <c r="N85" s="21">
        <f t="shared" si="205"/>
        <v>5694835.7618694128</v>
      </c>
      <c r="O85" s="21"/>
      <c r="P85" s="21">
        <f t="shared" si="205"/>
        <v>13862878.044085532</v>
      </c>
      <c r="Q85" s="21">
        <f t="shared" si="205"/>
        <v>0</v>
      </c>
      <c r="R85" s="21">
        <f t="shared" si="205"/>
        <v>928820.74301116518</v>
      </c>
      <c r="S85" s="21"/>
      <c r="T85" s="21">
        <f t="shared" ref="T85:V85" si="206">SUM(T80:T84)</f>
        <v>1431733.2896731303</v>
      </c>
      <c r="U85" s="21">
        <f t="shared" si="206"/>
        <v>0</v>
      </c>
      <c r="V85" s="21">
        <f t="shared" si="206"/>
        <v>8721.8379175483697</v>
      </c>
      <c r="W85" s="21"/>
      <c r="X85" s="21">
        <f t="shared" si="205"/>
        <v>17006642.426525157</v>
      </c>
      <c r="Y85" s="21">
        <f t="shared" si="205"/>
        <v>0</v>
      </c>
      <c r="Z85" s="21">
        <f t="shared" si="205"/>
        <v>104584.98193061752</v>
      </c>
      <c r="AA85" s="21"/>
      <c r="AB85" s="21">
        <f t="shared" si="205"/>
        <v>15736542.109944331</v>
      </c>
      <c r="AC85" s="21">
        <f t="shared" si="205"/>
        <v>0</v>
      </c>
      <c r="AD85" s="21">
        <f t="shared" si="205"/>
        <v>13657.063392551085</v>
      </c>
      <c r="AE85" s="21"/>
      <c r="AF85" s="21">
        <f t="shared" si="205"/>
        <v>9597949.1217145715</v>
      </c>
      <c r="AG85" s="21">
        <f t="shared" si="205"/>
        <v>0</v>
      </c>
      <c r="AH85" s="21">
        <f t="shared" si="205"/>
        <v>11528.085018811929</v>
      </c>
      <c r="AI85" s="21"/>
      <c r="AJ85" s="21">
        <f t="shared" si="205"/>
        <v>7762031.5830631722</v>
      </c>
      <c r="AK85" s="21">
        <f t="shared" si="205"/>
        <v>0</v>
      </c>
      <c r="AL85" s="21">
        <f t="shared" si="205"/>
        <v>11171.486564968644</v>
      </c>
      <c r="AM85" s="21"/>
      <c r="AN85" s="21">
        <f t="shared" si="205"/>
        <v>946511.14299117227</v>
      </c>
      <c r="AO85" s="21">
        <f t="shared" si="205"/>
        <v>0</v>
      </c>
      <c r="AP85" s="21">
        <f t="shared" si="205"/>
        <v>129.55919513022792</v>
      </c>
      <c r="AQ85" s="21"/>
      <c r="AR85" s="21">
        <f t="shared" si="205"/>
        <v>508668.16982369625</v>
      </c>
      <c r="AS85" s="21">
        <f t="shared" si="205"/>
        <v>0</v>
      </c>
      <c r="AT85" s="21">
        <f t="shared" si="205"/>
        <v>129.55919513022792</v>
      </c>
      <c r="AU85" s="21"/>
      <c r="AV85" s="21">
        <f t="shared" si="205"/>
        <v>930363.04442572757</v>
      </c>
      <c r="AW85" s="21">
        <f t="shared" si="205"/>
        <v>0</v>
      </c>
      <c r="AX85" s="21">
        <f t="shared" si="205"/>
        <v>3094244.6854822356</v>
      </c>
      <c r="AY85" s="21"/>
      <c r="AZ85" s="21">
        <f t="shared" si="205"/>
        <v>30180.300535731916</v>
      </c>
      <c r="BA85" s="21">
        <f t="shared" si="205"/>
        <v>0</v>
      </c>
      <c r="BB85" s="21">
        <f t="shared" si="205"/>
        <v>553.32184463630347</v>
      </c>
      <c r="BC85" s="21"/>
      <c r="BD85" s="21">
        <f t="shared" si="205"/>
        <v>24455.906992704025</v>
      </c>
      <c r="BE85" s="21">
        <f t="shared" si="205"/>
        <v>0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51527170.944472603</v>
      </c>
      <c r="BO85" s="44">
        <f t="shared" si="192"/>
        <v>14791698.787096698</v>
      </c>
      <c r="BP85" s="44">
        <f t="shared" si="193"/>
        <v>1440455.1275906786</v>
      </c>
      <c r="BQ85" s="44">
        <f t="shared" si="194"/>
        <v>17111227.408455774</v>
      </c>
      <c r="BR85" s="44">
        <f t="shared" si="195"/>
        <v>15750199.173336882</v>
      </c>
      <c r="BS85" s="44">
        <f t="shared" si="196"/>
        <v>9609477.2067333832</v>
      </c>
      <c r="BT85" s="44">
        <f t="shared" si="197"/>
        <v>7773203.0696281409</v>
      </c>
      <c r="BU85" s="44">
        <f t="shared" si="198"/>
        <v>946640.70218630251</v>
      </c>
      <c r="BV85" s="44">
        <f t="shared" si="199"/>
        <v>508797.7290188265</v>
      </c>
      <c r="BW85" s="44">
        <f t="shared" si="200"/>
        <v>4024607.7299079634</v>
      </c>
      <c r="BX85" s="44">
        <f t="shared" si="201"/>
        <v>30733.622380368219</v>
      </c>
      <c r="BY85" s="44">
        <f t="shared" si="202"/>
        <v>27518.49919236694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4062884853.8358097</v>
      </c>
      <c r="I87" s="21">
        <f t="shared" ref="I87:J87" si="207">I76+I85</f>
        <v>0</v>
      </c>
      <c r="J87" s="21">
        <f t="shared" si="207"/>
        <v>392283409.90419006</v>
      </c>
      <c r="K87" s="21"/>
      <c r="L87" s="21">
        <f t="shared" ref="L87:BF87" si="208">L76+L85</f>
        <v>1670942720.1656463</v>
      </c>
      <c r="M87" s="21">
        <f t="shared" si="208"/>
        <v>0</v>
      </c>
      <c r="N87" s="21">
        <f t="shared" si="208"/>
        <v>226308387.07091707</v>
      </c>
      <c r="O87" s="21"/>
      <c r="P87" s="21">
        <f t="shared" si="208"/>
        <v>499888278.2937305</v>
      </c>
      <c r="Q87" s="21">
        <f t="shared" si="208"/>
        <v>0</v>
      </c>
      <c r="R87" s="21">
        <f t="shared" si="208"/>
        <v>36910620.958780102</v>
      </c>
      <c r="S87" s="21"/>
      <c r="T87" s="21">
        <f t="shared" ref="T87:V87" si="209">T76+T85</f>
        <v>50452413.831744552</v>
      </c>
      <c r="U87" s="21">
        <f t="shared" si="209"/>
        <v>0</v>
      </c>
      <c r="V87" s="21">
        <f t="shared" si="209"/>
        <v>346599.1213706928</v>
      </c>
      <c r="W87" s="21"/>
      <c r="X87" s="21">
        <f t="shared" si="208"/>
        <v>600396672.5930208</v>
      </c>
      <c r="Y87" s="21">
        <f t="shared" si="208"/>
        <v>0</v>
      </c>
      <c r="Z87" s="21">
        <f t="shared" si="208"/>
        <v>4156126.6316115055</v>
      </c>
      <c r="AA87" s="21"/>
      <c r="AB87" s="21">
        <f t="shared" si="208"/>
        <v>552718516.18431091</v>
      </c>
      <c r="AC87" s="21">
        <f t="shared" si="208"/>
        <v>0</v>
      </c>
      <c r="AD87" s="21">
        <f t="shared" si="208"/>
        <v>542721.18068580329</v>
      </c>
      <c r="AE87" s="21"/>
      <c r="AF87" s="21">
        <f t="shared" si="208"/>
        <v>337629020.07652998</v>
      </c>
      <c r="AG87" s="21">
        <f t="shared" si="208"/>
        <v>0</v>
      </c>
      <c r="AH87" s="21">
        <f t="shared" si="208"/>
        <v>458117.21983134432</v>
      </c>
      <c r="AI87" s="21"/>
      <c r="AJ87" s="21">
        <f t="shared" si="208"/>
        <v>264647155.82278949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33326516.067419745</v>
      </c>
      <c r="AO87" s="21">
        <f t="shared" si="208"/>
        <v>0</v>
      </c>
      <c r="AP87" s="21">
        <f t="shared" si="208"/>
        <v>5148.582629273802</v>
      </c>
      <c r="AQ87" s="21"/>
      <c r="AR87" s="21">
        <f t="shared" si="208"/>
        <v>17871596.45005706</v>
      </c>
      <c r="AS87" s="21">
        <f t="shared" si="208"/>
        <v>0</v>
      </c>
      <c r="AT87" s="21">
        <f t="shared" si="208"/>
        <v>5148.582629273802</v>
      </c>
      <c r="AU87" s="21"/>
      <c r="AV87" s="21">
        <f t="shared" si="208"/>
        <v>33104948.068298198</v>
      </c>
      <c r="AW87" s="21">
        <f t="shared" si="208"/>
        <v>0</v>
      </c>
      <c r="AX87" s="21">
        <f t="shared" si="208"/>
        <v>122962900.64463133</v>
      </c>
      <c r="AY87" s="21"/>
      <c r="AZ87" s="21">
        <f t="shared" si="208"/>
        <v>1072526.581827536</v>
      </c>
      <c r="BA87" s="21">
        <f t="shared" si="208"/>
        <v>0</v>
      </c>
      <c r="BB87" s="21">
        <f t="shared" si="208"/>
        <v>21988.583942874</v>
      </c>
      <c r="BC87" s="21"/>
      <c r="BD87" s="21">
        <f t="shared" si="208"/>
        <v>834489.70043442852</v>
      </c>
      <c r="BE87" s="21">
        <f t="shared" si="208"/>
        <v>0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1897251107.2365634</v>
      </c>
      <c r="BO87" s="44">
        <f t="shared" si="192"/>
        <v>536798899.25251061</v>
      </c>
      <c r="BP87" s="44">
        <f t="shared" si="193"/>
        <v>50799012.953115247</v>
      </c>
      <c r="BQ87" s="44">
        <f t="shared" si="194"/>
        <v>604552799.22463226</v>
      </c>
      <c r="BR87" s="44">
        <f t="shared" si="195"/>
        <v>553261237.36499667</v>
      </c>
      <c r="BS87" s="44">
        <f t="shared" si="196"/>
        <v>338087137.29636133</v>
      </c>
      <c r="BT87" s="44">
        <f t="shared" si="197"/>
        <v>265091102.09471369</v>
      </c>
      <c r="BU87" s="44">
        <f t="shared" si="198"/>
        <v>33331664.65004902</v>
      </c>
      <c r="BV87" s="44">
        <f t="shared" si="199"/>
        <v>17876745.032686334</v>
      </c>
      <c r="BW87" s="44">
        <f t="shared" si="200"/>
        <v>156067848.71292952</v>
      </c>
      <c r="BX87" s="44">
        <f t="shared" si="201"/>
        <v>1094515.1657704101</v>
      </c>
      <c r="BY87" s="44">
        <f t="shared" si="202"/>
        <v>956194.75567102933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PODRES</v>
      </c>
      <c r="E90" s="93">
        <v>53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323074343.77402794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104741583.41433598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12231241.069277996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143274828.87299997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136171651.55259597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81957721.82604599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82152973.327853993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8104745.2093079984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4381407.5428859992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7376167.8460799986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240448.60870799996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235024.95587999994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323074343.77402794</v>
      </c>
      <c r="BO90" s="44">
        <f t="shared" si="192"/>
        <v>104741583.41433598</v>
      </c>
      <c r="BP90" s="44">
        <f t="shared" si="193"/>
        <v>12231241.069277996</v>
      </c>
      <c r="BQ90" s="44">
        <f t="shared" si="194"/>
        <v>143274828.87299997</v>
      </c>
      <c r="BR90" s="44">
        <f t="shared" si="195"/>
        <v>136171651.55259597</v>
      </c>
      <c r="BS90" s="44">
        <f t="shared" si="196"/>
        <v>81957721.82604599</v>
      </c>
      <c r="BT90" s="44">
        <f t="shared" si="197"/>
        <v>82152973.327853993</v>
      </c>
      <c r="BU90" s="44">
        <f t="shared" si="198"/>
        <v>8104745.2093079984</v>
      </c>
      <c r="BV90" s="44">
        <f t="shared" si="199"/>
        <v>4381407.5428859992</v>
      </c>
      <c r="BW90" s="44">
        <f t="shared" si="200"/>
        <v>7376167.8460799986</v>
      </c>
      <c r="BX90" s="44">
        <f t="shared" si="201"/>
        <v>240448.60870799996</v>
      </c>
      <c r="BY90" s="44">
        <f t="shared" si="202"/>
        <v>235024.95587999994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PODRES</v>
      </c>
      <c r="E91" s="93">
        <v>53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PODRES</v>
      </c>
      <c r="E92" s="93">
        <v>53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64850390.921927154</v>
      </c>
      <c r="I96" s="21">
        <f>+'Function-Classif'!T96</f>
        <v>0</v>
      </c>
      <c r="J96" s="21">
        <f>+'Function-Classif'!U96</f>
        <v>6270621.0780728478</v>
      </c>
      <c r="K96" s="47"/>
      <c r="L96" s="47">
        <f t="shared" si="211"/>
        <v>26682218.371960979</v>
      </c>
      <c r="M96" s="47">
        <f t="shared" si="211"/>
        <v>0</v>
      </c>
      <c r="N96" s="47">
        <f t="shared" si="211"/>
        <v>3617522.704970256</v>
      </c>
      <c r="O96" s="47"/>
      <c r="P96" s="47">
        <f t="shared" si="212"/>
        <v>7980561.7476865556</v>
      </c>
      <c r="Q96" s="47">
        <f t="shared" si="212"/>
        <v>0</v>
      </c>
      <c r="R96" s="47">
        <f t="shared" si="212"/>
        <v>590013.5257960899</v>
      </c>
      <c r="S96" s="47"/>
      <c r="T96" s="47">
        <f t="shared" si="212"/>
        <v>805047.45621841284</v>
      </c>
      <c r="U96" s="47">
        <f t="shared" si="212"/>
        <v>0</v>
      </c>
      <c r="V96" s="47">
        <f t="shared" si="212"/>
        <v>5540.3611298255437</v>
      </c>
      <c r="W96" s="24"/>
      <c r="X96" s="47">
        <f t="shared" si="213"/>
        <v>9580511.5281915218</v>
      </c>
      <c r="Y96" s="47">
        <f t="shared" si="213"/>
        <v>0</v>
      </c>
      <c r="Z96" s="47">
        <f t="shared" si="213"/>
        <v>66435.374531102847</v>
      </c>
      <c r="AB96" s="47">
        <f t="shared" si="214"/>
        <v>8818777.3769617043</v>
      </c>
      <c r="AC96" s="47">
        <f t="shared" si="214"/>
        <v>0</v>
      </c>
      <c r="AD96" s="47">
        <f t="shared" si="214"/>
        <v>8675.3576348185761</v>
      </c>
      <c r="AF96" s="47">
        <f t="shared" si="215"/>
        <v>5387062.3193393052</v>
      </c>
      <c r="AG96" s="47">
        <f t="shared" si="215"/>
        <v>0</v>
      </c>
      <c r="AH96" s="47">
        <f t="shared" si="215"/>
        <v>7322.9696244461966</v>
      </c>
      <c r="AJ96" s="47">
        <f t="shared" si="216"/>
        <v>4220527.434533732</v>
      </c>
      <c r="AK96" s="47">
        <f t="shared" si="216"/>
        <v>0</v>
      </c>
      <c r="AL96" s="47">
        <f t="shared" si="216"/>
        <v>7096.4480780351869</v>
      </c>
      <c r="AN96" s="47">
        <f t="shared" si="217"/>
        <v>531766.1431369452</v>
      </c>
      <c r="AO96" s="47">
        <f t="shared" si="217"/>
        <v>0</v>
      </c>
      <c r="AP96" s="47">
        <f t="shared" si="217"/>
        <v>82.29970970531015</v>
      </c>
      <c r="AR96" s="47">
        <f t="shared" si="218"/>
        <v>285148.45876175869</v>
      </c>
      <c r="AS96" s="47">
        <f t="shared" si="218"/>
        <v>0</v>
      </c>
      <c r="AT96" s="47">
        <f t="shared" si="218"/>
        <v>82.29970970531015</v>
      </c>
      <c r="AV96" s="47">
        <f t="shared" si="219"/>
        <v>528348.70178632683</v>
      </c>
      <c r="AW96" s="47">
        <f t="shared" si="219"/>
        <v>0</v>
      </c>
      <c r="AX96" s="47">
        <f t="shared" si="219"/>
        <v>1965552.8047732683</v>
      </c>
      <c r="AZ96" s="47">
        <f t="shared" si="220"/>
        <v>17116.793900947734</v>
      </c>
      <c r="BA96" s="47">
        <f t="shared" si="220"/>
        <v>0</v>
      </c>
      <c r="BB96" s="47">
        <f t="shared" si="220"/>
        <v>351.48587594574985</v>
      </c>
      <c r="BD96" s="47">
        <f t="shared" si="221"/>
        <v>13304.589448948118</v>
      </c>
      <c r="BE96" s="47">
        <f t="shared" si="221"/>
        <v>0</v>
      </c>
      <c r="BF96" s="47">
        <f t="shared" si="221"/>
        <v>1945.4462396486306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30299741.076931234</v>
      </c>
      <c r="BO96" s="44">
        <f t="shared" si="192"/>
        <v>8570575.2734826449</v>
      </c>
      <c r="BP96" s="44">
        <f t="shared" si="193"/>
        <v>810587.81734823843</v>
      </c>
      <c r="BQ96" s="44">
        <f t="shared" si="194"/>
        <v>9646946.9027226251</v>
      </c>
      <c r="BR96" s="44">
        <f t="shared" si="195"/>
        <v>8827452.7345965225</v>
      </c>
      <c r="BS96" s="44">
        <f t="shared" si="196"/>
        <v>5394385.2889637509</v>
      </c>
      <c r="BT96" s="44">
        <f t="shared" si="197"/>
        <v>4227623.8826117674</v>
      </c>
      <c r="BU96" s="44">
        <f t="shared" si="198"/>
        <v>531848.44284665049</v>
      </c>
      <c r="BV96" s="44">
        <f t="shared" si="199"/>
        <v>285230.75847146398</v>
      </c>
      <c r="BW96" s="44">
        <f t="shared" si="200"/>
        <v>2493901.506559595</v>
      </c>
      <c r="BX96" s="44">
        <f t="shared" si="201"/>
        <v>17468.279776893483</v>
      </c>
      <c r="BY96" s="44">
        <f t="shared" si="202"/>
        <v>15250.035688596749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37369588.997128196</v>
      </c>
      <c r="I97" s="31">
        <f>+'Function-Classif'!T97</f>
        <v>0</v>
      </c>
      <c r="J97" s="31">
        <f>+'Function-Classif'!U97</f>
        <v>3613402.0028718072</v>
      </c>
      <c r="K97" s="65"/>
      <c r="L97" s="47">
        <f t="shared" si="211"/>
        <v>15375443.693041256</v>
      </c>
      <c r="M97" s="47">
        <f t="shared" si="211"/>
        <v>0</v>
      </c>
      <c r="N97" s="47">
        <f t="shared" si="211"/>
        <v>2084572.4250955775</v>
      </c>
      <c r="O97" s="47"/>
      <c r="P97" s="47">
        <f t="shared" si="212"/>
        <v>4598743.4807646209</v>
      </c>
      <c r="Q97" s="47">
        <f t="shared" si="212"/>
        <v>0</v>
      </c>
      <c r="R97" s="47">
        <f t="shared" si="212"/>
        <v>339991.21128337458</v>
      </c>
      <c r="S97" s="47"/>
      <c r="T97" s="47">
        <f t="shared" si="212"/>
        <v>463903.02563147031</v>
      </c>
      <c r="U97" s="47">
        <f t="shared" si="212"/>
        <v>0</v>
      </c>
      <c r="V97" s="47">
        <f t="shared" si="212"/>
        <v>3192.594761171144</v>
      </c>
      <c r="W97" s="24"/>
      <c r="X97" s="47">
        <f t="shared" si="213"/>
        <v>5520703.4699572241</v>
      </c>
      <c r="Y97" s="47">
        <f t="shared" si="213"/>
        <v>0</v>
      </c>
      <c r="Z97" s="47">
        <f t="shared" si="213"/>
        <v>38282.92483365981</v>
      </c>
      <c r="AB97" s="47">
        <f t="shared" si="214"/>
        <v>5081759.4365927344</v>
      </c>
      <c r="AC97" s="47">
        <f t="shared" si="214"/>
        <v>0</v>
      </c>
      <c r="AD97" s="47">
        <f t="shared" si="214"/>
        <v>4999.1148026626925</v>
      </c>
      <c r="AF97" s="47">
        <f t="shared" si="215"/>
        <v>3104257.3824725929</v>
      </c>
      <c r="AG97" s="47">
        <f t="shared" si="215"/>
        <v>0</v>
      </c>
      <c r="AH97" s="47">
        <f t="shared" si="215"/>
        <v>4219.8105703550991</v>
      </c>
      <c r="AJ97" s="47">
        <f t="shared" si="216"/>
        <v>2432049.7276493907</v>
      </c>
      <c r="AK97" s="47">
        <f t="shared" si="216"/>
        <v>0</v>
      </c>
      <c r="AL97" s="47">
        <f t="shared" si="216"/>
        <v>4089.2790967890528</v>
      </c>
      <c r="AN97" s="47">
        <f t="shared" si="217"/>
        <v>306426.5601041523</v>
      </c>
      <c r="AO97" s="47">
        <f t="shared" si="217"/>
        <v>0</v>
      </c>
      <c r="AP97" s="47">
        <f t="shared" si="217"/>
        <v>47.424638194902769</v>
      </c>
      <c r="AR97" s="47">
        <f t="shared" si="218"/>
        <v>164314.82610367</v>
      </c>
      <c r="AS97" s="47">
        <f t="shared" si="218"/>
        <v>0</v>
      </c>
      <c r="AT97" s="47">
        <f t="shared" si="218"/>
        <v>47.424638194902769</v>
      </c>
      <c r="AV97" s="47">
        <f t="shared" si="219"/>
        <v>304457.28317491763</v>
      </c>
      <c r="AW97" s="47">
        <f t="shared" si="219"/>
        <v>0</v>
      </c>
      <c r="AX97" s="47">
        <f t="shared" si="219"/>
        <v>1132636.2019152318</v>
      </c>
      <c r="AZ97" s="47">
        <f t="shared" si="220"/>
        <v>9863.4340353789667</v>
      </c>
      <c r="BA97" s="47">
        <f t="shared" si="220"/>
        <v>0</v>
      </c>
      <c r="BB97" s="47">
        <f t="shared" si="220"/>
        <v>202.54130369393201</v>
      </c>
      <c r="BD97" s="47">
        <f t="shared" si="221"/>
        <v>7666.6776007762046</v>
      </c>
      <c r="BE97" s="47">
        <f t="shared" si="221"/>
        <v>0</v>
      </c>
      <c r="BF97" s="47">
        <f t="shared" si="221"/>
        <v>1121.0499329017375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17460016.118136834</v>
      </c>
      <c r="BO97" s="44">
        <f t="shared" si="192"/>
        <v>4938734.6920479955</v>
      </c>
      <c r="BP97" s="44">
        <f t="shared" si="193"/>
        <v>467095.62039264146</v>
      </c>
      <c r="BQ97" s="44">
        <f t="shared" si="194"/>
        <v>5558986.3947908841</v>
      </c>
      <c r="BR97" s="44">
        <f t="shared" si="195"/>
        <v>5086758.5513953967</v>
      </c>
      <c r="BS97" s="44">
        <f t="shared" si="196"/>
        <v>3108477.1930429479</v>
      </c>
      <c r="BT97" s="44">
        <f t="shared" si="197"/>
        <v>2436139.0067461799</v>
      </c>
      <c r="BU97" s="44">
        <f t="shared" si="198"/>
        <v>306473.98474234721</v>
      </c>
      <c r="BV97" s="44">
        <f t="shared" si="199"/>
        <v>164362.2507418649</v>
      </c>
      <c r="BW97" s="44">
        <f t="shared" si="200"/>
        <v>1437093.4850901493</v>
      </c>
      <c r="BX97" s="44">
        <f t="shared" si="201"/>
        <v>10065.975339072898</v>
      </c>
      <c r="BY97" s="44">
        <f t="shared" si="202"/>
        <v>8787.7275336779421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1539051831.0754714</v>
      </c>
      <c r="I98" s="21">
        <f t="shared" ref="I98:J98" si="226">SUM(I90:I97)</f>
        <v>0</v>
      </c>
      <c r="J98" s="21">
        <f t="shared" si="226"/>
        <v>145000914.92452869</v>
      </c>
      <c r="K98" s="21"/>
      <c r="L98" s="21">
        <f t="shared" ref="L98:BF98" si="227">SUM(L90:L97)</f>
        <v>632680613.93863475</v>
      </c>
      <c r="M98" s="21">
        <f t="shared" si="227"/>
        <v>0</v>
      </c>
      <c r="N98" s="21">
        <f t="shared" si="227"/>
        <v>83651060.309667334</v>
      </c>
      <c r="O98" s="21"/>
      <c r="P98" s="21">
        <f t="shared" si="227"/>
        <v>189288486.03983667</v>
      </c>
      <c r="Q98" s="21">
        <f t="shared" si="227"/>
        <v>0</v>
      </c>
      <c r="R98" s="21">
        <f t="shared" si="227"/>
        <v>13643385.558320628</v>
      </c>
      <c r="S98" s="21"/>
      <c r="T98" s="21">
        <f t="shared" ref="T98:V98" si="228">SUM(T90:T97)</f>
        <v>19112229.439955246</v>
      </c>
      <c r="U98" s="21">
        <f t="shared" si="228"/>
        <v>0</v>
      </c>
      <c r="V98" s="21">
        <f t="shared" si="228"/>
        <v>128114.49182381394</v>
      </c>
      <c r="W98" s="21"/>
      <c r="X98" s="21">
        <f t="shared" si="227"/>
        <v>227648227.99912387</v>
      </c>
      <c r="Y98" s="21">
        <f t="shared" si="227"/>
        <v>0</v>
      </c>
      <c r="Z98" s="21">
        <f t="shared" si="227"/>
        <v>1536241.7805867828</v>
      </c>
      <c r="AA98" s="21"/>
      <c r="AB98" s="21">
        <f t="shared" si="227"/>
        <v>209326048.8910971</v>
      </c>
      <c r="AC98" s="21">
        <f t="shared" si="227"/>
        <v>0</v>
      </c>
      <c r="AD98" s="21">
        <f t="shared" si="227"/>
        <v>200607.68760927749</v>
      </c>
      <c r="AE98" s="21"/>
      <c r="AF98" s="21">
        <f t="shared" si="227"/>
        <v>127903999.02554281</v>
      </c>
      <c r="AG98" s="21">
        <f t="shared" si="227"/>
        <v>0</v>
      </c>
      <c r="AH98" s="21">
        <f t="shared" si="227"/>
        <v>169335.26715914486</v>
      </c>
      <c r="AI98" s="21"/>
      <c r="AJ98" s="21">
        <f t="shared" si="227"/>
        <v>100611680.78501378</v>
      </c>
      <c r="AK98" s="21">
        <f t="shared" si="227"/>
        <v>0</v>
      </c>
      <c r="AL98" s="21">
        <f t="shared" si="227"/>
        <v>164097.21640296519</v>
      </c>
      <c r="AM98" s="21"/>
      <c r="AN98" s="21">
        <f t="shared" si="227"/>
        <v>12616514.870619267</v>
      </c>
      <c r="AO98" s="21">
        <f t="shared" si="227"/>
        <v>0</v>
      </c>
      <c r="AP98" s="21">
        <f t="shared" si="227"/>
        <v>1903.086322186226</v>
      </c>
      <c r="AQ98" s="21"/>
      <c r="AR98" s="21">
        <f t="shared" si="227"/>
        <v>6753570.7694527404</v>
      </c>
      <c r="AS98" s="21">
        <f t="shared" si="227"/>
        <v>0</v>
      </c>
      <c r="AT98" s="21">
        <f t="shared" si="227"/>
        <v>1903.086322186226</v>
      </c>
      <c r="AU98" s="21"/>
      <c r="AV98" s="21">
        <f t="shared" si="227"/>
        <v>12392291.464428918</v>
      </c>
      <c r="AW98" s="21">
        <f t="shared" si="227"/>
        <v>0</v>
      </c>
      <c r="AX98" s="21">
        <f t="shared" si="227"/>
        <v>45451152.521591805</v>
      </c>
      <c r="AY98" s="21"/>
      <c r="AZ98" s="21">
        <f t="shared" si="227"/>
        <v>401246.50949121296</v>
      </c>
      <c r="BA98" s="21">
        <f t="shared" si="227"/>
        <v>0</v>
      </c>
      <c r="BB98" s="21">
        <f t="shared" si="227"/>
        <v>8127.7074408786393</v>
      </c>
      <c r="BC98" s="21"/>
      <c r="BD98" s="21">
        <f t="shared" si="227"/>
        <v>316921.34227464802</v>
      </c>
      <c r="BE98" s="21">
        <f t="shared" si="227"/>
        <v>0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716331674.2483021</v>
      </c>
      <c r="BO98" s="44">
        <f t="shared" si="192"/>
        <v>202931871.59815732</v>
      </c>
      <c r="BP98" s="44">
        <f t="shared" si="193"/>
        <v>19240343.931779061</v>
      </c>
      <c r="BQ98" s="44">
        <f t="shared" si="194"/>
        <v>229184469.77971065</v>
      </c>
      <c r="BR98" s="44">
        <f t="shared" si="195"/>
        <v>209526656.57870638</v>
      </c>
      <c r="BS98" s="44">
        <f t="shared" si="196"/>
        <v>128073334.29270196</v>
      </c>
      <c r="BT98" s="44">
        <f t="shared" si="197"/>
        <v>100775778.00141674</v>
      </c>
      <c r="BU98" s="44">
        <f t="shared" si="198"/>
        <v>12618417.956941454</v>
      </c>
      <c r="BV98" s="44">
        <f t="shared" si="199"/>
        <v>6755473.855774927</v>
      </c>
      <c r="BW98" s="44">
        <f t="shared" si="200"/>
        <v>57843443.986020721</v>
      </c>
      <c r="BX98" s="44">
        <f t="shared" si="201"/>
        <v>409374.21693209157</v>
      </c>
      <c r="BY98" s="44">
        <f t="shared" si="202"/>
        <v>361907.55355632707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2523833022.7603383</v>
      </c>
      <c r="I100" s="21">
        <f t="shared" ref="I100:J100" si="233">I87-I98</f>
        <v>0</v>
      </c>
      <c r="J100" s="21">
        <f t="shared" si="233"/>
        <v>247282494.97966138</v>
      </c>
      <c r="K100" s="21"/>
      <c r="L100" s="21">
        <f t="shared" ref="L100:BF100" si="234">L87-L98</f>
        <v>1038262106.2270116</v>
      </c>
      <c r="M100" s="21">
        <f t="shared" si="234"/>
        <v>0</v>
      </c>
      <c r="N100" s="21">
        <f t="shared" si="234"/>
        <v>142657326.76124972</v>
      </c>
      <c r="O100" s="21"/>
      <c r="P100" s="21">
        <f t="shared" si="234"/>
        <v>310599792.25389385</v>
      </c>
      <c r="Q100" s="21">
        <f t="shared" si="234"/>
        <v>0</v>
      </c>
      <c r="R100" s="21">
        <f t="shared" si="234"/>
        <v>23267235.400459476</v>
      </c>
      <c r="S100" s="21"/>
      <c r="T100" s="21">
        <f t="shared" ref="T100:V100" si="235">T87-T98</f>
        <v>31340184.391789306</v>
      </c>
      <c r="U100" s="21">
        <f t="shared" si="235"/>
        <v>0</v>
      </c>
      <c r="V100" s="21">
        <f t="shared" si="235"/>
        <v>218484.62954687886</v>
      </c>
      <c r="W100" s="21"/>
      <c r="X100" s="21">
        <f t="shared" si="234"/>
        <v>372748444.59389693</v>
      </c>
      <c r="Y100" s="21">
        <f t="shared" si="234"/>
        <v>0</v>
      </c>
      <c r="Z100" s="21">
        <f t="shared" si="234"/>
        <v>2619884.8510247227</v>
      </c>
      <c r="AA100" s="21"/>
      <c r="AB100" s="21">
        <f t="shared" si="234"/>
        <v>343392467.29321384</v>
      </c>
      <c r="AC100" s="21">
        <f t="shared" si="234"/>
        <v>0</v>
      </c>
      <c r="AD100" s="21">
        <f t="shared" si="234"/>
        <v>342113.4930765258</v>
      </c>
      <c r="AE100" s="21"/>
      <c r="AF100" s="21">
        <f t="shared" si="234"/>
        <v>209725021.05098718</v>
      </c>
      <c r="AG100" s="21">
        <f t="shared" si="234"/>
        <v>0</v>
      </c>
      <c r="AH100" s="21">
        <f t="shared" si="234"/>
        <v>288781.95267219946</v>
      </c>
      <c r="AI100" s="21"/>
      <c r="AJ100" s="21">
        <f t="shared" si="234"/>
        <v>164035475.0377757</v>
      </c>
      <c r="AK100" s="21">
        <f t="shared" si="234"/>
        <v>0</v>
      </c>
      <c r="AL100" s="21">
        <f t="shared" si="234"/>
        <v>279849.05552122375</v>
      </c>
      <c r="AM100" s="21"/>
      <c r="AN100" s="21">
        <f t="shared" si="234"/>
        <v>20710001.196800478</v>
      </c>
      <c r="AO100" s="21">
        <f t="shared" si="234"/>
        <v>0</v>
      </c>
      <c r="AP100" s="21">
        <f t="shared" si="234"/>
        <v>3245.496307087576</v>
      </c>
      <c r="AQ100" s="21"/>
      <c r="AR100" s="21">
        <f t="shared" si="234"/>
        <v>11118025.68060432</v>
      </c>
      <c r="AS100" s="21">
        <f t="shared" si="234"/>
        <v>0</v>
      </c>
      <c r="AT100" s="21">
        <f t="shared" si="234"/>
        <v>3245.496307087576</v>
      </c>
      <c r="AU100" s="21"/>
      <c r="AV100" s="21">
        <f t="shared" si="234"/>
        <v>20712656.603869282</v>
      </c>
      <c r="AW100" s="21">
        <f t="shared" si="234"/>
        <v>0</v>
      </c>
      <c r="AX100" s="21">
        <f t="shared" si="234"/>
        <v>77511748.123039514</v>
      </c>
      <c r="AY100" s="21"/>
      <c r="AZ100" s="21">
        <f t="shared" si="234"/>
        <v>671280.07233632309</v>
      </c>
      <c r="BA100" s="21">
        <f t="shared" si="234"/>
        <v>0</v>
      </c>
      <c r="BB100" s="21">
        <f t="shared" si="234"/>
        <v>13860.876501995361</v>
      </c>
      <c r="BC100" s="21"/>
      <c r="BD100" s="21">
        <f t="shared" si="234"/>
        <v>517568.3581597805</v>
      </c>
      <c r="BE100" s="21">
        <f t="shared" si="234"/>
        <v>0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1180919432.9882612</v>
      </c>
      <c r="BO100" s="44">
        <f t="shared" si="192"/>
        <v>333867027.65435332</v>
      </c>
      <c r="BP100" s="44">
        <f t="shared" si="193"/>
        <v>31558669.021336183</v>
      </c>
      <c r="BQ100" s="44">
        <f t="shared" si="194"/>
        <v>375368329.44492167</v>
      </c>
      <c r="BR100" s="44">
        <f t="shared" si="195"/>
        <v>343734580.78629035</v>
      </c>
      <c r="BS100" s="44">
        <f t="shared" si="196"/>
        <v>210013803.0036594</v>
      </c>
      <c r="BT100" s="44">
        <f t="shared" si="197"/>
        <v>164315324.09329692</v>
      </c>
      <c r="BU100" s="44">
        <f t="shared" si="198"/>
        <v>20713246.693107564</v>
      </c>
      <c r="BV100" s="44">
        <f t="shared" si="199"/>
        <v>11121271.176911408</v>
      </c>
      <c r="BW100" s="44">
        <f t="shared" si="200"/>
        <v>98224404.726908803</v>
      </c>
      <c r="BX100" s="44">
        <f t="shared" si="201"/>
        <v>685140.94883831847</v>
      </c>
      <c r="BY100" s="44">
        <f t="shared" si="202"/>
        <v>594287.2021147022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18273306.031173795</v>
      </c>
      <c r="I103" s="21">
        <f>+'Function-Classif'!T103</f>
        <v>51365920.482212529</v>
      </c>
      <c r="J103" s="21">
        <f>+'Function-Classif'!U103</f>
        <v>6203497.4866136741</v>
      </c>
      <c r="K103" s="47"/>
      <c r="L103" s="47">
        <f t="shared" ref="L103:N106" si="236">INDEX(Alloc,$E103,L$1)*$G103</f>
        <v>7795639.0587638896</v>
      </c>
      <c r="M103" s="47">
        <f t="shared" si="236"/>
        <v>18651981.482295901</v>
      </c>
      <c r="N103" s="47">
        <f t="shared" si="236"/>
        <v>4533571.7174340747</v>
      </c>
      <c r="O103" s="47"/>
      <c r="P103" s="47">
        <f t="shared" ref="P103:V106" si="237">INDEX(Alloc,$E103,P$1)*$G103</f>
        <v>2351928.5164430318</v>
      </c>
      <c r="Q103" s="47">
        <f t="shared" si="237"/>
        <v>6059036.8316294048</v>
      </c>
      <c r="R103" s="47">
        <f t="shared" si="237"/>
        <v>1091090.4528695939</v>
      </c>
      <c r="S103" s="47"/>
      <c r="T103" s="47">
        <f t="shared" si="237"/>
        <v>220924.68695187586</v>
      </c>
      <c r="U103" s="47">
        <f t="shared" si="237"/>
        <v>716067.24554410391</v>
      </c>
      <c r="V103" s="47">
        <f t="shared" si="237"/>
        <v>18739.289130117915</v>
      </c>
      <c r="W103" s="24"/>
      <c r="X103" s="47">
        <f t="shared" ref="X103:Z106" si="238">INDEX(Alloc,$E103,X$1)*$G103</f>
        <v>2661413.0552082071</v>
      </c>
      <c r="Y103" s="47">
        <f t="shared" si="238"/>
        <v>8336983.8348747017</v>
      </c>
      <c r="Z103" s="47">
        <f t="shared" si="238"/>
        <v>203167.88577583866</v>
      </c>
      <c r="AB103" s="47">
        <f t="shared" ref="AB103:AD106" si="239">INDEX(Alloc,$E103,AB$1)*$G103</f>
        <v>2392951.6810377939</v>
      </c>
      <c r="AC103" s="47">
        <f t="shared" si="239"/>
        <v>8002831.5786366211</v>
      </c>
      <c r="AD103" s="47">
        <f t="shared" si="239"/>
        <v>42154.038711402274</v>
      </c>
      <c r="AF103" s="47">
        <f t="shared" ref="AF103:AH106" si="240">INDEX(Alloc,$E103,AF$1)*$G103</f>
        <v>1462976.9635428071</v>
      </c>
      <c r="AG103" s="47">
        <f t="shared" si="240"/>
        <v>3543249.6874830686</v>
      </c>
      <c r="AH103" s="47">
        <f t="shared" si="240"/>
        <v>54849.732161379325</v>
      </c>
      <c r="AJ103" s="47">
        <f t="shared" ref="AJ103:AL106" si="241">INDEX(Alloc,$E103,AJ$1)*$G103</f>
        <v>1031169.6151914472</v>
      </c>
      <c r="AK103" s="47">
        <f t="shared" si="241"/>
        <v>4846694.5185665451</v>
      </c>
      <c r="AL103" s="47">
        <f t="shared" si="241"/>
        <v>23161.834079156157</v>
      </c>
      <c r="AN103" s="47">
        <f t="shared" ref="AN103:AP106" si="242">INDEX(Alloc,$E103,AN$1)*$G103</f>
        <v>145827.82907677934</v>
      </c>
      <c r="AO103" s="47">
        <f t="shared" si="242"/>
        <v>474524.73403622198</v>
      </c>
      <c r="AP103" s="47">
        <f t="shared" si="242"/>
        <v>276.21705143031051</v>
      </c>
      <c r="AR103" s="47">
        <f t="shared" ref="AR103:AT106" si="243">INDEX(Alloc,$E103,AR$1)*$G103</f>
        <v>75203.267432492954</v>
      </c>
      <c r="AS103" s="47">
        <f t="shared" si="243"/>
        <v>256892.53299102857</v>
      </c>
      <c r="AT103" s="47">
        <f t="shared" si="243"/>
        <v>276.21705143031051</v>
      </c>
      <c r="AV103" s="47">
        <f t="shared" ref="AV103:AX106" si="244">INDEX(Alloc,$E103,AV$1)*$G103</f>
        <v>127919.5991765708</v>
      </c>
      <c r="AW103" s="47">
        <f t="shared" si="244"/>
        <v>449222.55743372836</v>
      </c>
      <c r="AX103" s="47">
        <f t="shared" si="244"/>
        <v>230219.05110958035</v>
      </c>
      <c r="AZ103" s="47">
        <f t="shared" ref="AZ103:BB106" si="245">INDEX(Alloc,$E103,AZ$1)*$G103</f>
        <v>4130.4366268733756</v>
      </c>
      <c r="BA103" s="47">
        <f t="shared" si="245"/>
        <v>14629.222319083434</v>
      </c>
      <c r="BB103" s="47">
        <f t="shared" si="245"/>
        <v>926.24359177132271</v>
      </c>
      <c r="BD103" s="47">
        <f t="shared" ref="BD103:BF106" si="246">INDEX(Alloc,$E103,BD$1)*$G103</f>
        <v>3221.3217220225506</v>
      </c>
      <c r="BE103" s="47">
        <f t="shared" si="246"/>
        <v>13806.256402107212</v>
      </c>
      <c r="BF103" s="47">
        <f t="shared" si="246"/>
        <v>5064.8076478977209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30981192.258493867</v>
      </c>
      <c r="BO103" s="44">
        <f t="shared" si="192"/>
        <v>9502055.8009420298</v>
      </c>
      <c r="BP103" s="44">
        <f t="shared" si="193"/>
        <v>955731.22162609769</v>
      </c>
      <c r="BQ103" s="44">
        <f t="shared" si="194"/>
        <v>11201564.775858747</v>
      </c>
      <c r="BR103" s="44">
        <f t="shared" si="195"/>
        <v>10437937.298385818</v>
      </c>
      <c r="BS103" s="44">
        <f t="shared" si="196"/>
        <v>5061076.3831872549</v>
      </c>
      <c r="BT103" s="44">
        <f t="shared" si="197"/>
        <v>5901025.9678371483</v>
      </c>
      <c r="BU103" s="44">
        <f t="shared" si="198"/>
        <v>620628.78016443155</v>
      </c>
      <c r="BV103" s="44">
        <f t="shared" si="199"/>
        <v>332372.01747495186</v>
      </c>
      <c r="BW103" s="44">
        <f t="shared" si="200"/>
        <v>807361.20771987946</v>
      </c>
      <c r="BX103" s="44">
        <f t="shared" si="201"/>
        <v>19685.902537728132</v>
      </c>
      <c r="BY103" s="44">
        <f t="shared" si="202"/>
        <v>22092.385772027483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33638927.523295939</v>
      </c>
      <c r="I104" s="21">
        <f>+'Function-Classif'!T104</f>
        <v>0</v>
      </c>
      <c r="J104" s="21">
        <f>+'Function-Classif'!U104</f>
        <v>3257338.476704061</v>
      </c>
      <c r="K104" s="47"/>
      <c r="L104" s="47">
        <f t="shared" si="236"/>
        <v>13842491.862271853</v>
      </c>
      <c r="M104" s="47">
        <f t="shared" si="236"/>
        <v>0</v>
      </c>
      <c r="N104" s="47">
        <f t="shared" si="236"/>
        <v>1879159.2970678422</v>
      </c>
      <c r="O104" s="47"/>
      <c r="P104" s="47">
        <f t="shared" si="237"/>
        <v>4139905.0242875223</v>
      </c>
      <c r="Q104" s="47">
        <f t="shared" si="237"/>
        <v>0</v>
      </c>
      <c r="R104" s="47">
        <f t="shared" si="237"/>
        <v>306488.58150141611</v>
      </c>
      <c r="S104" s="47"/>
      <c r="T104" s="47">
        <f t="shared" si="237"/>
        <v>417552.17230596446</v>
      </c>
      <c r="U104" s="47">
        <f t="shared" si="237"/>
        <v>0</v>
      </c>
      <c r="V104" s="47">
        <f t="shared" si="237"/>
        <v>2877.9974516595521</v>
      </c>
      <c r="W104" s="24"/>
      <c r="X104" s="47">
        <f t="shared" si="238"/>
        <v>4969245.0554332715</v>
      </c>
      <c r="Y104" s="47">
        <f t="shared" si="238"/>
        <v>0</v>
      </c>
      <c r="Z104" s="47">
        <f t="shared" si="238"/>
        <v>34510.537150956894</v>
      </c>
      <c r="AB104" s="47">
        <f t="shared" si="239"/>
        <v>4573946.8992370348</v>
      </c>
      <c r="AC104" s="47">
        <f t="shared" si="239"/>
        <v>0</v>
      </c>
      <c r="AD104" s="47">
        <f t="shared" si="239"/>
        <v>4506.5035618046959</v>
      </c>
      <c r="AF104" s="47">
        <f t="shared" si="240"/>
        <v>2794128.6156458426</v>
      </c>
      <c r="AG104" s="47">
        <f t="shared" si="240"/>
        <v>0</v>
      </c>
      <c r="AH104" s="47">
        <f t="shared" si="240"/>
        <v>3803.9917297593361</v>
      </c>
      <c r="AJ104" s="47">
        <f t="shared" si="241"/>
        <v>2188116.1271787756</v>
      </c>
      <c r="AK104" s="47">
        <f t="shared" si="241"/>
        <v>0</v>
      </c>
      <c r="AL104" s="47">
        <f t="shared" si="241"/>
        <v>3686.3227876018791</v>
      </c>
      <c r="AN104" s="47">
        <f t="shared" si="242"/>
        <v>275808.92892478924</v>
      </c>
      <c r="AO104" s="47">
        <f t="shared" si="242"/>
        <v>0</v>
      </c>
      <c r="AP104" s="47">
        <f t="shared" si="242"/>
        <v>42.751428878727566</v>
      </c>
      <c r="AR104" s="47">
        <f t="shared" si="243"/>
        <v>147895.30338694379</v>
      </c>
      <c r="AS104" s="47">
        <f t="shared" si="243"/>
        <v>0</v>
      </c>
      <c r="AT104" s="47">
        <f t="shared" si="243"/>
        <v>42.751428878727566</v>
      </c>
      <c r="AV104" s="47">
        <f t="shared" si="244"/>
        <v>274059.18728996103</v>
      </c>
      <c r="AW104" s="47">
        <f t="shared" si="244"/>
        <v>0</v>
      </c>
      <c r="AX104" s="47">
        <f t="shared" si="244"/>
        <v>1021026.577633555</v>
      </c>
      <c r="AZ104" s="47">
        <f t="shared" si="245"/>
        <v>8878.5783721403513</v>
      </c>
      <c r="BA104" s="47">
        <f t="shared" si="245"/>
        <v>0</v>
      </c>
      <c r="BB104" s="47">
        <f t="shared" si="245"/>
        <v>182.58294568932658</v>
      </c>
      <c r="BD104" s="47">
        <f t="shared" si="246"/>
        <v>6899.7689618476397</v>
      </c>
      <c r="BE104" s="47">
        <f t="shared" si="246"/>
        <v>0</v>
      </c>
      <c r="BF104" s="47">
        <f t="shared" si="246"/>
        <v>1010.5820160184612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15721651.159339694</v>
      </c>
      <c r="BO104" s="44">
        <f t="shared" si="192"/>
        <v>4446393.6057889387</v>
      </c>
      <c r="BP104" s="44">
        <f t="shared" si="193"/>
        <v>420430.16975762398</v>
      </c>
      <c r="BQ104" s="44">
        <f t="shared" si="194"/>
        <v>5003755.5925842281</v>
      </c>
      <c r="BR104" s="44">
        <f t="shared" si="195"/>
        <v>4578453.4027988398</v>
      </c>
      <c r="BS104" s="44">
        <f t="shared" si="196"/>
        <v>2797932.6073756018</v>
      </c>
      <c r="BT104" s="44">
        <f t="shared" si="197"/>
        <v>2191802.4499663776</v>
      </c>
      <c r="BU104" s="44">
        <f t="shared" si="198"/>
        <v>275851.68035366799</v>
      </c>
      <c r="BV104" s="44">
        <f t="shared" si="199"/>
        <v>147938.05481582251</v>
      </c>
      <c r="BW104" s="44">
        <f t="shared" si="200"/>
        <v>1295085.7649235162</v>
      </c>
      <c r="BX104" s="44">
        <f t="shared" si="201"/>
        <v>9061.1613178296775</v>
      </c>
      <c r="BY104" s="44">
        <f t="shared" si="202"/>
        <v>7910.3509778661009</v>
      </c>
      <c r="CA104" s="44">
        <f t="shared" si="203"/>
        <v>0</v>
      </c>
    </row>
    <row r="105" spans="2:79" x14ac:dyDescent="0.25">
      <c r="B105" s="43" t="s">
        <v>453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12885245.656769998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4195044.3515999988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493062.86855699995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5763468.3730199989</v>
      </c>
      <c r="Y105" s="47">
        <f t="shared" si="238"/>
        <v>0</v>
      </c>
      <c r="Z105" s="47">
        <f t="shared" si="238"/>
        <v>0</v>
      </c>
      <c r="AB105" s="47">
        <f t="shared" si="239"/>
        <v>5495943.5723279994</v>
      </c>
      <c r="AC105" s="47">
        <f t="shared" si="239"/>
        <v>0</v>
      </c>
      <c r="AD105" s="47">
        <f t="shared" si="239"/>
        <v>0</v>
      </c>
      <c r="AF105" s="47">
        <f t="shared" si="240"/>
        <v>3304540.9489709991</v>
      </c>
      <c r="AG105" s="47">
        <f t="shared" si="240"/>
        <v>0</v>
      </c>
      <c r="AH105" s="47">
        <f t="shared" si="240"/>
        <v>0</v>
      </c>
      <c r="AJ105" s="47">
        <f t="shared" si="241"/>
        <v>3325661.3279729998</v>
      </c>
      <c r="AK105" s="47">
        <f t="shared" si="241"/>
        <v>0</v>
      </c>
      <c r="AL105" s="47">
        <f t="shared" si="241"/>
        <v>0</v>
      </c>
      <c r="AN105" s="47">
        <f t="shared" si="242"/>
        <v>327111.84935399989</v>
      </c>
      <c r="AO105" s="47">
        <f t="shared" si="242"/>
        <v>0</v>
      </c>
      <c r="AP105" s="47">
        <f t="shared" si="242"/>
        <v>0</v>
      </c>
      <c r="AR105" s="47">
        <f t="shared" si="243"/>
        <v>177418.44147899997</v>
      </c>
      <c r="AS105" s="47">
        <f t="shared" si="243"/>
        <v>0</v>
      </c>
      <c r="AT105" s="47">
        <f t="shared" si="243"/>
        <v>0</v>
      </c>
      <c r="AV105" s="47">
        <f t="shared" si="244"/>
        <v>302435.11787399993</v>
      </c>
      <c r="AW105" s="47">
        <f t="shared" si="244"/>
        <v>0</v>
      </c>
      <c r="AX105" s="47">
        <f t="shared" si="244"/>
        <v>0</v>
      </c>
      <c r="AZ105" s="47">
        <f t="shared" si="245"/>
        <v>9870.6925919999976</v>
      </c>
      <c r="BA105" s="47">
        <f t="shared" si="245"/>
        <v>0</v>
      </c>
      <c r="BB105" s="47">
        <f t="shared" si="245"/>
        <v>0</v>
      </c>
      <c r="BD105" s="47">
        <f t="shared" si="246"/>
        <v>9507.7994819999985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12885245.656769998</v>
      </c>
      <c r="BO105" s="44">
        <f t="shared" si="192"/>
        <v>4195044.3515999988</v>
      </c>
      <c r="BP105" s="44">
        <f t="shared" si="193"/>
        <v>493062.86855699995</v>
      </c>
      <c r="BQ105" s="44">
        <f t="shared" si="194"/>
        <v>5763468.3730199989</v>
      </c>
      <c r="BR105" s="44">
        <f t="shared" si="195"/>
        <v>5495943.5723279994</v>
      </c>
      <c r="BS105" s="44">
        <f t="shared" si="196"/>
        <v>3304540.9489709991</v>
      </c>
      <c r="BT105" s="44">
        <f t="shared" si="197"/>
        <v>3325661.3279729998</v>
      </c>
      <c r="BU105" s="44">
        <f t="shared" si="198"/>
        <v>327111.84935399989</v>
      </c>
      <c r="BV105" s="44">
        <f t="shared" si="199"/>
        <v>177418.44147899997</v>
      </c>
      <c r="BW105" s="44">
        <f t="shared" si="200"/>
        <v>302435.11787399993</v>
      </c>
      <c r="BX105" s="44">
        <f t="shared" si="201"/>
        <v>9870.6925919999976</v>
      </c>
      <c r="BY105" s="44">
        <f t="shared" si="202"/>
        <v>9507.7994819999985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12738651.640723204</v>
      </c>
      <c r="I106" s="31">
        <f>+'Function-Classif'!T106</f>
        <v>0</v>
      </c>
      <c r="J106" s="31">
        <f>+'Function-Classif'!U106</f>
        <v>1233514.3592767972</v>
      </c>
      <c r="K106" s="65"/>
      <c r="L106" s="47">
        <f t="shared" si="236"/>
        <v>5241982.8649682729</v>
      </c>
      <c r="M106" s="47">
        <f t="shared" si="236"/>
        <v>0</v>
      </c>
      <c r="N106" s="47">
        <f t="shared" si="236"/>
        <v>711614.71025483194</v>
      </c>
      <c r="O106" s="47"/>
      <c r="P106" s="47">
        <f t="shared" si="237"/>
        <v>1567731.5483246814</v>
      </c>
      <c r="Q106" s="47">
        <f t="shared" si="237"/>
        <v>0</v>
      </c>
      <c r="R106" s="47">
        <f t="shared" si="237"/>
        <v>116063.48831728162</v>
      </c>
      <c r="S106" s="47"/>
      <c r="T106" s="47">
        <f t="shared" si="237"/>
        <v>158121.91578192596</v>
      </c>
      <c r="U106" s="47">
        <f t="shared" si="237"/>
        <v>0</v>
      </c>
      <c r="V106" s="47">
        <f t="shared" si="237"/>
        <v>1089.8625389941692</v>
      </c>
      <c r="W106" s="24"/>
      <c r="X106" s="47">
        <f t="shared" si="238"/>
        <v>1881792.5046722309</v>
      </c>
      <c r="Y106" s="47">
        <f t="shared" si="238"/>
        <v>0</v>
      </c>
      <c r="Z106" s="47">
        <f t="shared" si="238"/>
        <v>13068.719577811389</v>
      </c>
      <c r="AB106" s="47">
        <f t="shared" si="239"/>
        <v>1732097.9134128403</v>
      </c>
      <c r="AC106" s="47">
        <f t="shared" si="239"/>
        <v>0</v>
      </c>
      <c r="AD106" s="47">
        <f t="shared" si="239"/>
        <v>1706.5579439698986</v>
      </c>
      <c r="AF106" s="47">
        <f t="shared" si="240"/>
        <v>1058102.4335403997</v>
      </c>
      <c r="AG106" s="47">
        <f t="shared" si="240"/>
        <v>0</v>
      </c>
      <c r="AH106" s="47">
        <f t="shared" si="240"/>
        <v>1440.5252800059654</v>
      </c>
      <c r="AJ106" s="47">
        <f t="shared" si="241"/>
        <v>828612.89422130038</v>
      </c>
      <c r="AK106" s="47">
        <f t="shared" si="241"/>
        <v>0</v>
      </c>
      <c r="AL106" s="47">
        <f t="shared" si="241"/>
        <v>1395.9654865334123</v>
      </c>
      <c r="AN106" s="47">
        <f t="shared" si="242"/>
        <v>104445.47801176837</v>
      </c>
      <c r="AO106" s="47">
        <f t="shared" si="242"/>
        <v>0</v>
      </c>
      <c r="AP106" s="47">
        <f t="shared" si="242"/>
        <v>16.189444780964433</v>
      </c>
      <c r="AR106" s="47">
        <f t="shared" si="243"/>
        <v>56006.147872598835</v>
      </c>
      <c r="AS106" s="47">
        <f t="shared" si="243"/>
        <v>0</v>
      </c>
      <c r="AT106" s="47">
        <f t="shared" si="243"/>
        <v>16.189444780964433</v>
      </c>
      <c r="AV106" s="47">
        <f t="shared" si="244"/>
        <v>103782.87219201059</v>
      </c>
      <c r="AW106" s="47">
        <f t="shared" si="244"/>
        <v>0</v>
      </c>
      <c r="AX106" s="47">
        <f t="shared" si="244"/>
        <v>386650.31396694499</v>
      </c>
      <c r="AZ106" s="47">
        <f t="shared" si="245"/>
        <v>3362.2093590596605</v>
      </c>
      <c r="BA106" s="47">
        <f t="shared" si="245"/>
        <v>0</v>
      </c>
      <c r="BB106" s="47">
        <f t="shared" si="245"/>
        <v>69.141935011533562</v>
      </c>
      <c r="BD106" s="47">
        <f t="shared" si="246"/>
        <v>2612.8583661171265</v>
      </c>
      <c r="BE106" s="47">
        <f t="shared" si="246"/>
        <v>0</v>
      </c>
      <c r="BF106" s="47">
        <f t="shared" si="246"/>
        <v>382.69508585027546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5953597.575223105</v>
      </c>
      <c r="BO106" s="44">
        <f t="shared" si="192"/>
        <v>1683795.0366419631</v>
      </c>
      <c r="BP106" s="44">
        <f t="shared" si="193"/>
        <v>159211.77832092013</v>
      </c>
      <c r="BQ106" s="44">
        <f t="shared" si="194"/>
        <v>1894861.2242500423</v>
      </c>
      <c r="BR106" s="44">
        <f t="shared" si="195"/>
        <v>1733804.4713568103</v>
      </c>
      <c r="BS106" s="44">
        <f t="shared" si="196"/>
        <v>1059542.9588204056</v>
      </c>
      <c r="BT106" s="44">
        <f t="shared" si="197"/>
        <v>830008.85970783373</v>
      </c>
      <c r="BU106" s="44">
        <f t="shared" si="198"/>
        <v>104461.66745654933</v>
      </c>
      <c r="BV106" s="44">
        <f t="shared" si="199"/>
        <v>56022.337317379795</v>
      </c>
      <c r="BW106" s="44">
        <f t="shared" si="200"/>
        <v>490433.18615895556</v>
      </c>
      <c r="BX106" s="44">
        <f t="shared" si="201"/>
        <v>3431.3512940711939</v>
      </c>
      <c r="BY106" s="44">
        <f t="shared" si="202"/>
        <v>2995.553451967402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100940196.19519293</v>
      </c>
      <c r="I107" s="21">
        <f>SUM(I103:I106)</f>
        <v>51365920.482212529</v>
      </c>
      <c r="J107" s="21">
        <f>SUM(J103:J106)</f>
        <v>10694350.322594533</v>
      </c>
      <c r="K107" s="21"/>
      <c r="L107" s="21">
        <f t="shared" ref="L107:R107" si="255">SUM(L103:L106)</f>
        <v>39765359.442774013</v>
      </c>
      <c r="M107" s="21">
        <f t="shared" si="255"/>
        <v>18651981.482295901</v>
      </c>
      <c r="N107" s="21">
        <f t="shared" si="255"/>
        <v>7124345.7247567493</v>
      </c>
      <c r="O107" s="21"/>
      <c r="P107" s="21">
        <f t="shared" si="255"/>
        <v>12254609.440655235</v>
      </c>
      <c r="Q107" s="21">
        <f t="shared" si="255"/>
        <v>6059036.8316294048</v>
      </c>
      <c r="R107" s="21">
        <f t="shared" si="255"/>
        <v>1513642.5226882917</v>
      </c>
      <c r="S107" s="21"/>
      <c r="T107" s="21">
        <f t="shared" ref="T107:V107" si="256">SUM(T103:T106)</f>
        <v>1289661.6435967661</v>
      </c>
      <c r="U107" s="21">
        <f t="shared" si="256"/>
        <v>716067.24554410391</v>
      </c>
      <c r="V107" s="21">
        <f t="shared" si="256"/>
        <v>22707.149120771635</v>
      </c>
      <c r="W107" s="21"/>
      <c r="X107" s="21">
        <f t="shared" ref="X107:BF107" si="257">SUM(X103:X106)</f>
        <v>15275918.988333708</v>
      </c>
      <c r="Y107" s="21">
        <f t="shared" si="257"/>
        <v>8336983.8348747017</v>
      </c>
      <c r="Z107" s="21">
        <f t="shared" si="257"/>
        <v>250747.14250460695</v>
      </c>
      <c r="AA107" s="21"/>
      <c r="AB107" s="21">
        <f t="shared" si="257"/>
        <v>14194940.06601567</v>
      </c>
      <c r="AC107" s="21">
        <f t="shared" si="257"/>
        <v>8002831.5786366211</v>
      </c>
      <c r="AD107" s="21">
        <f t="shared" si="257"/>
        <v>48367.100217176871</v>
      </c>
      <c r="AE107" s="21"/>
      <c r="AF107" s="21">
        <f t="shared" si="257"/>
        <v>8619748.9617000483</v>
      </c>
      <c r="AG107" s="21">
        <f t="shared" si="257"/>
        <v>3543249.6874830686</v>
      </c>
      <c r="AH107" s="21">
        <f t="shared" si="257"/>
        <v>60094.249171144627</v>
      </c>
      <c r="AI107" s="21"/>
      <c r="AJ107" s="21">
        <f t="shared" si="257"/>
        <v>7373559.9645645227</v>
      </c>
      <c r="AK107" s="21">
        <f t="shared" si="257"/>
        <v>4846694.5185665451</v>
      </c>
      <c r="AL107" s="21">
        <f t="shared" si="257"/>
        <v>28244.122353291448</v>
      </c>
      <c r="AM107" s="21"/>
      <c r="AN107" s="21">
        <f t="shared" si="257"/>
        <v>853194.08536733687</v>
      </c>
      <c r="AO107" s="21">
        <f t="shared" si="257"/>
        <v>474524.73403622198</v>
      </c>
      <c r="AP107" s="21">
        <f t="shared" si="257"/>
        <v>335.15792509000249</v>
      </c>
      <c r="AQ107" s="21"/>
      <c r="AR107" s="21">
        <f t="shared" si="257"/>
        <v>456523.16017103556</v>
      </c>
      <c r="AS107" s="21">
        <f t="shared" si="257"/>
        <v>256892.53299102857</v>
      </c>
      <c r="AT107" s="21">
        <f t="shared" si="257"/>
        <v>335.15792509000249</v>
      </c>
      <c r="AU107" s="21"/>
      <c r="AV107" s="21">
        <f t="shared" si="257"/>
        <v>808196.77653254231</v>
      </c>
      <c r="AW107" s="21">
        <f t="shared" si="257"/>
        <v>449222.55743372836</v>
      </c>
      <c r="AX107" s="21">
        <f t="shared" si="257"/>
        <v>1637895.9427100804</v>
      </c>
      <c r="AY107" s="21"/>
      <c r="AZ107" s="21">
        <f t="shared" si="257"/>
        <v>26241.916950073384</v>
      </c>
      <c r="BA107" s="21">
        <f t="shared" si="257"/>
        <v>14629.222319083434</v>
      </c>
      <c r="BB107" s="21">
        <f t="shared" si="257"/>
        <v>1177.9684724721828</v>
      </c>
      <c r="BC107" s="21"/>
      <c r="BD107" s="21">
        <f t="shared" si="257"/>
        <v>22241.748531987312</v>
      </c>
      <c r="BE107" s="21">
        <f t="shared" si="257"/>
        <v>13806.256402107212</v>
      </c>
      <c r="BF107" s="21">
        <f t="shared" si="257"/>
        <v>6458.0847497664572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65541686.649826661</v>
      </c>
      <c r="BO107" s="44">
        <f t="shared" si="192"/>
        <v>19827288.794972934</v>
      </c>
      <c r="BP107" s="44">
        <f t="shared" si="193"/>
        <v>2028436.0382616415</v>
      </c>
      <c r="BQ107" s="44">
        <f t="shared" si="194"/>
        <v>23863649.965713017</v>
      </c>
      <c r="BR107" s="44">
        <f t="shared" si="195"/>
        <v>22246138.744869471</v>
      </c>
      <c r="BS107" s="44">
        <f t="shared" si="196"/>
        <v>12223092.898354262</v>
      </c>
      <c r="BT107" s="44">
        <f t="shared" si="197"/>
        <v>12248498.605484359</v>
      </c>
      <c r="BU107" s="44">
        <f t="shared" si="198"/>
        <v>1328053.977328649</v>
      </c>
      <c r="BV107" s="44">
        <f t="shared" si="199"/>
        <v>713750.85108715412</v>
      </c>
      <c r="BW107" s="44">
        <f t="shared" si="200"/>
        <v>2895315.2766763512</v>
      </c>
      <c r="BX107" s="44">
        <f t="shared" si="201"/>
        <v>42049.107741628999</v>
      </c>
      <c r="BY107" s="44">
        <f t="shared" si="202"/>
        <v>42506.089683860984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468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498214354.54141825</v>
      </c>
      <c r="I114" s="21">
        <f>+'Function-Classif'!T114</f>
        <v>0</v>
      </c>
      <c r="J114" s="21">
        <f>+'Function-Classif'!U114</f>
        <v>48243297.45858179</v>
      </c>
      <c r="K114" s="47"/>
      <c r="L114" s="47">
        <f t="shared" ref="L114:N114" si="258">INDEX(Alloc,$E114,L$1)*$G114</f>
        <v>205016290.83241606</v>
      </c>
      <c r="M114" s="47">
        <f t="shared" si="258"/>
        <v>0</v>
      </c>
      <c r="N114" s="47">
        <f t="shared" si="258"/>
        <v>27831569.113515813</v>
      </c>
      <c r="O114" s="47"/>
      <c r="P114" s="47">
        <f t="shared" ref="P114:V114" si="259">INDEX(Alloc,$E114,P$1)*$G114</f>
        <v>61314680.978155419</v>
      </c>
      <c r="Q114" s="47">
        <f t="shared" si="259"/>
        <v>0</v>
      </c>
      <c r="R114" s="47">
        <f t="shared" si="259"/>
        <v>4539294.8601377299</v>
      </c>
      <c r="S114" s="47"/>
      <c r="T114" s="47">
        <f t="shared" si="259"/>
        <v>6184218.7408833392</v>
      </c>
      <c r="U114" s="47">
        <f t="shared" si="259"/>
        <v>0</v>
      </c>
      <c r="V114" s="47">
        <f t="shared" si="259"/>
        <v>42625.010614783147</v>
      </c>
      <c r="W114" s="24"/>
      <c r="X114" s="47">
        <f t="shared" ref="X114:Z114" si="260">INDEX(Alloc,$E114,X$1)*$G114</f>
        <v>73597745.235376269</v>
      </c>
      <c r="Y114" s="47">
        <f t="shared" si="260"/>
        <v>0</v>
      </c>
      <c r="Z114" s="47">
        <f t="shared" si="260"/>
        <v>511123.45896386023</v>
      </c>
      <c r="AB114" s="47">
        <f t="shared" ref="AB114:AD114" si="261">INDEX(Alloc,$E114,AB$1)*$G114</f>
        <v>67743122.92007409</v>
      </c>
      <c r="AC114" s="47">
        <f t="shared" si="261"/>
        <v>0</v>
      </c>
      <c r="AD114" s="47">
        <f t="shared" si="261"/>
        <v>66744.243309429497</v>
      </c>
      <c r="AF114" s="47">
        <f t="shared" ref="AF114:AH114" si="262">INDEX(Alloc,$E114,AF$1)*$G114</f>
        <v>41382858.706944428</v>
      </c>
      <c r="AG114" s="47">
        <f t="shared" si="262"/>
        <v>0</v>
      </c>
      <c r="AH114" s="47">
        <f t="shared" si="262"/>
        <v>56339.587015978941</v>
      </c>
      <c r="AJ114" s="47">
        <f t="shared" ref="AJ114:AL114" si="263">INDEX(Alloc,$E114,AJ$1)*$G114</f>
        <v>32407420.337912977</v>
      </c>
      <c r="AK114" s="47">
        <f t="shared" si="263"/>
        <v>0</v>
      </c>
      <c r="AL114" s="47">
        <f t="shared" si="263"/>
        <v>54596.833593595016</v>
      </c>
      <c r="AN114" s="47">
        <f t="shared" ref="AN114:AP114" si="264">INDEX(Alloc,$E114,AN$1)*$G114</f>
        <v>4084909.2886763993</v>
      </c>
      <c r="AO114" s="47">
        <f t="shared" si="264"/>
        <v>0</v>
      </c>
      <c r="AP114" s="47">
        <f t="shared" si="264"/>
        <v>633.17641532382868</v>
      </c>
      <c r="AR114" s="47">
        <f t="shared" ref="AR114:AT114" si="265">INDEX(Alloc,$E114,AR$1)*$G114</f>
        <v>2190425.4547237097</v>
      </c>
      <c r="AS114" s="47">
        <f t="shared" si="265"/>
        <v>0</v>
      </c>
      <c r="AT114" s="47">
        <f t="shared" si="265"/>
        <v>633.17641532382868</v>
      </c>
      <c r="AV114" s="47">
        <f t="shared" ref="AV114:AX114" si="266">INDEX(Alloc,$E114,AV$1)*$G114</f>
        <v>4058994.4791567889</v>
      </c>
      <c r="AW114" s="47">
        <f t="shared" si="266"/>
        <v>0</v>
      </c>
      <c r="AX114" s="47">
        <f t="shared" si="266"/>
        <v>15122066.450931055</v>
      </c>
      <c r="AZ114" s="47">
        <f t="shared" ref="AZ114:BB114" si="267">INDEX(Alloc,$E114,AZ$1)*$G114</f>
        <v>131497.50954033664</v>
      </c>
      <c r="BA114" s="47">
        <f t="shared" si="267"/>
        <v>0</v>
      </c>
      <c r="BB114" s="47">
        <f t="shared" si="267"/>
        <v>2704.1719559543758</v>
      </c>
      <c r="BD114" s="47">
        <f t="shared" ref="BD114:BF114" si="268">INDEX(Alloc,$E114,BD$1)*$G114</f>
        <v>102190.05755850034</v>
      </c>
      <c r="BE114" s="47">
        <f t="shared" si="268"/>
        <v>0</v>
      </c>
      <c r="BF114" s="47">
        <f t="shared" si="268"/>
        <v>14967.375712948153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232847859.94593188</v>
      </c>
      <c r="BO114" s="44">
        <f t="shared" si="192"/>
        <v>65853975.83829315</v>
      </c>
      <c r="BP114" s="44">
        <f t="shared" si="193"/>
        <v>6226843.7514981227</v>
      </c>
      <c r="BQ114" s="44">
        <f t="shared" si="194"/>
        <v>74108868.694340125</v>
      </c>
      <c r="BR114" s="44">
        <f t="shared" si="195"/>
        <v>67809867.163383514</v>
      </c>
      <c r="BS114" s="44">
        <f t="shared" si="196"/>
        <v>41439198.293960407</v>
      </c>
      <c r="BT114" s="44">
        <f t="shared" si="197"/>
        <v>32462017.171506573</v>
      </c>
      <c r="BU114" s="44">
        <f t="shared" si="198"/>
        <v>4085542.465091723</v>
      </c>
      <c r="BV114" s="44">
        <f t="shared" si="199"/>
        <v>2191058.6311390335</v>
      </c>
      <c r="BW114" s="44">
        <f t="shared" si="200"/>
        <v>19181060.930087846</v>
      </c>
      <c r="BX114" s="44">
        <f t="shared" si="201"/>
        <v>134201.68149629101</v>
      </c>
      <c r="BY114" s="44">
        <f t="shared" si="202"/>
        <v>117157.43327144849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498214354.54141825</v>
      </c>
      <c r="I118" s="21">
        <f t="shared" ref="I118:BF118" si="269">SUM(I112:I117)</f>
        <v>0</v>
      </c>
      <c r="J118" s="21">
        <f t="shared" si="269"/>
        <v>48243297.45858179</v>
      </c>
      <c r="K118" s="21"/>
      <c r="L118" s="21">
        <f t="shared" si="269"/>
        <v>205016290.83241606</v>
      </c>
      <c r="M118" s="21">
        <f t="shared" si="269"/>
        <v>0</v>
      </c>
      <c r="N118" s="21">
        <f t="shared" si="269"/>
        <v>27831569.113515813</v>
      </c>
      <c r="O118" s="21"/>
      <c r="P118" s="21">
        <f t="shared" si="269"/>
        <v>61314680.978155419</v>
      </c>
      <c r="Q118" s="21">
        <f t="shared" si="269"/>
        <v>0</v>
      </c>
      <c r="R118" s="21">
        <f t="shared" si="269"/>
        <v>4539294.8601377299</v>
      </c>
      <c r="S118" s="21"/>
      <c r="T118" s="21">
        <f t="shared" ref="T118:V118" si="270">SUM(T112:T117)</f>
        <v>6184218.7408833392</v>
      </c>
      <c r="U118" s="21">
        <f t="shared" si="270"/>
        <v>0</v>
      </c>
      <c r="V118" s="21">
        <f t="shared" si="270"/>
        <v>42625.010614783147</v>
      </c>
      <c r="W118" s="21"/>
      <c r="X118" s="21">
        <f t="shared" si="269"/>
        <v>73597745.235376269</v>
      </c>
      <c r="Y118" s="21">
        <f t="shared" si="269"/>
        <v>0</v>
      </c>
      <c r="Z118" s="21">
        <f t="shared" si="269"/>
        <v>511123.45896386023</v>
      </c>
      <c r="AA118" s="21"/>
      <c r="AB118" s="21">
        <f t="shared" si="269"/>
        <v>67743122.92007409</v>
      </c>
      <c r="AC118" s="21">
        <f t="shared" si="269"/>
        <v>0</v>
      </c>
      <c r="AD118" s="21">
        <f t="shared" si="269"/>
        <v>66744.243309429497</v>
      </c>
      <c r="AE118" s="21"/>
      <c r="AF118" s="21">
        <f t="shared" si="269"/>
        <v>41382858.706944428</v>
      </c>
      <c r="AG118" s="21">
        <f t="shared" si="269"/>
        <v>0</v>
      </c>
      <c r="AH118" s="21">
        <f t="shared" si="269"/>
        <v>56339.587015978941</v>
      </c>
      <c r="AI118" s="21"/>
      <c r="AJ118" s="21">
        <f t="shared" si="269"/>
        <v>32407420.337912977</v>
      </c>
      <c r="AK118" s="21">
        <f t="shared" si="269"/>
        <v>0</v>
      </c>
      <c r="AL118" s="21">
        <f t="shared" si="269"/>
        <v>54596.833593595016</v>
      </c>
      <c r="AM118" s="21"/>
      <c r="AN118" s="21">
        <f t="shared" si="269"/>
        <v>4084909.2886763993</v>
      </c>
      <c r="AO118" s="21">
        <f t="shared" si="269"/>
        <v>0</v>
      </c>
      <c r="AP118" s="21">
        <f t="shared" si="269"/>
        <v>633.17641532382868</v>
      </c>
      <c r="AQ118" s="21"/>
      <c r="AR118" s="21">
        <f t="shared" si="269"/>
        <v>2190425.4547237097</v>
      </c>
      <c r="AS118" s="21">
        <f t="shared" si="269"/>
        <v>0</v>
      </c>
      <c r="AT118" s="21">
        <f t="shared" si="269"/>
        <v>633.17641532382868</v>
      </c>
      <c r="AU118" s="21"/>
      <c r="AV118" s="21">
        <f t="shared" si="269"/>
        <v>4058994.4791567889</v>
      </c>
      <c r="AW118" s="21">
        <f t="shared" si="269"/>
        <v>0</v>
      </c>
      <c r="AX118" s="21">
        <f t="shared" si="269"/>
        <v>15122066.450931055</v>
      </c>
      <c r="AY118" s="21"/>
      <c r="AZ118" s="21">
        <f t="shared" si="269"/>
        <v>131497.50954033664</v>
      </c>
      <c r="BA118" s="21">
        <f t="shared" si="269"/>
        <v>0</v>
      </c>
      <c r="BB118" s="21">
        <f t="shared" si="269"/>
        <v>2704.1719559543758</v>
      </c>
      <c r="BC118" s="21"/>
      <c r="BD118" s="21">
        <f t="shared" si="269"/>
        <v>102190.05755850034</v>
      </c>
      <c r="BE118" s="21">
        <f t="shared" si="269"/>
        <v>0</v>
      </c>
      <c r="BF118" s="21">
        <f t="shared" si="269"/>
        <v>14967.375712948153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232847859.94593188</v>
      </c>
      <c r="BO118" s="44">
        <f t="shared" si="192"/>
        <v>65853975.83829315</v>
      </c>
      <c r="BP118" s="44">
        <f t="shared" si="193"/>
        <v>6226843.7514981227</v>
      </c>
      <c r="BQ118" s="44">
        <f t="shared" si="194"/>
        <v>74108868.694340125</v>
      </c>
      <c r="BR118" s="44">
        <f t="shared" si="195"/>
        <v>67809867.163383514</v>
      </c>
      <c r="BS118" s="44">
        <f t="shared" si="196"/>
        <v>41439198.293960407</v>
      </c>
      <c r="BT118" s="44">
        <f t="shared" si="197"/>
        <v>32462017.171506573</v>
      </c>
      <c r="BU118" s="44">
        <f t="shared" si="198"/>
        <v>4085542.465091723</v>
      </c>
      <c r="BV118" s="44">
        <f t="shared" si="199"/>
        <v>2191058.6311390335</v>
      </c>
      <c r="BW118" s="44">
        <f t="shared" si="200"/>
        <v>19181060.930087846</v>
      </c>
      <c r="BX118" s="44">
        <f t="shared" si="201"/>
        <v>134201.68149629101</v>
      </c>
      <c r="BY118" s="44">
        <f t="shared" si="202"/>
        <v>117157.43327144849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498214354.54141825</v>
      </c>
      <c r="I129" s="21">
        <f t="shared" ref="I129:J129" si="285">I118+I127</f>
        <v>0</v>
      </c>
      <c r="J129" s="21">
        <f t="shared" si="285"/>
        <v>48243297.45858179</v>
      </c>
      <c r="K129" s="21"/>
      <c r="L129" s="21">
        <f t="shared" ref="L129:BF129" si="286">L118+L127</f>
        <v>205016290.83241606</v>
      </c>
      <c r="M129" s="21">
        <f t="shared" si="286"/>
        <v>0</v>
      </c>
      <c r="N129" s="21">
        <f t="shared" si="286"/>
        <v>27831569.113515813</v>
      </c>
      <c r="O129" s="21"/>
      <c r="P129" s="21">
        <f t="shared" si="286"/>
        <v>61314680.978155419</v>
      </c>
      <c r="Q129" s="21">
        <f t="shared" si="286"/>
        <v>0</v>
      </c>
      <c r="R129" s="21">
        <f t="shared" si="286"/>
        <v>4539294.8601377299</v>
      </c>
      <c r="S129" s="21"/>
      <c r="T129" s="21">
        <f t="shared" ref="T129:V129" si="287">T118+T127</f>
        <v>6184218.7408833392</v>
      </c>
      <c r="U129" s="21">
        <f t="shared" si="287"/>
        <v>0</v>
      </c>
      <c r="V129" s="21">
        <f t="shared" si="287"/>
        <v>42625.010614783147</v>
      </c>
      <c r="W129" s="21"/>
      <c r="X129" s="21">
        <f t="shared" si="286"/>
        <v>73597745.235376269</v>
      </c>
      <c r="Y129" s="21">
        <f t="shared" si="286"/>
        <v>0</v>
      </c>
      <c r="Z129" s="21">
        <f t="shared" si="286"/>
        <v>511123.45896386023</v>
      </c>
      <c r="AA129" s="21"/>
      <c r="AB129" s="21">
        <f t="shared" si="286"/>
        <v>67743122.92007409</v>
      </c>
      <c r="AC129" s="21">
        <f t="shared" si="286"/>
        <v>0</v>
      </c>
      <c r="AD129" s="21">
        <f t="shared" si="286"/>
        <v>66744.243309429497</v>
      </c>
      <c r="AE129" s="21"/>
      <c r="AF129" s="21">
        <f t="shared" si="286"/>
        <v>41382858.706944428</v>
      </c>
      <c r="AG129" s="21">
        <f t="shared" si="286"/>
        <v>0</v>
      </c>
      <c r="AH129" s="21">
        <f t="shared" si="286"/>
        <v>56339.587015978941</v>
      </c>
      <c r="AI129" s="21"/>
      <c r="AJ129" s="21">
        <f t="shared" si="286"/>
        <v>32407420.337912977</v>
      </c>
      <c r="AK129" s="21">
        <f t="shared" si="286"/>
        <v>0</v>
      </c>
      <c r="AL129" s="21">
        <f t="shared" si="286"/>
        <v>54596.833593595016</v>
      </c>
      <c r="AM129" s="21"/>
      <c r="AN129" s="21">
        <f t="shared" si="286"/>
        <v>4084909.2886763993</v>
      </c>
      <c r="AO129" s="21">
        <f t="shared" si="286"/>
        <v>0</v>
      </c>
      <c r="AP129" s="21">
        <f t="shared" si="286"/>
        <v>633.17641532382868</v>
      </c>
      <c r="AQ129" s="21"/>
      <c r="AR129" s="21">
        <f t="shared" si="286"/>
        <v>2190425.4547237097</v>
      </c>
      <c r="AS129" s="21">
        <f t="shared" si="286"/>
        <v>0</v>
      </c>
      <c r="AT129" s="21">
        <f t="shared" si="286"/>
        <v>633.17641532382868</v>
      </c>
      <c r="AU129" s="21"/>
      <c r="AV129" s="21">
        <f t="shared" si="286"/>
        <v>4058994.4791567889</v>
      </c>
      <c r="AW129" s="21">
        <f t="shared" si="286"/>
        <v>0</v>
      </c>
      <c r="AX129" s="21">
        <f t="shared" si="286"/>
        <v>15122066.450931055</v>
      </c>
      <c r="AY129" s="21"/>
      <c r="AZ129" s="21">
        <f t="shared" si="286"/>
        <v>131497.50954033664</v>
      </c>
      <c r="BA129" s="21">
        <f t="shared" si="286"/>
        <v>0</v>
      </c>
      <c r="BB129" s="21">
        <f t="shared" si="286"/>
        <v>2704.1719559543758</v>
      </c>
      <c r="BC129" s="21"/>
      <c r="BD129" s="21">
        <f t="shared" si="286"/>
        <v>102190.05755850034</v>
      </c>
      <c r="BE129" s="21">
        <f t="shared" si="286"/>
        <v>0</v>
      </c>
      <c r="BF129" s="21">
        <f t="shared" si="286"/>
        <v>14967.375712948153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232847859.94593188</v>
      </c>
      <c r="BO129" s="44">
        <f t="shared" si="192"/>
        <v>65853975.83829315</v>
      </c>
      <c r="BP129" s="44">
        <f t="shared" si="193"/>
        <v>6226843.7514981227</v>
      </c>
      <c r="BQ129" s="44">
        <f t="shared" si="194"/>
        <v>74108868.694340125</v>
      </c>
      <c r="BR129" s="44">
        <f t="shared" si="195"/>
        <v>67809867.163383514</v>
      </c>
      <c r="BS129" s="44">
        <f t="shared" si="196"/>
        <v>41439198.293960407</v>
      </c>
      <c r="BT129" s="44">
        <f t="shared" si="197"/>
        <v>32462017.171506573</v>
      </c>
      <c r="BU129" s="44">
        <f t="shared" si="198"/>
        <v>4085542.465091723</v>
      </c>
      <c r="BV129" s="44">
        <f t="shared" si="199"/>
        <v>2191058.6311390335</v>
      </c>
      <c r="BW129" s="44">
        <f t="shared" si="200"/>
        <v>19181060.930087846</v>
      </c>
      <c r="BX129" s="44">
        <f t="shared" si="201"/>
        <v>134201.68149629101</v>
      </c>
      <c r="BY129" s="44">
        <f t="shared" si="202"/>
        <v>117157.43327144849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2120689865.9531729</v>
      </c>
      <c r="I133" s="21">
        <f>I100+I107+I109-I129-I131</f>
        <v>51365920.482212529</v>
      </c>
      <c r="J133" s="21">
        <f>J100+J107+J109-J129-J131</f>
        <v>208878142.3046141</v>
      </c>
      <c r="K133" s="21"/>
      <c r="L133" s="21">
        <f t="shared" ref="L133:R133" si="303">L100+L107+L109-L129-L131</f>
        <v>869992930.16866505</v>
      </c>
      <c r="M133" s="21">
        <f t="shared" si="303"/>
        <v>18651981.482295901</v>
      </c>
      <c r="N133" s="21">
        <f t="shared" si="303"/>
        <v>121206875.34003362</v>
      </c>
      <c r="O133" s="21"/>
      <c r="P133" s="21">
        <f t="shared" si="303"/>
        <v>260720457.77507275</v>
      </c>
      <c r="Q133" s="21">
        <f t="shared" si="303"/>
        <v>6059036.8316294048</v>
      </c>
      <c r="R133" s="21">
        <f t="shared" si="303"/>
        <v>20149244.212544218</v>
      </c>
      <c r="S133" s="21"/>
      <c r="T133" s="21">
        <f t="shared" ref="T133:V133" si="304">T100+T107+T109-T129-T131</f>
        <v>26380515.009258367</v>
      </c>
      <c r="U133" s="21">
        <f t="shared" si="304"/>
        <v>716067.24554410391</v>
      </c>
      <c r="V133" s="21">
        <f t="shared" si="304"/>
        <v>198566.76805286735</v>
      </c>
      <c r="W133" s="21"/>
      <c r="X133" s="21">
        <f t="shared" ref="X133:BF133" si="305">X100+X107+X109-X129-X131</f>
        <v>313670892.96736079</v>
      </c>
      <c r="Y133" s="21">
        <f t="shared" si="305"/>
        <v>8336983.8348747017</v>
      </c>
      <c r="Z133" s="21">
        <f t="shared" si="305"/>
        <v>2359508.5345654693</v>
      </c>
      <c r="AA133" s="21"/>
      <c r="AB133" s="21">
        <f t="shared" si="305"/>
        <v>289156806.13898015</v>
      </c>
      <c r="AC133" s="21">
        <f t="shared" si="305"/>
        <v>8002831.5786366211</v>
      </c>
      <c r="AD133" s="21">
        <f t="shared" si="305"/>
        <v>323736.3499842732</v>
      </c>
      <c r="AE133" s="21"/>
      <c r="AF133" s="21">
        <f t="shared" si="305"/>
        <v>176553721.93238842</v>
      </c>
      <c r="AG133" s="21">
        <f t="shared" si="305"/>
        <v>3543249.6874830686</v>
      </c>
      <c r="AH133" s="21">
        <f t="shared" si="305"/>
        <v>292536.61482736515</v>
      </c>
      <c r="AI133" s="21"/>
      <c r="AJ133" s="21">
        <f t="shared" si="305"/>
        <v>139001614.66442725</v>
      </c>
      <c r="AK133" s="21">
        <f t="shared" si="305"/>
        <v>4846694.5185665451</v>
      </c>
      <c r="AL133" s="21">
        <f t="shared" si="305"/>
        <v>253496.34428092017</v>
      </c>
      <c r="AM133" s="21"/>
      <c r="AN133" s="21">
        <f t="shared" si="305"/>
        <v>17435664.223022405</v>
      </c>
      <c r="AO133" s="21">
        <f t="shared" si="305"/>
        <v>474524.73403622198</v>
      </c>
      <c r="AP133" s="21">
        <f t="shared" si="305"/>
        <v>2947.47781685375</v>
      </c>
      <c r="AQ133" s="21"/>
      <c r="AR133" s="21">
        <f t="shared" si="305"/>
        <v>9361815.7342639398</v>
      </c>
      <c r="AS133" s="21">
        <f t="shared" si="305"/>
        <v>256892.53299102857</v>
      </c>
      <c r="AT133" s="21">
        <f t="shared" si="305"/>
        <v>2947.47781685375</v>
      </c>
      <c r="AU133" s="21"/>
      <c r="AV133" s="21">
        <f t="shared" si="305"/>
        <v>17414029.381952621</v>
      </c>
      <c r="AW133" s="21">
        <f t="shared" si="305"/>
        <v>449222.55743372836</v>
      </c>
      <c r="AX133" s="21">
        <f t="shared" si="305"/>
        <v>64007981.864338361</v>
      </c>
      <c r="AY133" s="21"/>
      <c r="AZ133" s="21">
        <f t="shared" si="305"/>
        <v>564494.48955023685</v>
      </c>
      <c r="BA133" s="21">
        <f t="shared" si="305"/>
        <v>14629.222319083434</v>
      </c>
      <c r="BB133" s="21">
        <f t="shared" si="305"/>
        <v>12297.930986362831</v>
      </c>
      <c r="BC133" s="21"/>
      <c r="BD133" s="21">
        <f t="shared" si="305"/>
        <v>436923.46823110426</v>
      </c>
      <c r="BE133" s="21">
        <f t="shared" si="305"/>
        <v>13806.256402107212</v>
      </c>
      <c r="BF133" s="21">
        <f t="shared" si="305"/>
        <v>68003.389366896445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1009851786.9909946</v>
      </c>
      <c r="BO133" s="44">
        <f t="shared" si="192"/>
        <v>286928738.81924635</v>
      </c>
      <c r="BP133" s="44">
        <f t="shared" si="193"/>
        <v>27295149.022855341</v>
      </c>
      <c r="BQ133" s="44">
        <f t="shared" si="194"/>
        <v>324367385.33680093</v>
      </c>
      <c r="BR133" s="44">
        <f t="shared" si="195"/>
        <v>297483374.06760108</v>
      </c>
      <c r="BS133" s="44">
        <f t="shared" si="196"/>
        <v>180389508.23469886</v>
      </c>
      <c r="BT133" s="44">
        <f t="shared" si="197"/>
        <v>144101805.52727473</v>
      </c>
      <c r="BU133" s="44">
        <f t="shared" si="198"/>
        <v>17913136.434875481</v>
      </c>
      <c r="BV133" s="44">
        <f t="shared" si="199"/>
        <v>9621655.7450718228</v>
      </c>
      <c r="BW133" s="44">
        <f t="shared" si="200"/>
        <v>81871233.803724706</v>
      </c>
      <c r="BX133" s="44">
        <f t="shared" si="201"/>
        <v>591421.64285568311</v>
      </c>
      <c r="BY133" s="44">
        <f t="shared" si="202"/>
        <v>518733.11400010786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1478400.481269337</v>
      </c>
      <c r="M138" s="47">
        <f t="shared" si="306"/>
        <v>275921.19258242485</v>
      </c>
      <c r="N138" s="47">
        <f t="shared" si="306"/>
        <v>0</v>
      </c>
      <c r="O138" s="47"/>
      <c r="P138" s="47">
        <f t="shared" ref="P138:V141" si="307">INDEX(Alloc,$E138,P$1)*$G138</f>
        <v>481322.26218699233</v>
      </c>
      <c r="Q138" s="47">
        <f t="shared" si="307"/>
        <v>89625.626350441351</v>
      </c>
      <c r="R138" s="47">
        <f t="shared" si="307"/>
        <v>0</v>
      </c>
      <c r="S138" s="47"/>
      <c r="T138" s="47">
        <f t="shared" si="307"/>
        <v>56572.020556528238</v>
      </c>
      <c r="U138" s="47">
        <f t="shared" si="307"/>
        <v>10575.56618414651</v>
      </c>
      <c r="V138" s="47">
        <f t="shared" si="307"/>
        <v>0</v>
      </c>
      <c r="W138" s="24"/>
      <c r="X138" s="47">
        <f t="shared" ref="X138:Z141" si="308">INDEX(Alloc,$E138,X$1)*$G138</f>
        <v>661276.83114652336</v>
      </c>
      <c r="Y138" s="47">
        <f t="shared" si="308"/>
        <v>123249.42282570887</v>
      </c>
      <c r="Z138" s="47">
        <f t="shared" si="308"/>
        <v>0</v>
      </c>
      <c r="AB138" s="47">
        <f t="shared" ref="AB138:AD141" si="309">INDEX(Alloc,$E138,AB$1)*$G138</f>
        <v>630582.12771362974</v>
      </c>
      <c r="AC138" s="47">
        <f t="shared" si="309"/>
        <v>118176.54170802754</v>
      </c>
      <c r="AD138" s="47">
        <f t="shared" si="309"/>
        <v>0</v>
      </c>
      <c r="AF138" s="47">
        <f t="shared" ref="AF138:AH141" si="310">INDEX(Alloc,$E138,AF$1)*$G138</f>
        <v>379149.53734437464</v>
      </c>
      <c r="AG138" s="47">
        <f t="shared" si="310"/>
        <v>52392.923757509023</v>
      </c>
      <c r="AH138" s="47">
        <f t="shared" si="310"/>
        <v>0</v>
      </c>
      <c r="AJ138" s="47">
        <f t="shared" ref="AJ138:AL141" si="311">INDEX(Alloc,$E138,AJ$1)*$G138</f>
        <v>381572.80340486625</v>
      </c>
      <c r="AK138" s="47">
        <f t="shared" si="311"/>
        <v>71491.304271386209</v>
      </c>
      <c r="AL138" s="47">
        <f t="shared" si="311"/>
        <v>0</v>
      </c>
      <c r="AN138" s="47">
        <f t="shared" ref="AN138:AP141" si="312">INDEX(Alloc,$E138,AN$1)*$G138</f>
        <v>37531.478125895745</v>
      </c>
      <c r="AO138" s="47">
        <f t="shared" si="312"/>
        <v>7003.8921918525757</v>
      </c>
      <c r="AP138" s="47">
        <f t="shared" si="312"/>
        <v>0</v>
      </c>
      <c r="AR138" s="47">
        <f t="shared" ref="AR138:AT141" si="313">INDEX(Alloc,$E138,AR$1)*$G138</f>
        <v>20356.267645607313</v>
      </c>
      <c r="AS138" s="47">
        <f t="shared" si="313"/>
        <v>3810.29162336442</v>
      </c>
      <c r="AT138" s="47">
        <f t="shared" si="313"/>
        <v>0</v>
      </c>
      <c r="AV138" s="47">
        <f t="shared" ref="AV138:AX141" si="314">INDEX(Alloc,$E138,AV$1)*$G138</f>
        <v>34700.170701266376</v>
      </c>
      <c r="AW138" s="47">
        <f t="shared" si="314"/>
        <v>6630.906766750777</v>
      </c>
      <c r="AX138" s="47">
        <f t="shared" si="314"/>
        <v>0</v>
      </c>
      <c r="AZ138" s="47">
        <f t="shared" ref="AZ138:BB141" si="315">INDEX(Alloc,$E138,AZ$1)*$G138</f>
        <v>1132.5229698517467</v>
      </c>
      <c r="BA138" s="47">
        <f t="shared" si="315"/>
        <v>215.89806083068279</v>
      </c>
      <c r="BB138" s="47">
        <f t="shared" si="315"/>
        <v>0</v>
      </c>
      <c r="BD138" s="47">
        <f t="shared" ref="BD138:BF141" si="316">INDEX(Alloc,$E138,BD$1)*$G138</f>
        <v>1090.8860959601382</v>
      </c>
      <c r="BE138" s="47">
        <f t="shared" si="316"/>
        <v>204.04451672546395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1754321.673851762</v>
      </c>
      <c r="BO138" s="44">
        <f t="shared" si="192"/>
        <v>570947.8885374337</v>
      </c>
      <c r="BP138" s="44">
        <f t="shared" si="193"/>
        <v>67147.586740674742</v>
      </c>
      <c r="BQ138" s="44">
        <f t="shared" si="194"/>
        <v>784526.25397223223</v>
      </c>
      <c r="BR138" s="44">
        <f t="shared" si="195"/>
        <v>748758.66942165722</v>
      </c>
      <c r="BS138" s="44">
        <f t="shared" si="196"/>
        <v>431542.46110188367</v>
      </c>
      <c r="BT138" s="44">
        <f t="shared" si="197"/>
        <v>453064.10767625249</v>
      </c>
      <c r="BU138" s="44">
        <f t="shared" si="198"/>
        <v>44535.370317748318</v>
      </c>
      <c r="BV138" s="44">
        <f t="shared" si="199"/>
        <v>24166.559268971734</v>
      </c>
      <c r="BW138" s="44">
        <f t="shared" si="200"/>
        <v>41331.077468017153</v>
      </c>
      <c r="BX138" s="44">
        <f t="shared" si="201"/>
        <v>1348.4210306824295</v>
      </c>
      <c r="BY138" s="44">
        <f t="shared" si="202"/>
        <v>1294.9306126856022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TDFUEL</v>
      </c>
      <c r="E139" s="93">
        <v>51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106804957.1231488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34692736.320479266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4093643.1242532148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47708003.858458057</v>
      </c>
      <c r="Z139" s="47">
        <f t="shared" si="308"/>
        <v>0</v>
      </c>
      <c r="AB139" s="47">
        <f t="shared" si="309"/>
        <v>0</v>
      </c>
      <c r="AC139" s="47">
        <f t="shared" si="309"/>
        <v>45744367.628874376</v>
      </c>
      <c r="AD139" s="47">
        <f t="shared" si="309"/>
        <v>0</v>
      </c>
      <c r="AF139" s="47">
        <f t="shared" si="310"/>
        <v>0</v>
      </c>
      <c r="AG139" s="47">
        <f t="shared" si="310"/>
        <v>20280515.327961035</v>
      </c>
      <c r="AH139" s="47">
        <f t="shared" si="310"/>
        <v>0</v>
      </c>
      <c r="AJ139" s="47">
        <f t="shared" si="311"/>
        <v>0</v>
      </c>
      <c r="AK139" s="47">
        <f t="shared" si="311"/>
        <v>27673212.107846439</v>
      </c>
      <c r="AL139" s="47">
        <f t="shared" si="311"/>
        <v>0</v>
      </c>
      <c r="AN139" s="47">
        <f t="shared" si="312"/>
        <v>0</v>
      </c>
      <c r="AO139" s="47">
        <f t="shared" si="312"/>
        <v>2711101.6672722921</v>
      </c>
      <c r="AP139" s="47">
        <f t="shared" si="312"/>
        <v>0</v>
      </c>
      <c r="AR139" s="47">
        <f t="shared" si="313"/>
        <v>0</v>
      </c>
      <c r="AS139" s="47">
        <f t="shared" si="313"/>
        <v>1474906.7646863007</v>
      </c>
      <c r="AT139" s="47">
        <f t="shared" si="313"/>
        <v>0</v>
      </c>
      <c r="AV139" s="47">
        <f t="shared" si="314"/>
        <v>0</v>
      </c>
      <c r="AW139" s="47">
        <f t="shared" si="314"/>
        <v>2566724.6008979618</v>
      </c>
      <c r="AX139" s="47">
        <f t="shared" si="314"/>
        <v>0</v>
      </c>
      <c r="AZ139" s="47">
        <f t="shared" si="315"/>
        <v>0</v>
      </c>
      <c r="BA139" s="47">
        <f t="shared" si="315"/>
        <v>83570.902670347554</v>
      </c>
      <c r="BB139" s="47">
        <f t="shared" si="315"/>
        <v>0</v>
      </c>
      <c r="BD139" s="47">
        <f t="shared" si="316"/>
        <v>0</v>
      </c>
      <c r="BE139" s="47">
        <f t="shared" si="316"/>
        <v>78982.573451898483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106804957.1231488</v>
      </c>
      <c r="BO139" s="44">
        <f t="shared" si="192"/>
        <v>34692736.320479266</v>
      </c>
      <c r="BP139" s="44">
        <f t="shared" si="193"/>
        <v>4093643.1242532148</v>
      </c>
      <c r="BQ139" s="44">
        <f t="shared" si="194"/>
        <v>47708003.858458057</v>
      </c>
      <c r="BR139" s="44">
        <f t="shared" si="195"/>
        <v>45744367.628874376</v>
      </c>
      <c r="BS139" s="44">
        <f t="shared" si="196"/>
        <v>20280515.327961035</v>
      </c>
      <c r="BT139" s="44">
        <f t="shared" si="197"/>
        <v>27673212.107846439</v>
      </c>
      <c r="BU139" s="44">
        <f t="shared" si="198"/>
        <v>2711101.6672722921</v>
      </c>
      <c r="BV139" s="44">
        <f t="shared" si="199"/>
        <v>1474906.7646863007</v>
      </c>
      <c r="BW139" s="44">
        <f t="shared" si="200"/>
        <v>2566724.6008979618</v>
      </c>
      <c r="BX139" s="44">
        <f t="shared" si="201"/>
        <v>83570.902670347554</v>
      </c>
      <c r="BY139" s="44">
        <f t="shared" si="202"/>
        <v>78982.573451898483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7244639.1321466723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2618032.6506401533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215911.5553750933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3047673.6044276664</v>
      </c>
      <c r="Y140" s="47">
        <f t="shared" si="308"/>
        <v>0</v>
      </c>
      <c r="Z140" s="47">
        <f t="shared" si="308"/>
        <v>0</v>
      </c>
      <c r="AB140" s="47">
        <f t="shared" si="309"/>
        <v>2305035.4410810177</v>
      </c>
      <c r="AC140" s="47">
        <f t="shared" si="309"/>
        <v>0</v>
      </c>
      <c r="AD140" s="47">
        <f t="shared" si="309"/>
        <v>0</v>
      </c>
      <c r="AF140" s="47">
        <f t="shared" si="310"/>
        <v>1556867.3395929355</v>
      </c>
      <c r="AG140" s="47">
        <f t="shared" si="310"/>
        <v>0</v>
      </c>
      <c r="AH140" s="47">
        <f t="shared" si="310"/>
        <v>0</v>
      </c>
      <c r="AJ140" s="47">
        <f t="shared" si="311"/>
        <v>1333121.7051841447</v>
      </c>
      <c r="AK140" s="47">
        <f t="shared" si="311"/>
        <v>0</v>
      </c>
      <c r="AL140" s="47">
        <f t="shared" si="311"/>
        <v>0</v>
      </c>
      <c r="AN140" s="47">
        <f t="shared" si="312"/>
        <v>143947.8138017061</v>
      </c>
      <c r="AO140" s="47">
        <f t="shared" si="312"/>
        <v>0</v>
      </c>
      <c r="AP140" s="47">
        <f t="shared" si="312"/>
        <v>0</v>
      </c>
      <c r="AR140" s="47">
        <f t="shared" si="313"/>
        <v>58267.65703437075</v>
      </c>
      <c r="AS140" s="47">
        <f t="shared" si="313"/>
        <v>0</v>
      </c>
      <c r="AT140" s="47">
        <f t="shared" si="313"/>
        <v>0</v>
      </c>
      <c r="AV140" s="47">
        <f t="shared" si="314"/>
        <v>0</v>
      </c>
      <c r="AW140" s="47">
        <f t="shared" si="314"/>
        <v>0</v>
      </c>
      <c r="AX140" s="47">
        <f t="shared" si="314"/>
        <v>0</v>
      </c>
      <c r="AZ140" s="47">
        <f t="shared" si="315"/>
        <v>0</v>
      </c>
      <c r="BA140" s="47">
        <f t="shared" si="315"/>
        <v>0</v>
      </c>
      <c r="BB140" s="47">
        <f t="shared" si="315"/>
        <v>0</v>
      </c>
      <c r="BD140" s="47">
        <f t="shared" si="316"/>
        <v>2609.100716240142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7244639.1321466723</v>
      </c>
      <c r="BO140" s="44">
        <f t="shared" si="192"/>
        <v>2618032.6506401533</v>
      </c>
      <c r="BP140" s="44">
        <f t="shared" si="193"/>
        <v>215911.5553750933</v>
      </c>
      <c r="BQ140" s="44">
        <f t="shared" si="194"/>
        <v>3047673.6044276664</v>
      </c>
      <c r="BR140" s="44">
        <f t="shared" si="195"/>
        <v>2305035.4410810177</v>
      </c>
      <c r="BS140" s="44">
        <f t="shared" si="196"/>
        <v>1556867.3395929355</v>
      </c>
      <c r="BT140" s="44">
        <f t="shared" si="197"/>
        <v>1333121.7051841447</v>
      </c>
      <c r="BU140" s="44">
        <f t="shared" si="198"/>
        <v>143947.8138017061</v>
      </c>
      <c r="BV140" s="44">
        <f t="shared" si="199"/>
        <v>58267.65703437075</v>
      </c>
      <c r="BW140" s="44">
        <f t="shared" si="200"/>
        <v>0</v>
      </c>
      <c r="BX140" s="44">
        <f t="shared" si="201"/>
        <v>0</v>
      </c>
      <c r="BY140" s="44">
        <f t="shared" si="202"/>
        <v>2609.100716240142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1023464.2501126673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369854.56068726879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30502.245050700159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430550.77323354274</v>
      </c>
      <c r="Y141" s="47">
        <f t="shared" si="308"/>
        <v>0</v>
      </c>
      <c r="Z141" s="47">
        <f t="shared" si="308"/>
        <v>0</v>
      </c>
      <c r="AB141" s="47">
        <f t="shared" si="309"/>
        <v>325636.83658458083</v>
      </c>
      <c r="AC141" s="47">
        <f t="shared" si="309"/>
        <v>0</v>
      </c>
      <c r="AD141" s="47">
        <f t="shared" si="309"/>
        <v>0</v>
      </c>
      <c r="AF141" s="47">
        <f t="shared" si="310"/>
        <v>219941.67482697577</v>
      </c>
      <c r="AG141" s="47">
        <f t="shared" si="310"/>
        <v>0</v>
      </c>
      <c r="AH141" s="47">
        <f t="shared" si="310"/>
        <v>0</v>
      </c>
      <c r="AJ141" s="47">
        <f t="shared" si="311"/>
        <v>188332.6942056978</v>
      </c>
      <c r="AK141" s="47">
        <f t="shared" si="311"/>
        <v>0</v>
      </c>
      <c r="AL141" s="47">
        <f t="shared" si="311"/>
        <v>0</v>
      </c>
      <c r="AN141" s="47">
        <f t="shared" si="312"/>
        <v>20335.787417511678</v>
      </c>
      <c r="AO141" s="47">
        <f t="shared" si="312"/>
        <v>0</v>
      </c>
      <c r="AP141" s="47">
        <f t="shared" si="312"/>
        <v>0</v>
      </c>
      <c r="AR141" s="47">
        <f t="shared" si="313"/>
        <v>8231.5851521004388</v>
      </c>
      <c r="AS141" s="47">
        <f t="shared" si="313"/>
        <v>0</v>
      </c>
      <c r="AT141" s="47">
        <f t="shared" si="313"/>
        <v>0</v>
      </c>
      <c r="AV141" s="47">
        <f t="shared" si="314"/>
        <v>0</v>
      </c>
      <c r="AW141" s="47">
        <f t="shared" si="314"/>
        <v>0</v>
      </c>
      <c r="AX141" s="47">
        <f t="shared" si="314"/>
        <v>0</v>
      </c>
      <c r="AZ141" s="47">
        <f t="shared" si="315"/>
        <v>0</v>
      </c>
      <c r="BA141" s="47">
        <f t="shared" si="315"/>
        <v>0</v>
      </c>
      <c r="BB141" s="47">
        <f t="shared" si="315"/>
        <v>0</v>
      </c>
      <c r="BD141" s="47">
        <f t="shared" si="316"/>
        <v>368.59272895541625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1023464.2501126673</v>
      </c>
      <c r="BO141" s="44">
        <f t="shared" si="192"/>
        <v>369854.56068726879</v>
      </c>
      <c r="BP141" s="44">
        <f t="shared" si="193"/>
        <v>30502.245050700159</v>
      </c>
      <c r="BQ141" s="44">
        <f t="shared" si="194"/>
        <v>430550.77323354274</v>
      </c>
      <c r="BR141" s="44">
        <f t="shared" si="195"/>
        <v>325636.83658458083</v>
      </c>
      <c r="BS141" s="44">
        <f t="shared" si="196"/>
        <v>219941.67482697577</v>
      </c>
      <c r="BT141" s="44">
        <f t="shared" si="197"/>
        <v>188332.6942056978</v>
      </c>
      <c r="BU141" s="44">
        <f t="shared" si="198"/>
        <v>20335.787417511678</v>
      </c>
      <c r="BV141" s="44">
        <f t="shared" si="199"/>
        <v>8231.5851521004388</v>
      </c>
      <c r="BW141" s="44">
        <f t="shared" si="200"/>
        <v>0</v>
      </c>
      <c r="BX141" s="44">
        <f t="shared" si="201"/>
        <v>0</v>
      </c>
      <c r="BY141" s="44">
        <f t="shared" si="202"/>
        <v>368.59272895541625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3531584.8065499994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1149776.6739999996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135138.543855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1579649.9252999995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1506326.7969199996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905707.73106499971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911496.39909499988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89654.731309999974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48626.800684999995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82891.339109999972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2705.3568799999994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2605.8952299999996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3531584.8065499994</v>
      </c>
      <c r="BO142" s="44">
        <f t="shared" si="192"/>
        <v>1149776.6739999996</v>
      </c>
      <c r="BP142" s="44">
        <f t="shared" si="193"/>
        <v>135138.543855</v>
      </c>
      <c r="BQ142" s="44">
        <f t="shared" si="194"/>
        <v>1579649.9252999995</v>
      </c>
      <c r="BR142" s="44">
        <f t="shared" si="195"/>
        <v>1506326.7969199996</v>
      </c>
      <c r="BS142" s="44">
        <f t="shared" si="196"/>
        <v>905707.73106499971</v>
      </c>
      <c r="BT142" s="44">
        <f t="shared" si="197"/>
        <v>911496.39909499988</v>
      </c>
      <c r="BU142" s="44">
        <f t="shared" si="198"/>
        <v>89654.731309999974</v>
      </c>
      <c r="BV142" s="44">
        <f t="shared" si="199"/>
        <v>48626.800684999995</v>
      </c>
      <c r="BW142" s="44">
        <f t="shared" si="200"/>
        <v>82891.339109999972</v>
      </c>
      <c r="BX142" s="44">
        <f t="shared" si="201"/>
        <v>2705.3568799999994</v>
      </c>
      <c r="BY142" s="44">
        <f t="shared" si="202"/>
        <v>2605.8952299999996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13278088.670078676</v>
      </c>
      <c r="M145" s="24">
        <f t="shared" si="344"/>
        <v>107080878.31573123</v>
      </c>
      <c r="N145" s="24">
        <f t="shared" si="344"/>
        <v>0</v>
      </c>
      <c r="O145" s="24"/>
      <c r="P145" s="24">
        <f t="shared" si="344"/>
        <v>4618986.147514414</v>
      </c>
      <c r="Q145" s="24">
        <f t="shared" si="344"/>
        <v>34782361.946829706</v>
      </c>
      <c r="R145" s="24">
        <f t="shared" si="344"/>
        <v>0</v>
      </c>
      <c r="S145" s="24"/>
      <c r="T145" s="24">
        <f t="shared" ref="T145:V145" si="345">SUM(T138:T144)</f>
        <v>438124.36483732169</v>
      </c>
      <c r="U145" s="24">
        <f t="shared" si="345"/>
        <v>4104218.6904373611</v>
      </c>
      <c r="V145" s="24">
        <f t="shared" si="345"/>
        <v>0</v>
      </c>
      <c r="W145" s="24"/>
      <c r="X145" s="24">
        <f t="shared" si="344"/>
        <v>5719151.1341077322</v>
      </c>
      <c r="Y145" s="24">
        <f t="shared" si="344"/>
        <v>47831253.281283766</v>
      </c>
      <c r="Z145" s="24">
        <f t="shared" si="344"/>
        <v>0</v>
      </c>
      <c r="AA145" s="24"/>
      <c r="AB145" s="24">
        <f t="shared" si="344"/>
        <v>4767581.2022992279</v>
      </c>
      <c r="AC145" s="24">
        <f t="shared" si="344"/>
        <v>45862544.170582406</v>
      </c>
      <c r="AD145" s="24">
        <f t="shared" si="344"/>
        <v>0</v>
      </c>
      <c r="AE145" s="24"/>
      <c r="AF145" s="24">
        <f t="shared" si="344"/>
        <v>3061666.2828292856</v>
      </c>
      <c r="AG145" s="24">
        <f t="shared" si="344"/>
        <v>20332908.251718543</v>
      </c>
      <c r="AH145" s="24">
        <f t="shared" si="344"/>
        <v>0</v>
      </c>
      <c r="AI145" s="24"/>
      <c r="AJ145" s="24">
        <f t="shared" si="344"/>
        <v>2814523.6018897085</v>
      </c>
      <c r="AK145" s="24">
        <f t="shared" si="344"/>
        <v>27744703.412117824</v>
      </c>
      <c r="AL145" s="24">
        <f t="shared" si="344"/>
        <v>0</v>
      </c>
      <c r="AM145" s="24"/>
      <c r="AN145" s="24">
        <f t="shared" si="344"/>
        <v>291469.81065511354</v>
      </c>
      <c r="AO145" s="24">
        <f t="shared" si="344"/>
        <v>2718105.5594641445</v>
      </c>
      <c r="AP145" s="24">
        <f t="shared" si="344"/>
        <v>0</v>
      </c>
      <c r="AQ145" s="24"/>
      <c r="AR145" s="24">
        <f t="shared" si="344"/>
        <v>135482.3105170785</v>
      </c>
      <c r="AS145" s="24">
        <f t="shared" si="344"/>
        <v>1478717.0563096651</v>
      </c>
      <c r="AT145" s="24">
        <f t="shared" si="344"/>
        <v>0</v>
      </c>
      <c r="AU145" s="24"/>
      <c r="AV145" s="24">
        <f t="shared" si="344"/>
        <v>117591.50981126635</v>
      </c>
      <c r="AW145" s="24">
        <f t="shared" si="344"/>
        <v>2573355.5076647126</v>
      </c>
      <c r="AX145" s="24">
        <f t="shared" si="344"/>
        <v>0</v>
      </c>
      <c r="AY145" s="24"/>
      <c r="AZ145" s="24">
        <f t="shared" si="344"/>
        <v>3837.8798498517463</v>
      </c>
      <c r="BA145" s="24">
        <f t="shared" si="344"/>
        <v>83786.800731178242</v>
      </c>
      <c r="BB145" s="24">
        <f t="shared" si="344"/>
        <v>0</v>
      </c>
      <c r="BC145" s="24"/>
      <c r="BD145" s="24">
        <f t="shared" si="344"/>
        <v>6674.4747711556956</v>
      </c>
      <c r="BE145" s="24">
        <f t="shared" si="344"/>
        <v>79186.617968623948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120358966.98580991</v>
      </c>
      <c r="BO145" s="44">
        <f t="shared" ref="BO145:BO208" si="348">SUM(P145:R145)</f>
        <v>39401348.094344124</v>
      </c>
      <c r="BP145" s="44">
        <f t="shared" ref="BP145:BP208" si="349">SUM(T145:V145)</f>
        <v>4542343.0552746831</v>
      </c>
      <c r="BQ145" s="44">
        <f t="shared" ref="BQ145:BQ208" si="350">SUM(X145:Z145)</f>
        <v>53550404.415391497</v>
      </c>
      <c r="BR145" s="44">
        <f t="shared" ref="BR145:BR208" si="351">SUM(AB145:AD145)</f>
        <v>50630125.372881636</v>
      </c>
      <c r="BS145" s="44">
        <f t="shared" ref="BS145:BS208" si="352">SUM(AF145:AH145)</f>
        <v>23394574.534547828</v>
      </c>
      <c r="BT145" s="44">
        <f t="shared" ref="BT145:BT208" si="353">SUM(AJ145:AL145)</f>
        <v>30559227.014007531</v>
      </c>
      <c r="BU145" s="44">
        <f t="shared" ref="BU145:BU208" si="354">SUM(AN145:AP145)</f>
        <v>3009575.3701192578</v>
      </c>
      <c r="BV145" s="44">
        <f t="shared" ref="BV145:BV208" si="355">SUM(AR145:AT145)</f>
        <v>1614199.3668267436</v>
      </c>
      <c r="BW145" s="44">
        <f t="shared" ref="BW145:BW208" si="356">SUM(AV145:AX145)</f>
        <v>2690947.0174759789</v>
      </c>
      <c r="BX145" s="44">
        <f t="shared" ref="BX145:BX208" si="357">SUM(AZ145:BB145)</f>
        <v>87624.680581029985</v>
      </c>
      <c r="BY145" s="44">
        <f t="shared" ref="BY145:BY208" si="358">SUM(BD145:BF145)</f>
        <v>85861.092739779648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1465835.8360699997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477231.59559999988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56091.225686999991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655656.76481999981</v>
      </c>
      <c r="Y149" s="47">
        <f t="shared" si="362"/>
        <v>0</v>
      </c>
      <c r="Z149" s="47">
        <f t="shared" si="362"/>
        <v>0</v>
      </c>
      <c r="AB149" s="47">
        <f t="shared" si="363"/>
        <v>625222.92984799983</v>
      </c>
      <c r="AC149" s="47">
        <f t="shared" si="363"/>
        <v>0</v>
      </c>
      <c r="AD149" s="47">
        <f t="shared" si="363"/>
        <v>0</v>
      </c>
      <c r="AF149" s="47">
        <f t="shared" si="364"/>
        <v>375927.2173609999</v>
      </c>
      <c r="AG149" s="47">
        <f t="shared" si="364"/>
        <v>0</v>
      </c>
      <c r="AH149" s="47">
        <f t="shared" si="364"/>
        <v>0</v>
      </c>
      <c r="AJ149" s="47">
        <f t="shared" si="365"/>
        <v>378329.88854299998</v>
      </c>
      <c r="AK149" s="47">
        <f t="shared" si="365"/>
        <v>0</v>
      </c>
      <c r="AL149" s="47">
        <f t="shared" si="365"/>
        <v>0</v>
      </c>
      <c r="AN149" s="47">
        <f t="shared" si="366"/>
        <v>37212.50521399999</v>
      </c>
      <c r="AO149" s="47">
        <f t="shared" si="366"/>
        <v>0</v>
      </c>
      <c r="AP149" s="47">
        <f t="shared" si="366"/>
        <v>0</v>
      </c>
      <c r="AR149" s="47">
        <f t="shared" si="367"/>
        <v>20183.263588999998</v>
      </c>
      <c r="AS149" s="47">
        <f t="shared" si="367"/>
        <v>0</v>
      </c>
      <c r="AT149" s="47">
        <f t="shared" si="367"/>
        <v>0</v>
      </c>
      <c r="AV149" s="47">
        <f t="shared" si="368"/>
        <v>34405.260533999994</v>
      </c>
      <c r="AW149" s="47">
        <f t="shared" si="368"/>
        <v>0</v>
      </c>
      <c r="AX149" s="47">
        <f t="shared" si="368"/>
        <v>0</v>
      </c>
      <c r="AZ149" s="47">
        <f t="shared" si="369"/>
        <v>1122.8978719999998</v>
      </c>
      <c r="BA149" s="47">
        <f t="shared" si="369"/>
        <v>0</v>
      </c>
      <c r="BB149" s="47">
        <f t="shared" si="369"/>
        <v>0</v>
      </c>
      <c r="BD149" s="47">
        <f t="shared" si="370"/>
        <v>1081.6148619999999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1465835.8360699997</v>
      </c>
      <c r="BO149" s="44">
        <f t="shared" si="348"/>
        <v>477231.59559999988</v>
      </c>
      <c r="BP149" s="44">
        <f t="shared" si="349"/>
        <v>56091.225686999991</v>
      </c>
      <c r="BQ149" s="44">
        <f t="shared" si="350"/>
        <v>655656.76481999981</v>
      </c>
      <c r="BR149" s="44">
        <f t="shared" si="351"/>
        <v>625222.92984799983</v>
      </c>
      <c r="BS149" s="44">
        <f t="shared" si="352"/>
        <v>375927.2173609999</v>
      </c>
      <c r="BT149" s="44">
        <f t="shared" si="353"/>
        <v>378329.88854299998</v>
      </c>
      <c r="BU149" s="44">
        <f t="shared" si="354"/>
        <v>37212.50521399999</v>
      </c>
      <c r="BV149" s="44">
        <f t="shared" si="355"/>
        <v>20183.263588999998</v>
      </c>
      <c r="BW149" s="44">
        <f t="shared" si="356"/>
        <v>34405.260533999994</v>
      </c>
      <c r="BX149" s="44">
        <f t="shared" si="357"/>
        <v>1122.8978719999998</v>
      </c>
      <c r="BY149" s="44">
        <f t="shared" si="358"/>
        <v>1081.6148619999999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1465835.8360699997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477231.59559999988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56091.225686999991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655656.76481999981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625222.92984799983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375927.2173609999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378329.88854299998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37212.50521399999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20183.263588999998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34405.260533999994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1122.8978719999998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1081.6148619999999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21400948.602427796</v>
      </c>
      <c r="BO153" s="44">
        <f t="shared" si="348"/>
        <v>6955429.5577158807</v>
      </c>
      <c r="BP153" s="44">
        <f t="shared" si="349"/>
        <v>827655.45387903613</v>
      </c>
      <c r="BQ153" s="44">
        <f t="shared" si="350"/>
        <v>9595231.1023330484</v>
      </c>
      <c r="BR153" s="44">
        <f t="shared" si="351"/>
        <v>9254393.8919907361</v>
      </c>
      <c r="BS153" s="44">
        <f t="shared" si="352"/>
        <v>4171154.0667901947</v>
      </c>
      <c r="BT153" s="44">
        <f t="shared" si="353"/>
        <v>5632834.2647744212</v>
      </c>
      <c r="BU153" s="44">
        <f t="shared" si="354"/>
        <v>550078.7939012025</v>
      </c>
      <c r="BV153" s="44">
        <f t="shared" si="355"/>
        <v>291128.60993345</v>
      </c>
      <c r="BW153" s="44">
        <f t="shared" si="356"/>
        <v>519755.71929607971</v>
      </c>
      <c r="BX153" s="44">
        <f t="shared" si="357"/>
        <v>16943.670274559663</v>
      </c>
      <c r="BY153" s="44">
        <f t="shared" si="358"/>
        <v>15907.266683593241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14743924.506148675</v>
      </c>
      <c r="M155" s="24">
        <f t="shared" si="379"/>
        <v>127015991.08208902</v>
      </c>
      <c r="N155" s="24">
        <f t="shared" si="379"/>
        <v>0</v>
      </c>
      <c r="O155" s="24"/>
      <c r="P155" s="24">
        <f t="shared" si="379"/>
        <v>5096217.7431144137</v>
      </c>
      <c r="Q155" s="24">
        <f t="shared" si="379"/>
        <v>41260559.90894559</v>
      </c>
      <c r="R155" s="24">
        <f t="shared" si="379"/>
        <v>0</v>
      </c>
      <c r="S155" s="24"/>
      <c r="T155" s="24">
        <f t="shared" ref="T155:V155" si="380">T145+T153</f>
        <v>494215.59052432165</v>
      </c>
      <c r="U155" s="24">
        <f t="shared" si="380"/>
        <v>4875782.9186293976</v>
      </c>
      <c r="V155" s="24">
        <f t="shared" si="380"/>
        <v>0</v>
      </c>
      <c r="W155" s="24"/>
      <c r="X155" s="24">
        <f t="shared" si="379"/>
        <v>6374807.8989277324</v>
      </c>
      <c r="Y155" s="24">
        <f t="shared" si="379"/>
        <v>56770827.618796811</v>
      </c>
      <c r="Z155" s="24">
        <f t="shared" si="379"/>
        <v>0</v>
      </c>
      <c r="AA155" s="24"/>
      <c r="AB155" s="24">
        <f t="shared" si="379"/>
        <v>5392804.1321472274</v>
      </c>
      <c r="AC155" s="24">
        <f t="shared" si="379"/>
        <v>54491715.132725142</v>
      </c>
      <c r="AD155" s="24">
        <f t="shared" si="379"/>
        <v>0</v>
      </c>
      <c r="AE155" s="24"/>
      <c r="AF155" s="24">
        <f t="shared" si="379"/>
        <v>3437593.5001902855</v>
      </c>
      <c r="AG155" s="24">
        <f t="shared" si="379"/>
        <v>24128135.101147737</v>
      </c>
      <c r="AH155" s="24">
        <f t="shared" si="379"/>
        <v>0</v>
      </c>
      <c r="AI155" s="24"/>
      <c r="AJ155" s="24">
        <f t="shared" si="379"/>
        <v>3192853.4904327085</v>
      </c>
      <c r="AK155" s="24">
        <f t="shared" si="379"/>
        <v>32999207.788349245</v>
      </c>
      <c r="AL155" s="24">
        <f t="shared" si="379"/>
        <v>0</v>
      </c>
      <c r="AM155" s="24"/>
      <c r="AN155" s="24">
        <f t="shared" si="379"/>
        <v>328682.31586911355</v>
      </c>
      <c r="AO155" s="24">
        <f t="shared" si="379"/>
        <v>3230971.8481513471</v>
      </c>
      <c r="AP155" s="24">
        <f t="shared" si="379"/>
        <v>0</v>
      </c>
      <c r="AQ155" s="24"/>
      <c r="AR155" s="24">
        <f t="shared" si="379"/>
        <v>155665.57410607851</v>
      </c>
      <c r="AS155" s="24">
        <f t="shared" si="379"/>
        <v>1749662.4026541151</v>
      </c>
      <c r="AT155" s="24">
        <f t="shared" si="379"/>
        <v>0</v>
      </c>
      <c r="AU155" s="24"/>
      <c r="AV155" s="24">
        <f t="shared" si="379"/>
        <v>151996.77034526636</v>
      </c>
      <c r="AW155" s="24">
        <f t="shared" si="379"/>
        <v>3058705.9664267926</v>
      </c>
      <c r="AX155" s="24">
        <f t="shared" si="379"/>
        <v>0</v>
      </c>
      <c r="AY155" s="24"/>
      <c r="AZ155" s="24">
        <f t="shared" si="379"/>
        <v>4960.7777218517458</v>
      </c>
      <c r="BA155" s="24">
        <f t="shared" si="379"/>
        <v>99607.573133737911</v>
      </c>
      <c r="BB155" s="24">
        <f t="shared" si="379"/>
        <v>0</v>
      </c>
      <c r="BC155" s="24"/>
      <c r="BD155" s="24">
        <f t="shared" si="379"/>
        <v>7756.089633155696</v>
      </c>
      <c r="BE155" s="24">
        <f t="shared" si="379"/>
        <v>94012.269790217193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141759915.5882377</v>
      </c>
      <c r="BO155" s="44">
        <f t="shared" si="348"/>
        <v>46356777.652060002</v>
      </c>
      <c r="BP155" s="44">
        <f t="shared" si="349"/>
        <v>5369998.5091537191</v>
      </c>
      <c r="BQ155" s="44">
        <f t="shared" si="350"/>
        <v>63145635.517724544</v>
      </c>
      <c r="BR155" s="44">
        <f t="shared" si="351"/>
        <v>59884519.264872372</v>
      </c>
      <c r="BS155" s="44">
        <f t="shared" si="352"/>
        <v>27565728.601338021</v>
      </c>
      <c r="BT155" s="44">
        <f t="shared" si="353"/>
        <v>36192061.27878195</v>
      </c>
      <c r="BU155" s="44">
        <f t="shared" si="354"/>
        <v>3559654.1640204606</v>
      </c>
      <c r="BV155" s="44">
        <f t="shared" si="355"/>
        <v>1905327.9767601937</v>
      </c>
      <c r="BW155" s="44">
        <f t="shared" si="356"/>
        <v>3210702.736772059</v>
      </c>
      <c r="BX155" s="44">
        <f t="shared" si="357"/>
        <v>104568.35085558966</v>
      </c>
      <c r="BY155" s="44">
        <f t="shared" si="358"/>
        <v>101768.35942337289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43107.628419999994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14034.533599999995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1649.5433219999998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19281.700919999996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18386.695887999995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11055.351765999996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11126.010057999998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1094.3536839999997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593.55393399999991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1011.7976039999998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33.022431999999995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31.808371999999995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43107.628419999994</v>
      </c>
      <c r="BO158" s="44">
        <f t="shared" si="348"/>
        <v>14034.533599999995</v>
      </c>
      <c r="BP158" s="44">
        <f t="shared" si="349"/>
        <v>1649.5433219999998</v>
      </c>
      <c r="BQ158" s="44">
        <f t="shared" si="350"/>
        <v>19281.700919999996</v>
      </c>
      <c r="BR158" s="44">
        <f t="shared" si="351"/>
        <v>18386.695887999995</v>
      </c>
      <c r="BS158" s="44">
        <f t="shared" si="352"/>
        <v>11055.351765999996</v>
      </c>
      <c r="BT158" s="44">
        <f t="shared" si="353"/>
        <v>11126.010057999998</v>
      </c>
      <c r="BU158" s="44">
        <f t="shared" si="354"/>
        <v>1094.3536839999997</v>
      </c>
      <c r="BV158" s="44">
        <f t="shared" si="355"/>
        <v>593.55393399999991</v>
      </c>
      <c r="BW158" s="44">
        <f t="shared" si="356"/>
        <v>1011.7976039999998</v>
      </c>
      <c r="BX158" s="44">
        <f t="shared" si="357"/>
        <v>33.022431999999995</v>
      </c>
      <c r="BY158" s="44">
        <f t="shared" si="358"/>
        <v>31.808371999999995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14420.812979999997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4694.9783999999991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551.82241799999997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6450.3154799999984</v>
      </c>
      <c r="Y159" s="47">
        <f t="shared" si="383"/>
        <v>0</v>
      </c>
      <c r="Z159" s="47">
        <f t="shared" si="383"/>
        <v>0</v>
      </c>
      <c r="AB159" s="47">
        <f t="shared" si="384"/>
        <v>6150.9090719999986</v>
      </c>
      <c r="AC159" s="47">
        <f t="shared" si="384"/>
        <v>0</v>
      </c>
      <c r="AD159" s="47">
        <f t="shared" si="384"/>
        <v>0</v>
      </c>
      <c r="AF159" s="47">
        <f t="shared" si="385"/>
        <v>3698.3514539999992</v>
      </c>
      <c r="AG159" s="47">
        <f t="shared" si="385"/>
        <v>0</v>
      </c>
      <c r="AH159" s="47">
        <f t="shared" si="385"/>
        <v>0</v>
      </c>
      <c r="AJ159" s="47">
        <f t="shared" si="386"/>
        <v>3721.9888019999994</v>
      </c>
      <c r="AK159" s="47">
        <f t="shared" si="386"/>
        <v>0</v>
      </c>
      <c r="AL159" s="47">
        <f t="shared" si="386"/>
        <v>0</v>
      </c>
      <c r="AN159" s="47">
        <f t="shared" si="387"/>
        <v>366.09459599999991</v>
      </c>
      <c r="AO159" s="47">
        <f t="shared" si="387"/>
        <v>0</v>
      </c>
      <c r="AP159" s="47">
        <f t="shared" si="387"/>
        <v>0</v>
      </c>
      <c r="AR159" s="47">
        <f t="shared" si="388"/>
        <v>198.56184599999997</v>
      </c>
      <c r="AS159" s="47">
        <f t="shared" si="388"/>
        <v>0</v>
      </c>
      <c r="AT159" s="47">
        <f t="shared" si="388"/>
        <v>0</v>
      </c>
      <c r="AV159" s="47">
        <f t="shared" si="389"/>
        <v>338.4770759999999</v>
      </c>
      <c r="AW159" s="47">
        <f t="shared" si="389"/>
        <v>0</v>
      </c>
      <c r="AX159" s="47">
        <f t="shared" si="389"/>
        <v>0</v>
      </c>
      <c r="AZ159" s="47">
        <f t="shared" si="390"/>
        <v>11.047007999999998</v>
      </c>
      <c r="BA159" s="47">
        <f t="shared" si="390"/>
        <v>0</v>
      </c>
      <c r="BB159" s="47">
        <f t="shared" si="390"/>
        <v>0</v>
      </c>
      <c r="BD159" s="47">
        <f t="shared" si="391"/>
        <v>10.640867999999999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14420.812979999997</v>
      </c>
      <c r="BO159" s="44">
        <f t="shared" si="348"/>
        <v>4694.9783999999991</v>
      </c>
      <c r="BP159" s="44">
        <f t="shared" si="349"/>
        <v>551.82241799999997</v>
      </c>
      <c r="BQ159" s="44">
        <f t="shared" si="350"/>
        <v>6450.3154799999984</v>
      </c>
      <c r="BR159" s="44">
        <f t="shared" si="351"/>
        <v>6150.9090719999986</v>
      </c>
      <c r="BS159" s="44">
        <f t="shared" si="352"/>
        <v>3698.3514539999992</v>
      </c>
      <c r="BT159" s="44">
        <f t="shared" si="353"/>
        <v>3721.9888019999994</v>
      </c>
      <c r="BU159" s="44">
        <f t="shared" si="354"/>
        <v>366.09459599999991</v>
      </c>
      <c r="BV159" s="44">
        <f t="shared" si="355"/>
        <v>198.56184599999997</v>
      </c>
      <c r="BW159" s="44">
        <f t="shared" si="356"/>
        <v>338.4770759999999</v>
      </c>
      <c r="BX159" s="44">
        <f t="shared" si="357"/>
        <v>11.047007999999998</v>
      </c>
      <c r="BY159" s="44">
        <f t="shared" si="358"/>
        <v>10.640867999999999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63969.766269999993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20826.611599999993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2447.8475069999995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28613.170019999994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27285.023127999993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16405.640820999997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16510.494522999998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1623.9712539999996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880.80712899999992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1501.4617739999997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49.00379199999999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47.202181999999993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63969.766269999993</v>
      </c>
      <c r="BO161" s="44">
        <f t="shared" si="348"/>
        <v>20826.611599999993</v>
      </c>
      <c r="BP161" s="44">
        <f t="shared" si="349"/>
        <v>2447.8475069999995</v>
      </c>
      <c r="BQ161" s="44">
        <f t="shared" si="350"/>
        <v>28613.170019999994</v>
      </c>
      <c r="BR161" s="44">
        <f t="shared" si="351"/>
        <v>27285.023127999993</v>
      </c>
      <c r="BS161" s="44">
        <f t="shared" si="352"/>
        <v>16405.640820999997</v>
      </c>
      <c r="BT161" s="44">
        <f t="shared" si="353"/>
        <v>16510.494522999998</v>
      </c>
      <c r="BU161" s="44">
        <f t="shared" si="354"/>
        <v>1623.9712539999996</v>
      </c>
      <c r="BV161" s="44">
        <f t="shared" si="355"/>
        <v>880.80712899999992</v>
      </c>
      <c r="BW161" s="44">
        <f t="shared" si="356"/>
        <v>1501.4617739999997</v>
      </c>
      <c r="BX161" s="44">
        <f t="shared" si="357"/>
        <v>49.00379199999999</v>
      </c>
      <c r="BY161" s="44">
        <f t="shared" si="358"/>
        <v>47.202181999999993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123845.57543999999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40320.355199999991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4739.0369039999996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55395.145439999986</v>
      </c>
      <c r="Y162" s="47">
        <f t="shared" si="398"/>
        <v>0</v>
      </c>
      <c r="Z162" s="47">
        <f t="shared" si="398"/>
        <v>0</v>
      </c>
      <c r="AB162" s="47">
        <f t="shared" si="399"/>
        <v>52823.850815999991</v>
      </c>
      <c r="AC162" s="47">
        <f t="shared" si="399"/>
        <v>0</v>
      </c>
      <c r="AD162" s="47">
        <f t="shared" si="399"/>
        <v>0</v>
      </c>
      <c r="AF162" s="47">
        <f t="shared" si="400"/>
        <v>31761.348311999991</v>
      </c>
      <c r="AG162" s="47">
        <f t="shared" si="400"/>
        <v>0</v>
      </c>
      <c r="AH162" s="47">
        <f t="shared" si="400"/>
        <v>0</v>
      </c>
      <c r="AJ162" s="47">
        <f t="shared" si="401"/>
        <v>31964.345255999997</v>
      </c>
      <c r="AK162" s="47">
        <f t="shared" si="401"/>
        <v>0</v>
      </c>
      <c r="AL162" s="47">
        <f t="shared" si="401"/>
        <v>0</v>
      </c>
      <c r="AN162" s="47">
        <f t="shared" si="402"/>
        <v>3144.0110879999993</v>
      </c>
      <c r="AO162" s="47">
        <f t="shared" si="402"/>
        <v>0</v>
      </c>
      <c r="AP162" s="47">
        <f t="shared" si="402"/>
        <v>0</v>
      </c>
      <c r="AR162" s="47">
        <f t="shared" si="403"/>
        <v>1705.2440879999997</v>
      </c>
      <c r="AS162" s="47">
        <f t="shared" si="403"/>
        <v>0</v>
      </c>
      <c r="AT162" s="47">
        <f t="shared" si="403"/>
        <v>0</v>
      </c>
      <c r="AV162" s="47">
        <f t="shared" si="404"/>
        <v>2906.832527999999</v>
      </c>
      <c r="AW162" s="47">
        <f t="shared" si="404"/>
        <v>0</v>
      </c>
      <c r="AX162" s="47">
        <f t="shared" si="404"/>
        <v>0</v>
      </c>
      <c r="AZ162" s="47">
        <f t="shared" si="405"/>
        <v>94.871423999999976</v>
      </c>
      <c r="BA162" s="47">
        <f t="shared" si="405"/>
        <v>0</v>
      </c>
      <c r="BB162" s="47">
        <f t="shared" si="405"/>
        <v>0</v>
      </c>
      <c r="BD162" s="47">
        <f t="shared" si="406"/>
        <v>91.383503999999988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123845.57543999999</v>
      </c>
      <c r="BO162" s="44">
        <f t="shared" si="348"/>
        <v>40320.355199999991</v>
      </c>
      <c r="BP162" s="44">
        <f t="shared" si="349"/>
        <v>4739.0369039999996</v>
      </c>
      <c r="BQ162" s="44">
        <f t="shared" si="350"/>
        <v>55395.145439999986</v>
      </c>
      <c r="BR162" s="44">
        <f t="shared" si="351"/>
        <v>52823.850815999991</v>
      </c>
      <c r="BS162" s="44">
        <f t="shared" si="352"/>
        <v>31761.348311999991</v>
      </c>
      <c r="BT162" s="44">
        <f t="shared" si="353"/>
        <v>31964.345255999997</v>
      </c>
      <c r="BU162" s="44">
        <f t="shared" si="354"/>
        <v>3144.0110879999993</v>
      </c>
      <c r="BV162" s="44">
        <f t="shared" si="355"/>
        <v>1705.2440879999997</v>
      </c>
      <c r="BW162" s="44">
        <f t="shared" si="356"/>
        <v>2906.832527999999</v>
      </c>
      <c r="BX162" s="44">
        <f t="shared" si="357"/>
        <v>94.871423999999976</v>
      </c>
      <c r="BY162" s="44">
        <f t="shared" si="358"/>
        <v>91.383503999999988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193655.17799999996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63048.239999999983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7410.349799999999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86620.427999999985</v>
      </c>
      <c r="Y163" s="47">
        <f t="shared" si="398"/>
        <v>0</v>
      </c>
      <c r="Z163" s="47">
        <f t="shared" si="398"/>
        <v>0</v>
      </c>
      <c r="AB163" s="47">
        <f t="shared" si="399"/>
        <v>82599.739199999982</v>
      </c>
      <c r="AC163" s="47">
        <f t="shared" si="399"/>
        <v>0</v>
      </c>
      <c r="AD163" s="47">
        <f t="shared" si="399"/>
        <v>0</v>
      </c>
      <c r="AF163" s="47">
        <f t="shared" si="400"/>
        <v>49664.669399999984</v>
      </c>
      <c r="AG163" s="47">
        <f t="shared" si="400"/>
        <v>0</v>
      </c>
      <c r="AH163" s="47">
        <f t="shared" si="400"/>
        <v>0</v>
      </c>
      <c r="AJ163" s="47">
        <f t="shared" si="401"/>
        <v>49982.092199999992</v>
      </c>
      <c r="AK163" s="47">
        <f t="shared" si="401"/>
        <v>0</v>
      </c>
      <c r="AL163" s="47">
        <f t="shared" si="401"/>
        <v>0</v>
      </c>
      <c r="AN163" s="47">
        <f t="shared" si="402"/>
        <v>4916.2355999999991</v>
      </c>
      <c r="AO163" s="47">
        <f t="shared" si="402"/>
        <v>0</v>
      </c>
      <c r="AP163" s="47">
        <f t="shared" si="402"/>
        <v>0</v>
      </c>
      <c r="AR163" s="47">
        <f t="shared" si="403"/>
        <v>2666.4605999999994</v>
      </c>
      <c r="AS163" s="47">
        <f t="shared" si="403"/>
        <v>0</v>
      </c>
      <c r="AT163" s="47">
        <f t="shared" si="403"/>
        <v>0</v>
      </c>
      <c r="AV163" s="47">
        <f t="shared" si="404"/>
        <v>4545.3635999999988</v>
      </c>
      <c r="AW163" s="47">
        <f t="shared" si="404"/>
        <v>0</v>
      </c>
      <c r="AX163" s="47">
        <f t="shared" si="404"/>
        <v>0</v>
      </c>
      <c r="AZ163" s="47">
        <f t="shared" si="405"/>
        <v>148.34879999999998</v>
      </c>
      <c r="BA163" s="47">
        <f t="shared" si="405"/>
        <v>0</v>
      </c>
      <c r="BB163" s="47">
        <f t="shared" si="405"/>
        <v>0</v>
      </c>
      <c r="BD163" s="47">
        <f t="shared" si="406"/>
        <v>142.89479999999998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193655.17799999996</v>
      </c>
      <c r="BO163" s="44">
        <f t="shared" si="348"/>
        <v>63048.239999999983</v>
      </c>
      <c r="BP163" s="44">
        <f t="shared" si="349"/>
        <v>7410.349799999999</v>
      </c>
      <c r="BQ163" s="44">
        <f t="shared" si="350"/>
        <v>86620.427999999985</v>
      </c>
      <c r="BR163" s="44">
        <f t="shared" si="351"/>
        <v>82599.739199999982</v>
      </c>
      <c r="BS163" s="44">
        <f t="shared" si="352"/>
        <v>49664.669399999984</v>
      </c>
      <c r="BT163" s="44">
        <f t="shared" si="353"/>
        <v>49982.092199999992</v>
      </c>
      <c r="BU163" s="44">
        <f t="shared" si="354"/>
        <v>4916.2355999999991</v>
      </c>
      <c r="BV163" s="44">
        <f t="shared" si="355"/>
        <v>2666.4605999999994</v>
      </c>
      <c r="BW163" s="44">
        <f t="shared" si="356"/>
        <v>4545.3635999999988</v>
      </c>
      <c r="BX163" s="44">
        <f t="shared" si="357"/>
        <v>148.34879999999998</v>
      </c>
      <c r="BY163" s="44">
        <f t="shared" si="358"/>
        <v>142.89479999999998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438998.96110999992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142924.71879999997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16798.599951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196360.75985999996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187246.21810399997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112585.36175299998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113304.93083899998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11144.666221999996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6044.6275969999988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10303.932581999998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336.29345599999994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323.92972599999996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438998.96110999992</v>
      </c>
      <c r="BO164" s="44">
        <f t="shared" si="348"/>
        <v>142924.71879999997</v>
      </c>
      <c r="BP164" s="44">
        <f t="shared" si="349"/>
        <v>16798.599951</v>
      </c>
      <c r="BQ164" s="44">
        <f t="shared" si="350"/>
        <v>196360.75985999996</v>
      </c>
      <c r="BR164" s="44">
        <f t="shared" si="351"/>
        <v>187246.21810399997</v>
      </c>
      <c r="BS164" s="44">
        <f t="shared" si="352"/>
        <v>112585.36175299998</v>
      </c>
      <c r="BT164" s="44">
        <f t="shared" si="353"/>
        <v>113304.93083899998</v>
      </c>
      <c r="BU164" s="44">
        <f t="shared" si="354"/>
        <v>11144.666221999996</v>
      </c>
      <c r="BV164" s="44">
        <f t="shared" si="355"/>
        <v>6044.6275969999988</v>
      </c>
      <c r="BW164" s="44">
        <f t="shared" si="356"/>
        <v>10303.932581999998</v>
      </c>
      <c r="BX164" s="44">
        <f t="shared" si="357"/>
        <v>336.29345599999994</v>
      </c>
      <c r="BY164" s="44">
        <f t="shared" si="358"/>
        <v>323.92972599999996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86989.309439999983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28321.075199999992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3328.7063039999998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38909.62943999999</v>
      </c>
      <c r="Y168" s="47">
        <f t="shared" si="419"/>
        <v>0</v>
      </c>
      <c r="Z168" s="47">
        <f t="shared" si="419"/>
        <v>0</v>
      </c>
      <c r="AB168" s="47">
        <f t="shared" si="420"/>
        <v>37103.548415999991</v>
      </c>
      <c r="AC168" s="47">
        <f t="shared" si="420"/>
        <v>0</v>
      </c>
      <c r="AD168" s="47">
        <f t="shared" si="420"/>
        <v>0</v>
      </c>
      <c r="AF168" s="47">
        <f t="shared" si="421"/>
        <v>22309.216511999995</v>
      </c>
      <c r="AG168" s="47">
        <f t="shared" si="421"/>
        <v>0</v>
      </c>
      <c r="AH168" s="47">
        <f t="shared" si="421"/>
        <v>0</v>
      </c>
      <c r="AJ168" s="47">
        <f t="shared" si="422"/>
        <v>22451.801855999998</v>
      </c>
      <c r="AK168" s="47">
        <f t="shared" si="422"/>
        <v>0</v>
      </c>
      <c r="AL168" s="47">
        <f t="shared" si="422"/>
        <v>0</v>
      </c>
      <c r="AN168" s="47">
        <f t="shared" si="423"/>
        <v>2208.3578879999995</v>
      </c>
      <c r="AO168" s="47">
        <f t="shared" si="423"/>
        <v>0</v>
      </c>
      <c r="AP168" s="47">
        <f t="shared" si="423"/>
        <v>0</v>
      </c>
      <c r="AR168" s="47">
        <f t="shared" si="424"/>
        <v>1197.7658879999999</v>
      </c>
      <c r="AS168" s="47">
        <f t="shared" si="424"/>
        <v>0</v>
      </c>
      <c r="AT168" s="47">
        <f t="shared" si="424"/>
        <v>0</v>
      </c>
      <c r="AV168" s="47">
        <f t="shared" si="425"/>
        <v>2041.7633279999993</v>
      </c>
      <c r="AW168" s="47">
        <f t="shared" si="425"/>
        <v>0</v>
      </c>
      <c r="AX168" s="47">
        <f t="shared" si="425"/>
        <v>0</v>
      </c>
      <c r="AZ168" s="47">
        <f t="shared" si="426"/>
        <v>66.637823999999981</v>
      </c>
      <c r="BA168" s="47">
        <f t="shared" si="426"/>
        <v>0</v>
      </c>
      <c r="BB168" s="47">
        <f t="shared" si="426"/>
        <v>0</v>
      </c>
      <c r="BD168" s="47">
        <f t="shared" si="427"/>
        <v>64.187903999999989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86989.309439999983</v>
      </c>
      <c r="BO168" s="44">
        <f t="shared" si="348"/>
        <v>28321.075199999992</v>
      </c>
      <c r="BP168" s="44">
        <f t="shared" si="349"/>
        <v>3328.7063039999998</v>
      </c>
      <c r="BQ168" s="44">
        <f t="shared" si="350"/>
        <v>38909.62943999999</v>
      </c>
      <c r="BR168" s="44">
        <f t="shared" si="351"/>
        <v>37103.548415999991</v>
      </c>
      <c r="BS168" s="44">
        <f t="shared" si="352"/>
        <v>22309.216511999995</v>
      </c>
      <c r="BT168" s="44">
        <f t="shared" si="353"/>
        <v>22451.801855999998</v>
      </c>
      <c r="BU168" s="44">
        <f t="shared" si="354"/>
        <v>2208.3578879999995</v>
      </c>
      <c r="BV168" s="44">
        <f t="shared" si="355"/>
        <v>1197.7658879999999</v>
      </c>
      <c r="BW168" s="44">
        <f t="shared" si="356"/>
        <v>2041.7633279999993</v>
      </c>
      <c r="BX168" s="44">
        <f t="shared" si="357"/>
        <v>66.637823999999981</v>
      </c>
      <c r="BY168" s="44">
        <f t="shared" si="358"/>
        <v>64.187903999999989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67742.029949999982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22054.745999999992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2592.1957949999996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30300.473699999991</v>
      </c>
      <c r="Y169" s="47">
        <f t="shared" si="419"/>
        <v>0</v>
      </c>
      <c r="Z169" s="47">
        <f t="shared" si="419"/>
        <v>0</v>
      </c>
      <c r="AB169" s="47">
        <f t="shared" si="420"/>
        <v>28894.006679999995</v>
      </c>
      <c r="AC169" s="47">
        <f t="shared" si="420"/>
        <v>0</v>
      </c>
      <c r="AD169" s="47">
        <f t="shared" si="420"/>
        <v>0</v>
      </c>
      <c r="AF169" s="47">
        <f t="shared" si="421"/>
        <v>17373.072884999994</v>
      </c>
      <c r="AG169" s="47">
        <f t="shared" si="421"/>
        <v>0</v>
      </c>
      <c r="AH169" s="47">
        <f t="shared" si="421"/>
        <v>0</v>
      </c>
      <c r="AJ169" s="47">
        <f t="shared" si="422"/>
        <v>17484.109754999998</v>
      </c>
      <c r="AK169" s="47">
        <f t="shared" si="422"/>
        <v>0</v>
      </c>
      <c r="AL169" s="47">
        <f t="shared" si="422"/>
        <v>0</v>
      </c>
      <c r="AN169" s="47">
        <f t="shared" si="423"/>
        <v>1719.7359899999997</v>
      </c>
      <c r="AO169" s="47">
        <f t="shared" si="423"/>
        <v>0</v>
      </c>
      <c r="AP169" s="47">
        <f t="shared" si="423"/>
        <v>0</v>
      </c>
      <c r="AR169" s="47">
        <f t="shared" si="424"/>
        <v>932.74786499999982</v>
      </c>
      <c r="AS169" s="47">
        <f t="shared" si="424"/>
        <v>0</v>
      </c>
      <c r="AT169" s="47">
        <f t="shared" si="424"/>
        <v>0</v>
      </c>
      <c r="AV169" s="47">
        <f t="shared" si="425"/>
        <v>1590.0021899999995</v>
      </c>
      <c r="AW169" s="47">
        <f t="shared" si="425"/>
        <v>0</v>
      </c>
      <c r="AX169" s="47">
        <f t="shared" si="425"/>
        <v>0</v>
      </c>
      <c r="AZ169" s="47">
        <f t="shared" si="426"/>
        <v>51.893519999999988</v>
      </c>
      <c r="BA169" s="47">
        <f t="shared" si="426"/>
        <v>0</v>
      </c>
      <c r="BB169" s="47">
        <f t="shared" si="426"/>
        <v>0</v>
      </c>
      <c r="BD169" s="47">
        <f t="shared" si="427"/>
        <v>49.985669999999992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67742.029949999982</v>
      </c>
      <c r="BO169" s="44">
        <f t="shared" si="348"/>
        <v>22054.745999999992</v>
      </c>
      <c r="BP169" s="44">
        <f t="shared" si="349"/>
        <v>2592.1957949999996</v>
      </c>
      <c r="BQ169" s="44">
        <f t="shared" si="350"/>
        <v>30300.473699999991</v>
      </c>
      <c r="BR169" s="44">
        <f t="shared" si="351"/>
        <v>28894.006679999995</v>
      </c>
      <c r="BS169" s="44">
        <f t="shared" si="352"/>
        <v>17373.072884999994</v>
      </c>
      <c r="BT169" s="44">
        <f t="shared" si="353"/>
        <v>17484.109754999998</v>
      </c>
      <c r="BU169" s="44">
        <f t="shared" si="354"/>
        <v>1719.7359899999997</v>
      </c>
      <c r="BV169" s="44">
        <f t="shared" si="355"/>
        <v>932.74786499999982</v>
      </c>
      <c r="BW169" s="44">
        <f t="shared" si="356"/>
        <v>1590.0021899999995</v>
      </c>
      <c r="BX169" s="44">
        <f t="shared" si="357"/>
        <v>51.893519999999988</v>
      </c>
      <c r="BY169" s="44">
        <f t="shared" si="358"/>
        <v>49.985669999999992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154731.33938999998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50375.821199999984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5920.902098999999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69210.103139999977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65997.555095999982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39682.289396999986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39935.911610999996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3928.0938779999992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2130.5137529999997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3631.7655179999988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118.53134399999996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114.17357399999997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310328.81483052991</v>
      </c>
      <c r="BO172" s="44">
        <f t="shared" si="348"/>
        <v>100939.43025117565</v>
      </c>
      <c r="BP172" s="44">
        <f t="shared" si="349"/>
        <v>11943.112630434876</v>
      </c>
      <c r="BQ172" s="44">
        <f t="shared" si="350"/>
        <v>138985.23883812194</v>
      </c>
      <c r="BR172" s="44">
        <f t="shared" si="351"/>
        <v>133349.93140761135</v>
      </c>
      <c r="BS172" s="44">
        <f t="shared" si="352"/>
        <v>69304.781299421767</v>
      </c>
      <c r="BT172" s="44">
        <f t="shared" si="353"/>
        <v>80948.351581370982</v>
      </c>
      <c r="BU172" s="44">
        <f t="shared" si="354"/>
        <v>7931.116117881842</v>
      </c>
      <c r="BV172" s="44">
        <f t="shared" si="355"/>
        <v>4245.2954634251528</v>
      </c>
      <c r="BW172" s="44">
        <f t="shared" si="356"/>
        <v>7420.0212942466169</v>
      </c>
      <c r="BX172" s="44">
        <f t="shared" si="357"/>
        <v>242.01558380383858</v>
      </c>
      <c r="BY172" s="44">
        <f t="shared" si="358"/>
        <v>229.8907019759792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593730.3004999999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193300.53999999995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22719.502049999999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265570.86299999995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253243.77319999994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152267.65114999996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153240.84244999997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15072.760099999996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8175.1413499999981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13935.698099999996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454.82479999999987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438.10329999999993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749327.77594052977</v>
      </c>
      <c r="BO174" s="44">
        <f t="shared" si="348"/>
        <v>243864.14905117563</v>
      </c>
      <c r="BP174" s="44">
        <f t="shared" si="349"/>
        <v>28741.712581434876</v>
      </c>
      <c r="BQ174" s="44">
        <f t="shared" si="350"/>
        <v>335345.99869812187</v>
      </c>
      <c r="BR174" s="44">
        <f t="shared" si="351"/>
        <v>320596.14951161132</v>
      </c>
      <c r="BS174" s="44">
        <f t="shared" si="352"/>
        <v>181890.14305242174</v>
      </c>
      <c r="BT174" s="44">
        <f t="shared" si="353"/>
        <v>194253.28242037096</v>
      </c>
      <c r="BU174" s="44">
        <f t="shared" si="354"/>
        <v>19075.78233988184</v>
      </c>
      <c r="BV174" s="44">
        <f t="shared" si="355"/>
        <v>10289.92306042515</v>
      </c>
      <c r="BW174" s="44">
        <f t="shared" si="356"/>
        <v>17723.953876246615</v>
      </c>
      <c r="BX174" s="44">
        <f t="shared" si="357"/>
        <v>578.30903980383846</v>
      </c>
      <c r="BY174" s="44">
        <f t="shared" si="358"/>
        <v>553.8204279759791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214527.96794999999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69843.785999999993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8209.061595000001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95956.661699999997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91502.609880000018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55017.690285000004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55369.325955000008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5446.1235900000011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2953.8604649999997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5035.2777899999992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164.33832000000001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158.29647000000003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214527.96794999999</v>
      </c>
      <c r="BO177" s="44">
        <f t="shared" si="348"/>
        <v>69843.785999999993</v>
      </c>
      <c r="BP177" s="44">
        <f t="shared" si="349"/>
        <v>8209.061595000001</v>
      </c>
      <c r="BQ177" s="44">
        <f t="shared" si="350"/>
        <v>95956.661699999997</v>
      </c>
      <c r="BR177" s="44">
        <f t="shared" si="351"/>
        <v>91502.609880000018</v>
      </c>
      <c r="BS177" s="44">
        <f t="shared" si="352"/>
        <v>55017.690285000004</v>
      </c>
      <c r="BT177" s="44">
        <f t="shared" si="353"/>
        <v>55369.325955000008</v>
      </c>
      <c r="BU177" s="44">
        <f t="shared" si="354"/>
        <v>5446.1235900000011</v>
      </c>
      <c r="BV177" s="44">
        <f t="shared" si="355"/>
        <v>2953.8604649999997</v>
      </c>
      <c r="BW177" s="44">
        <f t="shared" si="356"/>
        <v>5035.2777899999992</v>
      </c>
      <c r="BX177" s="44">
        <f t="shared" si="357"/>
        <v>164.33832000000001</v>
      </c>
      <c r="BY177" s="44">
        <f t="shared" si="358"/>
        <v>158.29647000000003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TDFUEL</v>
      </c>
      <c r="E178" s="93">
        <v>51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20828668.470904261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6765636.3771073073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798325.63740420877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9303820.9324937034</v>
      </c>
      <c r="Z178" s="47">
        <f t="shared" si="440"/>
        <v>0</v>
      </c>
      <c r="AB178" s="47">
        <f t="shared" si="441"/>
        <v>0</v>
      </c>
      <c r="AC178" s="47">
        <f t="shared" si="441"/>
        <v>8920880.5791138858</v>
      </c>
      <c r="AD178" s="47">
        <f t="shared" si="441"/>
        <v>0</v>
      </c>
      <c r="AF178" s="47">
        <f t="shared" si="442"/>
        <v>0</v>
      </c>
      <c r="AG178" s="47">
        <f t="shared" si="442"/>
        <v>3955023.6390070939</v>
      </c>
      <c r="AH178" s="47">
        <f t="shared" si="442"/>
        <v>0</v>
      </c>
      <c r="AJ178" s="47">
        <f t="shared" si="443"/>
        <v>0</v>
      </c>
      <c r="AK178" s="47">
        <f t="shared" si="443"/>
        <v>5396717.3064331459</v>
      </c>
      <c r="AL178" s="47">
        <f t="shared" si="443"/>
        <v>0</v>
      </c>
      <c r="AN178" s="47">
        <f t="shared" si="444"/>
        <v>0</v>
      </c>
      <c r="AO178" s="47">
        <f t="shared" si="444"/>
        <v>528708.02385530295</v>
      </c>
      <c r="AP178" s="47">
        <f t="shared" si="444"/>
        <v>0</v>
      </c>
      <c r="AR178" s="47">
        <f t="shared" si="445"/>
        <v>0</v>
      </c>
      <c r="AS178" s="47">
        <f t="shared" si="445"/>
        <v>287630.3203017406</v>
      </c>
      <c r="AT178" s="47">
        <f t="shared" si="445"/>
        <v>0</v>
      </c>
      <c r="AV178" s="47">
        <f t="shared" si="446"/>
        <v>0</v>
      </c>
      <c r="AW178" s="47">
        <f t="shared" si="446"/>
        <v>500552.19540583028</v>
      </c>
      <c r="AX178" s="47">
        <f t="shared" si="446"/>
        <v>0</v>
      </c>
      <c r="AZ178" s="47">
        <f t="shared" si="447"/>
        <v>0</v>
      </c>
      <c r="BA178" s="47">
        <f t="shared" si="447"/>
        <v>16297.657640813806</v>
      </c>
      <c r="BB178" s="47">
        <f t="shared" si="447"/>
        <v>0</v>
      </c>
      <c r="BD178" s="47">
        <f t="shared" si="448"/>
        <v>0</v>
      </c>
      <c r="BE178" s="47">
        <f t="shared" si="448"/>
        <v>15402.86033270529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20828668.470904261</v>
      </c>
      <c r="BO178" s="44">
        <f t="shared" si="348"/>
        <v>6765636.3771073073</v>
      </c>
      <c r="BP178" s="44">
        <f t="shared" si="349"/>
        <v>798325.63740420877</v>
      </c>
      <c r="BQ178" s="44">
        <f t="shared" si="350"/>
        <v>9303820.9324937034</v>
      </c>
      <c r="BR178" s="44">
        <f t="shared" si="351"/>
        <v>8920880.5791138858</v>
      </c>
      <c r="BS178" s="44">
        <f t="shared" si="352"/>
        <v>3955023.6390070939</v>
      </c>
      <c r="BT178" s="44">
        <f t="shared" si="353"/>
        <v>5396717.3064331459</v>
      </c>
      <c r="BU178" s="44">
        <f t="shared" si="354"/>
        <v>528708.02385530295</v>
      </c>
      <c r="BV178" s="44">
        <f t="shared" si="355"/>
        <v>287630.3203017406</v>
      </c>
      <c r="BW178" s="44">
        <f t="shared" si="356"/>
        <v>500552.19540583028</v>
      </c>
      <c r="BX178" s="44">
        <f t="shared" si="357"/>
        <v>16297.657640813806</v>
      </c>
      <c r="BY178" s="44">
        <f t="shared" si="358"/>
        <v>15402.86033270529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99680.576449999979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32452.965999999989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3814.3464449999997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44586.332699999992</v>
      </c>
      <c r="Y179" s="47">
        <f t="shared" si="440"/>
        <v>0</v>
      </c>
      <c r="Z179" s="47">
        <f t="shared" si="440"/>
        <v>0</v>
      </c>
      <c r="AB179" s="47">
        <f t="shared" si="441"/>
        <v>42516.754279999994</v>
      </c>
      <c r="AC179" s="47">
        <f t="shared" si="441"/>
        <v>0</v>
      </c>
      <c r="AD179" s="47">
        <f t="shared" si="441"/>
        <v>0</v>
      </c>
      <c r="AF179" s="47">
        <f t="shared" si="442"/>
        <v>25564.009834999993</v>
      </c>
      <c r="AG179" s="47">
        <f t="shared" si="442"/>
        <v>0</v>
      </c>
      <c r="AH179" s="47">
        <f t="shared" si="442"/>
        <v>0</v>
      </c>
      <c r="AJ179" s="47">
        <f t="shared" si="443"/>
        <v>25727.397604999998</v>
      </c>
      <c r="AK179" s="47">
        <f t="shared" si="443"/>
        <v>0</v>
      </c>
      <c r="AL179" s="47">
        <f t="shared" si="443"/>
        <v>0</v>
      </c>
      <c r="AN179" s="47">
        <f t="shared" si="444"/>
        <v>2530.5452899999996</v>
      </c>
      <c r="AO179" s="47">
        <f t="shared" si="444"/>
        <v>0</v>
      </c>
      <c r="AP179" s="47">
        <f t="shared" si="444"/>
        <v>0</v>
      </c>
      <c r="AR179" s="47">
        <f t="shared" si="445"/>
        <v>1372.5134149999999</v>
      </c>
      <c r="AS179" s="47">
        <f t="shared" si="445"/>
        <v>0</v>
      </c>
      <c r="AT179" s="47">
        <f t="shared" si="445"/>
        <v>0</v>
      </c>
      <c r="AV179" s="47">
        <f t="shared" si="446"/>
        <v>2339.6454899999994</v>
      </c>
      <c r="AW179" s="47">
        <f t="shared" si="446"/>
        <v>0</v>
      </c>
      <c r="AX179" s="47">
        <f t="shared" si="446"/>
        <v>0</v>
      </c>
      <c r="AZ179" s="47">
        <f t="shared" si="447"/>
        <v>76.359919999999988</v>
      </c>
      <c r="BA179" s="47">
        <f t="shared" si="447"/>
        <v>0</v>
      </c>
      <c r="BB179" s="47">
        <f t="shared" si="447"/>
        <v>0</v>
      </c>
      <c r="BD179" s="47">
        <f t="shared" si="448"/>
        <v>73.552569999999989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99680.576449999979</v>
      </c>
      <c r="BO179" s="44">
        <f t="shared" si="348"/>
        <v>32452.965999999989</v>
      </c>
      <c r="BP179" s="44">
        <f t="shared" si="349"/>
        <v>3814.3464449999997</v>
      </c>
      <c r="BQ179" s="44">
        <f t="shared" si="350"/>
        <v>44586.332699999992</v>
      </c>
      <c r="BR179" s="44">
        <f t="shared" si="351"/>
        <v>42516.754279999994</v>
      </c>
      <c r="BS179" s="44">
        <f t="shared" si="352"/>
        <v>25564.009834999993</v>
      </c>
      <c r="BT179" s="44">
        <f t="shared" si="353"/>
        <v>25727.397604999998</v>
      </c>
      <c r="BU179" s="44">
        <f t="shared" si="354"/>
        <v>2530.5452899999996</v>
      </c>
      <c r="BV179" s="44">
        <f t="shared" si="355"/>
        <v>1372.5134149999999</v>
      </c>
      <c r="BW179" s="44">
        <f t="shared" si="356"/>
        <v>2339.6454899999994</v>
      </c>
      <c r="BX179" s="44">
        <f t="shared" si="357"/>
        <v>76.359919999999988</v>
      </c>
      <c r="BY179" s="44">
        <f t="shared" si="358"/>
        <v>73.552569999999989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392543.37765999994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127800.19279999996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15020.944805999998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175581.54515999995</v>
      </c>
      <c r="Y180" s="47">
        <f t="shared" si="440"/>
        <v>0</v>
      </c>
      <c r="Z180" s="47">
        <f t="shared" si="440"/>
        <v>0</v>
      </c>
      <c r="AB180" s="47">
        <f t="shared" si="441"/>
        <v>167431.51902399998</v>
      </c>
      <c r="AC180" s="47">
        <f t="shared" si="441"/>
        <v>0</v>
      </c>
      <c r="AD180" s="47">
        <f t="shared" si="441"/>
        <v>0</v>
      </c>
      <c r="AF180" s="47">
        <f t="shared" si="442"/>
        <v>100671.39581799998</v>
      </c>
      <c r="AG180" s="47">
        <f t="shared" si="442"/>
        <v>0</v>
      </c>
      <c r="AH180" s="47">
        <f t="shared" si="442"/>
        <v>0</v>
      </c>
      <c r="AJ180" s="47">
        <f t="shared" si="443"/>
        <v>101314.81893399998</v>
      </c>
      <c r="AK180" s="47">
        <f t="shared" si="443"/>
        <v>0</v>
      </c>
      <c r="AL180" s="47">
        <f t="shared" si="443"/>
        <v>0</v>
      </c>
      <c r="AN180" s="47">
        <f t="shared" si="444"/>
        <v>9965.3195319999977</v>
      </c>
      <c r="AO180" s="47">
        <f t="shared" si="444"/>
        <v>0</v>
      </c>
      <c r="AP180" s="47">
        <f t="shared" si="444"/>
        <v>0</v>
      </c>
      <c r="AR180" s="47">
        <f t="shared" si="445"/>
        <v>5404.9752819999994</v>
      </c>
      <c r="AS180" s="47">
        <f t="shared" si="445"/>
        <v>0</v>
      </c>
      <c r="AT180" s="47">
        <f t="shared" si="445"/>
        <v>0</v>
      </c>
      <c r="AV180" s="47">
        <f t="shared" si="446"/>
        <v>9213.5536919999977</v>
      </c>
      <c r="AW180" s="47">
        <f t="shared" si="446"/>
        <v>0</v>
      </c>
      <c r="AX180" s="47">
        <f t="shared" si="446"/>
        <v>0</v>
      </c>
      <c r="AZ180" s="47">
        <f t="shared" si="447"/>
        <v>300.70633599999996</v>
      </c>
      <c r="BA180" s="47">
        <f t="shared" si="447"/>
        <v>0</v>
      </c>
      <c r="BB180" s="47">
        <f t="shared" si="447"/>
        <v>0</v>
      </c>
      <c r="BD180" s="47">
        <f t="shared" si="448"/>
        <v>289.65095599999995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392543.37765999994</v>
      </c>
      <c r="BO180" s="44">
        <f t="shared" si="348"/>
        <v>127800.19279999996</v>
      </c>
      <c r="BP180" s="44">
        <f t="shared" si="349"/>
        <v>15020.944805999998</v>
      </c>
      <c r="BQ180" s="44">
        <f t="shared" si="350"/>
        <v>175581.54515999995</v>
      </c>
      <c r="BR180" s="44">
        <f t="shared" si="351"/>
        <v>167431.51902399998</v>
      </c>
      <c r="BS180" s="44">
        <f t="shared" si="352"/>
        <v>100671.39581799998</v>
      </c>
      <c r="BT180" s="44">
        <f t="shared" si="353"/>
        <v>101314.81893399998</v>
      </c>
      <c r="BU180" s="44">
        <f t="shared" si="354"/>
        <v>9965.3195319999977</v>
      </c>
      <c r="BV180" s="44">
        <f t="shared" si="355"/>
        <v>5404.9752819999994</v>
      </c>
      <c r="BW180" s="44">
        <f t="shared" si="356"/>
        <v>9213.5536919999977</v>
      </c>
      <c r="BX180" s="44">
        <f t="shared" si="357"/>
        <v>300.70633599999996</v>
      </c>
      <c r="BY180" s="44">
        <f t="shared" si="358"/>
        <v>289.65095599999995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2026.0294199999996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659.61359999999979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77.527421999999987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906.22691999999972</v>
      </c>
      <c r="Y181" s="47">
        <f t="shared" si="440"/>
        <v>0</v>
      </c>
      <c r="Z181" s="47">
        <f t="shared" si="440"/>
        <v>0</v>
      </c>
      <c r="AB181" s="47">
        <f t="shared" si="441"/>
        <v>864.16228799999988</v>
      </c>
      <c r="AC181" s="47">
        <f t="shared" si="441"/>
        <v>0</v>
      </c>
      <c r="AD181" s="47">
        <f t="shared" si="441"/>
        <v>0</v>
      </c>
      <c r="AF181" s="47">
        <f t="shared" si="442"/>
        <v>519.59406599999988</v>
      </c>
      <c r="AG181" s="47">
        <f t="shared" si="442"/>
        <v>0</v>
      </c>
      <c r="AH181" s="47">
        <f t="shared" si="442"/>
        <v>0</v>
      </c>
      <c r="AJ181" s="47">
        <f t="shared" si="443"/>
        <v>522.91495799999996</v>
      </c>
      <c r="AK181" s="47">
        <f t="shared" si="443"/>
        <v>0</v>
      </c>
      <c r="AL181" s="47">
        <f t="shared" si="443"/>
        <v>0</v>
      </c>
      <c r="AN181" s="47">
        <f t="shared" si="444"/>
        <v>51.433883999999985</v>
      </c>
      <c r="AO181" s="47">
        <f t="shared" si="444"/>
        <v>0</v>
      </c>
      <c r="AP181" s="47">
        <f t="shared" si="444"/>
        <v>0</v>
      </c>
      <c r="AR181" s="47">
        <f t="shared" si="445"/>
        <v>27.896633999999995</v>
      </c>
      <c r="AS181" s="47">
        <f t="shared" si="445"/>
        <v>0</v>
      </c>
      <c r="AT181" s="47">
        <f t="shared" si="445"/>
        <v>0</v>
      </c>
      <c r="AV181" s="47">
        <f t="shared" si="446"/>
        <v>47.553803999999985</v>
      </c>
      <c r="AW181" s="47">
        <f t="shared" si="446"/>
        <v>0</v>
      </c>
      <c r="AX181" s="47">
        <f t="shared" si="446"/>
        <v>0</v>
      </c>
      <c r="AZ181" s="47">
        <f t="shared" si="447"/>
        <v>1.5520319999999996</v>
      </c>
      <c r="BA181" s="47">
        <f t="shared" si="447"/>
        <v>0</v>
      </c>
      <c r="BB181" s="47">
        <f t="shared" si="447"/>
        <v>0</v>
      </c>
      <c r="BD181" s="47">
        <f t="shared" si="448"/>
        <v>1.4949719999999997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2026.0294199999996</v>
      </c>
      <c r="BO181" s="44">
        <f t="shared" si="348"/>
        <v>659.61359999999979</v>
      </c>
      <c r="BP181" s="44">
        <f t="shared" si="349"/>
        <v>77.527421999999987</v>
      </c>
      <c r="BQ181" s="44">
        <f t="shared" si="350"/>
        <v>906.22691999999972</v>
      </c>
      <c r="BR181" s="44">
        <f t="shared" si="351"/>
        <v>864.16228799999988</v>
      </c>
      <c r="BS181" s="44">
        <f t="shared" si="352"/>
        <v>519.59406599999988</v>
      </c>
      <c r="BT181" s="44">
        <f t="shared" si="353"/>
        <v>522.91495799999996</v>
      </c>
      <c r="BU181" s="44">
        <f t="shared" si="354"/>
        <v>51.433883999999985</v>
      </c>
      <c r="BV181" s="44">
        <f t="shared" si="355"/>
        <v>27.896633999999995</v>
      </c>
      <c r="BW181" s="44">
        <f t="shared" si="356"/>
        <v>47.553803999999985</v>
      </c>
      <c r="BX181" s="44">
        <f t="shared" si="357"/>
        <v>1.5520319999999996</v>
      </c>
      <c r="BY181" s="44">
        <f t="shared" si="358"/>
        <v>1.4949719999999997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708777.95147999993</v>
      </c>
      <c r="M182" s="24">
        <f t="shared" si="453"/>
        <v>20828668.470904261</v>
      </c>
      <c r="N182" s="24">
        <f t="shared" si="453"/>
        <v>0</v>
      </c>
      <c r="O182" s="24"/>
      <c r="P182" s="24">
        <f t="shared" si="453"/>
        <v>230756.55839999995</v>
      </c>
      <c r="Q182" s="24">
        <f t="shared" si="453"/>
        <v>6765636.3771073073</v>
      </c>
      <c r="R182" s="24">
        <f t="shared" si="453"/>
        <v>0</v>
      </c>
      <c r="S182" s="24"/>
      <c r="T182" s="24">
        <f t="shared" ref="T182:V182" si="454">SUM(T177:T181)</f>
        <v>27121.880267999997</v>
      </c>
      <c r="U182" s="24">
        <f t="shared" si="454"/>
        <v>798325.63740420877</v>
      </c>
      <c r="V182" s="24">
        <f t="shared" si="454"/>
        <v>0</v>
      </c>
      <c r="W182" s="24"/>
      <c r="X182" s="24">
        <f t="shared" si="453"/>
        <v>317030.76647999993</v>
      </c>
      <c r="Y182" s="24">
        <f t="shared" si="453"/>
        <v>9303820.9324937034</v>
      </c>
      <c r="Z182" s="24">
        <f t="shared" si="453"/>
        <v>0</v>
      </c>
      <c r="AA182" s="24"/>
      <c r="AB182" s="24">
        <f t="shared" si="453"/>
        <v>302315.04547199997</v>
      </c>
      <c r="AC182" s="24">
        <f t="shared" si="453"/>
        <v>8920880.5791138858</v>
      </c>
      <c r="AD182" s="24">
        <f t="shared" si="453"/>
        <v>0</v>
      </c>
      <c r="AE182" s="24"/>
      <c r="AF182" s="24">
        <f t="shared" si="453"/>
        <v>181772.69000399995</v>
      </c>
      <c r="AG182" s="24">
        <f t="shared" si="453"/>
        <v>3955023.6390070939</v>
      </c>
      <c r="AH182" s="24">
        <f t="shared" si="453"/>
        <v>0</v>
      </c>
      <c r="AI182" s="24"/>
      <c r="AJ182" s="24">
        <f t="shared" si="453"/>
        <v>182934.457452</v>
      </c>
      <c r="AK182" s="24">
        <f t="shared" si="453"/>
        <v>5396717.3064331459</v>
      </c>
      <c r="AL182" s="24">
        <f t="shared" si="453"/>
        <v>0</v>
      </c>
      <c r="AM182" s="24"/>
      <c r="AN182" s="24">
        <f t="shared" si="453"/>
        <v>17993.422295999997</v>
      </c>
      <c r="AO182" s="24">
        <f t="shared" si="453"/>
        <v>528708.02385530295</v>
      </c>
      <c r="AP182" s="24">
        <f t="shared" si="453"/>
        <v>0</v>
      </c>
      <c r="AQ182" s="24"/>
      <c r="AR182" s="24">
        <f t="shared" si="453"/>
        <v>9759.2457959999992</v>
      </c>
      <c r="AS182" s="24">
        <f t="shared" si="453"/>
        <v>287630.3203017406</v>
      </c>
      <c r="AT182" s="24">
        <f t="shared" si="453"/>
        <v>0</v>
      </c>
      <c r="AU182" s="24"/>
      <c r="AV182" s="24">
        <f t="shared" si="453"/>
        <v>16636.030775999996</v>
      </c>
      <c r="AW182" s="24">
        <f t="shared" si="453"/>
        <v>500552.19540583028</v>
      </c>
      <c r="AX182" s="24">
        <f t="shared" si="453"/>
        <v>0</v>
      </c>
      <c r="AY182" s="24"/>
      <c r="AZ182" s="24">
        <f t="shared" si="453"/>
        <v>542.95660799999996</v>
      </c>
      <c r="BA182" s="24">
        <f t="shared" si="453"/>
        <v>16297.657640813806</v>
      </c>
      <c r="BB182" s="24">
        <f t="shared" si="453"/>
        <v>0</v>
      </c>
      <c r="BC182" s="24"/>
      <c r="BD182" s="24">
        <f t="shared" si="453"/>
        <v>522.99496799999997</v>
      </c>
      <c r="BE182" s="24">
        <f t="shared" si="453"/>
        <v>15402.86033270529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21537446.422384262</v>
      </c>
      <c r="BO182" s="44">
        <f t="shared" si="348"/>
        <v>6996392.9355073068</v>
      </c>
      <c r="BP182" s="44">
        <f t="shared" si="349"/>
        <v>825447.51767220872</v>
      </c>
      <c r="BQ182" s="44">
        <f t="shared" si="350"/>
        <v>9620851.6989737041</v>
      </c>
      <c r="BR182" s="44">
        <f t="shared" si="351"/>
        <v>9223195.6245858856</v>
      </c>
      <c r="BS182" s="44">
        <f t="shared" si="352"/>
        <v>4136796.3290110938</v>
      </c>
      <c r="BT182" s="44">
        <f t="shared" si="353"/>
        <v>5579651.763885146</v>
      </c>
      <c r="BU182" s="44">
        <f t="shared" si="354"/>
        <v>546701.44615130289</v>
      </c>
      <c r="BV182" s="44">
        <f t="shared" si="355"/>
        <v>297389.56609774061</v>
      </c>
      <c r="BW182" s="44">
        <f t="shared" si="356"/>
        <v>517188.22618183028</v>
      </c>
      <c r="BX182" s="44">
        <f t="shared" si="357"/>
        <v>16840.614248813807</v>
      </c>
      <c r="BY182" s="44">
        <f t="shared" si="358"/>
        <v>15925.855300705291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91145.758859999987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29674.288799999991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3487.7557259999994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40768.776359999989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38876.398703999992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23375.176577999995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23524.574813999996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2313.8757719999994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1254.9965219999999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2139.3211319999996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69.821855999999983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67.254875999999996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91145.758859999987</v>
      </c>
      <c r="BO185" s="44">
        <f t="shared" si="348"/>
        <v>29674.288799999991</v>
      </c>
      <c r="BP185" s="44">
        <f t="shared" si="349"/>
        <v>3487.7557259999994</v>
      </c>
      <c r="BQ185" s="44">
        <f t="shared" si="350"/>
        <v>40768.776359999989</v>
      </c>
      <c r="BR185" s="44">
        <f t="shared" si="351"/>
        <v>38876.398703999992</v>
      </c>
      <c r="BS185" s="44">
        <f t="shared" si="352"/>
        <v>23375.176577999995</v>
      </c>
      <c r="BT185" s="44">
        <f t="shared" si="353"/>
        <v>23524.574813999996</v>
      </c>
      <c r="BU185" s="44">
        <f t="shared" si="354"/>
        <v>2313.8757719999994</v>
      </c>
      <c r="BV185" s="44">
        <f t="shared" si="355"/>
        <v>1254.9965219999999</v>
      </c>
      <c r="BW185" s="44">
        <f t="shared" si="356"/>
        <v>2139.3211319999996</v>
      </c>
      <c r="BX185" s="44">
        <f t="shared" si="357"/>
        <v>69.821855999999983</v>
      </c>
      <c r="BY185" s="44">
        <f t="shared" si="358"/>
        <v>67.254875999999996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199078.16210999998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64813.798799999982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7617.8640509999987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89046.085859999977</v>
      </c>
      <c r="Y186" s="47">
        <f t="shared" si="457"/>
        <v>0</v>
      </c>
      <c r="Z186" s="47">
        <f t="shared" si="457"/>
        <v>0</v>
      </c>
      <c r="AB186" s="47">
        <f t="shared" si="458"/>
        <v>84912.804503999985</v>
      </c>
      <c r="AC186" s="47">
        <f t="shared" si="458"/>
        <v>0</v>
      </c>
      <c r="AD186" s="47">
        <f t="shared" si="458"/>
        <v>0</v>
      </c>
      <c r="AF186" s="47">
        <f t="shared" si="459"/>
        <v>51055.444052999985</v>
      </c>
      <c r="AG186" s="47">
        <f t="shared" si="459"/>
        <v>0</v>
      </c>
      <c r="AH186" s="47">
        <f t="shared" si="459"/>
        <v>0</v>
      </c>
      <c r="AJ186" s="47">
        <f t="shared" si="460"/>
        <v>51381.755738999993</v>
      </c>
      <c r="AK186" s="47">
        <f t="shared" si="460"/>
        <v>0</v>
      </c>
      <c r="AL186" s="47">
        <f t="shared" si="460"/>
        <v>0</v>
      </c>
      <c r="AN186" s="47">
        <f t="shared" si="461"/>
        <v>5053.9064219999991</v>
      </c>
      <c r="AO186" s="47">
        <f t="shared" si="461"/>
        <v>0</v>
      </c>
      <c r="AP186" s="47">
        <f t="shared" si="461"/>
        <v>0</v>
      </c>
      <c r="AR186" s="47">
        <f t="shared" si="462"/>
        <v>2741.1302969999997</v>
      </c>
      <c r="AS186" s="47">
        <f t="shared" si="462"/>
        <v>0</v>
      </c>
      <c r="AT186" s="47">
        <f t="shared" si="462"/>
        <v>0</v>
      </c>
      <c r="AV186" s="47">
        <f t="shared" si="463"/>
        <v>4672.6487819999984</v>
      </c>
      <c r="AW186" s="47">
        <f t="shared" si="463"/>
        <v>0</v>
      </c>
      <c r="AX186" s="47">
        <f t="shared" si="463"/>
        <v>0</v>
      </c>
      <c r="AZ186" s="47">
        <f t="shared" si="464"/>
        <v>152.50305599999996</v>
      </c>
      <c r="BA186" s="47">
        <f t="shared" si="464"/>
        <v>0</v>
      </c>
      <c r="BB186" s="47">
        <f t="shared" si="464"/>
        <v>0</v>
      </c>
      <c r="BD186" s="47">
        <f t="shared" si="465"/>
        <v>146.89632599999999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199078.16210999998</v>
      </c>
      <c r="BO186" s="44">
        <f t="shared" si="348"/>
        <v>64813.798799999982</v>
      </c>
      <c r="BP186" s="44">
        <f t="shared" si="349"/>
        <v>7617.8640509999987</v>
      </c>
      <c r="BQ186" s="44">
        <f t="shared" si="350"/>
        <v>89046.085859999977</v>
      </c>
      <c r="BR186" s="44">
        <f t="shared" si="351"/>
        <v>84912.804503999985</v>
      </c>
      <c r="BS186" s="44">
        <f t="shared" si="352"/>
        <v>51055.444052999985</v>
      </c>
      <c r="BT186" s="44">
        <f t="shared" si="353"/>
        <v>51381.755738999993</v>
      </c>
      <c r="BU186" s="44">
        <f t="shared" si="354"/>
        <v>5053.9064219999991</v>
      </c>
      <c r="BV186" s="44">
        <f t="shared" si="355"/>
        <v>2741.1302969999997</v>
      </c>
      <c r="BW186" s="44">
        <f t="shared" si="356"/>
        <v>4672.6487819999984</v>
      </c>
      <c r="BX186" s="44">
        <f t="shared" si="357"/>
        <v>152.50305599999996</v>
      </c>
      <c r="BY186" s="44">
        <f t="shared" si="358"/>
        <v>146.89632599999999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941824.24020999984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306629.34679999988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36039.558260999998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421270.52645999991</v>
      </c>
      <c r="Y187" s="47">
        <f t="shared" si="457"/>
        <v>0</v>
      </c>
      <c r="Z187" s="47">
        <f t="shared" si="457"/>
        <v>0</v>
      </c>
      <c r="AB187" s="47">
        <f t="shared" si="458"/>
        <v>401716.27434399992</v>
      </c>
      <c r="AC187" s="47">
        <f t="shared" si="458"/>
        <v>0</v>
      </c>
      <c r="AD187" s="47">
        <f t="shared" si="458"/>
        <v>0</v>
      </c>
      <c r="AF187" s="47">
        <f t="shared" si="459"/>
        <v>241539.57568299994</v>
      </c>
      <c r="AG187" s="47">
        <f t="shared" si="459"/>
        <v>0</v>
      </c>
      <c r="AH187" s="47">
        <f t="shared" si="459"/>
        <v>0</v>
      </c>
      <c r="AJ187" s="47">
        <f t="shared" si="460"/>
        <v>243083.33242899997</v>
      </c>
      <c r="AK187" s="47">
        <f t="shared" si="460"/>
        <v>0</v>
      </c>
      <c r="AL187" s="47">
        <f t="shared" si="460"/>
        <v>0</v>
      </c>
      <c r="AN187" s="47">
        <f t="shared" si="461"/>
        <v>23909.662041999993</v>
      </c>
      <c r="AO187" s="47">
        <f t="shared" si="461"/>
        <v>0</v>
      </c>
      <c r="AP187" s="47">
        <f t="shared" si="461"/>
        <v>0</v>
      </c>
      <c r="AR187" s="47">
        <f t="shared" si="462"/>
        <v>12968.087166999998</v>
      </c>
      <c r="AS187" s="47">
        <f t="shared" si="462"/>
        <v>0</v>
      </c>
      <c r="AT187" s="47">
        <f t="shared" si="462"/>
        <v>0</v>
      </c>
      <c r="AV187" s="47">
        <f t="shared" si="463"/>
        <v>22105.960001999993</v>
      </c>
      <c r="AW187" s="47">
        <f t="shared" si="463"/>
        <v>0</v>
      </c>
      <c r="AX187" s="47">
        <f t="shared" si="463"/>
        <v>0</v>
      </c>
      <c r="AZ187" s="47">
        <f t="shared" si="464"/>
        <v>721.48081599999989</v>
      </c>
      <c r="BA187" s="47">
        <f t="shared" si="464"/>
        <v>0</v>
      </c>
      <c r="BB187" s="47">
        <f t="shared" si="464"/>
        <v>0</v>
      </c>
      <c r="BD187" s="47">
        <f t="shared" si="465"/>
        <v>694.95578599999988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941824.24020999984</v>
      </c>
      <c r="BO187" s="44">
        <f t="shared" si="348"/>
        <v>306629.34679999988</v>
      </c>
      <c r="BP187" s="44">
        <f t="shared" si="349"/>
        <v>36039.558260999998</v>
      </c>
      <c r="BQ187" s="44">
        <f t="shared" si="350"/>
        <v>421270.52645999991</v>
      </c>
      <c r="BR187" s="44">
        <f t="shared" si="351"/>
        <v>401716.27434399992</v>
      </c>
      <c r="BS187" s="44">
        <f t="shared" si="352"/>
        <v>241539.57568299994</v>
      </c>
      <c r="BT187" s="44">
        <f t="shared" si="353"/>
        <v>243083.33242899997</v>
      </c>
      <c r="BU187" s="44">
        <f t="shared" si="354"/>
        <v>23909.662041999993</v>
      </c>
      <c r="BV187" s="44">
        <f t="shared" si="355"/>
        <v>12968.087166999998</v>
      </c>
      <c r="BW187" s="44">
        <f t="shared" si="356"/>
        <v>22105.960001999993</v>
      </c>
      <c r="BX187" s="44">
        <f t="shared" si="357"/>
        <v>721.48081599999989</v>
      </c>
      <c r="BY187" s="44">
        <f t="shared" si="358"/>
        <v>694.95578599999988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395117.63515999995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128638.29279999997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15119.450555999998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176732.99015999996</v>
      </c>
      <c r="Y188" s="47">
        <f t="shared" si="457"/>
        <v>0</v>
      </c>
      <c r="Z188" s="47">
        <f t="shared" si="457"/>
        <v>0</v>
      </c>
      <c r="AB188" s="47">
        <f t="shared" si="458"/>
        <v>168529.51702399997</v>
      </c>
      <c r="AC188" s="47">
        <f t="shared" si="458"/>
        <v>0</v>
      </c>
      <c r="AD188" s="47">
        <f t="shared" si="458"/>
        <v>0</v>
      </c>
      <c r="AF188" s="47">
        <f t="shared" si="459"/>
        <v>101331.58806799997</v>
      </c>
      <c r="AG188" s="47">
        <f t="shared" si="459"/>
        <v>0</v>
      </c>
      <c r="AH188" s="47">
        <f t="shared" si="459"/>
        <v>0</v>
      </c>
      <c r="AJ188" s="47">
        <f t="shared" si="460"/>
        <v>101979.23068399998</v>
      </c>
      <c r="AK188" s="47">
        <f t="shared" si="460"/>
        <v>0</v>
      </c>
      <c r="AL188" s="47">
        <f t="shared" si="460"/>
        <v>0</v>
      </c>
      <c r="AN188" s="47">
        <f t="shared" si="461"/>
        <v>10030.671031999997</v>
      </c>
      <c r="AO188" s="47">
        <f t="shared" si="461"/>
        <v>0</v>
      </c>
      <c r="AP188" s="47">
        <f t="shared" si="461"/>
        <v>0</v>
      </c>
      <c r="AR188" s="47">
        <f t="shared" si="462"/>
        <v>5440.4205319999992</v>
      </c>
      <c r="AS188" s="47">
        <f t="shared" si="462"/>
        <v>0</v>
      </c>
      <c r="AT188" s="47">
        <f t="shared" si="462"/>
        <v>0</v>
      </c>
      <c r="AV188" s="47">
        <f t="shared" si="463"/>
        <v>9273.9751919999981</v>
      </c>
      <c r="AW188" s="47">
        <f t="shared" si="463"/>
        <v>0</v>
      </c>
      <c r="AX188" s="47">
        <f t="shared" si="463"/>
        <v>0</v>
      </c>
      <c r="AZ188" s="47">
        <f t="shared" si="464"/>
        <v>302.67833599999994</v>
      </c>
      <c r="BA188" s="47">
        <f t="shared" si="464"/>
        <v>0</v>
      </c>
      <c r="BB188" s="47">
        <f t="shared" si="464"/>
        <v>0</v>
      </c>
      <c r="BD188" s="47">
        <f t="shared" si="465"/>
        <v>291.55045599999994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395117.63515999995</v>
      </c>
      <c r="BO188" s="44">
        <f t="shared" si="348"/>
        <v>128638.29279999997</v>
      </c>
      <c r="BP188" s="44">
        <f t="shared" si="349"/>
        <v>15119.450555999998</v>
      </c>
      <c r="BQ188" s="44">
        <f t="shared" si="350"/>
        <v>176732.99015999996</v>
      </c>
      <c r="BR188" s="44">
        <f t="shared" si="351"/>
        <v>168529.51702399997</v>
      </c>
      <c r="BS188" s="44">
        <f t="shared" si="352"/>
        <v>101331.58806799997</v>
      </c>
      <c r="BT188" s="44">
        <f t="shared" si="353"/>
        <v>101979.23068399998</v>
      </c>
      <c r="BU188" s="44">
        <f t="shared" si="354"/>
        <v>10030.671031999997</v>
      </c>
      <c r="BV188" s="44">
        <f t="shared" si="355"/>
        <v>5440.4205319999992</v>
      </c>
      <c r="BW188" s="44">
        <f t="shared" si="356"/>
        <v>9273.9751919999981</v>
      </c>
      <c r="BX188" s="44">
        <f t="shared" si="357"/>
        <v>302.67833599999994</v>
      </c>
      <c r="BY188" s="44">
        <f t="shared" si="358"/>
        <v>291.55045599999994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1627165.7963399999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529755.72719999985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62264.628593999994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727818.37883999979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694034.99457599979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417301.78438199993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419968.89366599999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41308.115267999987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22404.634517999999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38191.905107999992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1246.4840639999998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1200.6574439999999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1627165.7963399999</v>
      </c>
      <c r="BO189" s="44">
        <f t="shared" si="348"/>
        <v>529755.72719999985</v>
      </c>
      <c r="BP189" s="44">
        <f t="shared" si="349"/>
        <v>62264.628593999994</v>
      </c>
      <c r="BQ189" s="44">
        <f t="shared" si="350"/>
        <v>727818.37883999979</v>
      </c>
      <c r="BR189" s="44">
        <f t="shared" si="351"/>
        <v>694034.99457599979</v>
      </c>
      <c r="BS189" s="44">
        <f t="shared" si="352"/>
        <v>417301.78438199993</v>
      </c>
      <c r="BT189" s="44">
        <f t="shared" si="353"/>
        <v>419968.89366599999</v>
      </c>
      <c r="BU189" s="44">
        <f t="shared" si="354"/>
        <v>41308.115267999987</v>
      </c>
      <c r="BV189" s="44">
        <f t="shared" si="355"/>
        <v>22404.634517999999</v>
      </c>
      <c r="BW189" s="44">
        <f t="shared" si="356"/>
        <v>38191.905107999992</v>
      </c>
      <c r="BX189" s="44">
        <f t="shared" si="357"/>
        <v>1246.4840639999998</v>
      </c>
      <c r="BY189" s="44">
        <f t="shared" si="358"/>
        <v>1200.6574439999999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2335943.7478199997</v>
      </c>
      <c r="M191" s="24">
        <f t="shared" si="469"/>
        <v>20828668.470904261</v>
      </c>
      <c r="N191" s="24">
        <f t="shared" si="469"/>
        <v>0</v>
      </c>
      <c r="O191" s="24"/>
      <c r="P191" s="24">
        <f t="shared" si="469"/>
        <v>760512.28559999983</v>
      </c>
      <c r="Q191" s="24">
        <f t="shared" si="469"/>
        <v>6765636.3771073073</v>
      </c>
      <c r="R191" s="24">
        <f t="shared" si="469"/>
        <v>0</v>
      </c>
      <c r="S191" s="24"/>
      <c r="T191" s="24">
        <f t="shared" ref="T191:V191" si="470">T189+T182</f>
        <v>89386.508861999988</v>
      </c>
      <c r="U191" s="24">
        <f t="shared" si="470"/>
        <v>798325.63740420877</v>
      </c>
      <c r="V191" s="24">
        <f t="shared" si="470"/>
        <v>0</v>
      </c>
      <c r="W191" s="24"/>
      <c r="X191" s="24">
        <f t="shared" si="469"/>
        <v>1044849.1453199997</v>
      </c>
      <c r="Y191" s="24">
        <f t="shared" si="469"/>
        <v>9303820.9324937034</v>
      </c>
      <c r="Z191" s="24">
        <f t="shared" si="469"/>
        <v>0</v>
      </c>
      <c r="AA191" s="24"/>
      <c r="AB191" s="24">
        <f t="shared" si="469"/>
        <v>996350.0400479997</v>
      </c>
      <c r="AC191" s="24">
        <f t="shared" si="469"/>
        <v>8920880.5791138858</v>
      </c>
      <c r="AD191" s="24">
        <f t="shared" si="469"/>
        <v>0</v>
      </c>
      <c r="AE191" s="24"/>
      <c r="AF191" s="24">
        <f t="shared" si="469"/>
        <v>599074.47438599984</v>
      </c>
      <c r="AG191" s="24">
        <f t="shared" si="469"/>
        <v>3955023.6390070939</v>
      </c>
      <c r="AH191" s="24">
        <f t="shared" si="469"/>
        <v>0</v>
      </c>
      <c r="AI191" s="24"/>
      <c r="AJ191" s="24">
        <f t="shared" si="469"/>
        <v>602903.35111799999</v>
      </c>
      <c r="AK191" s="24">
        <f t="shared" si="469"/>
        <v>5396717.3064331459</v>
      </c>
      <c r="AL191" s="24">
        <f t="shared" si="469"/>
        <v>0</v>
      </c>
      <c r="AM191" s="24"/>
      <c r="AN191" s="24">
        <f t="shared" si="469"/>
        <v>59301.537563999984</v>
      </c>
      <c r="AO191" s="24">
        <f t="shared" si="469"/>
        <v>528708.02385530295</v>
      </c>
      <c r="AP191" s="24">
        <f t="shared" si="469"/>
        <v>0</v>
      </c>
      <c r="AQ191" s="24"/>
      <c r="AR191" s="24">
        <f t="shared" si="469"/>
        <v>32163.880313999998</v>
      </c>
      <c r="AS191" s="24">
        <f t="shared" si="469"/>
        <v>287630.3203017406</v>
      </c>
      <c r="AT191" s="24">
        <f t="shared" si="469"/>
        <v>0</v>
      </c>
      <c r="AU191" s="24"/>
      <c r="AV191" s="24">
        <f t="shared" si="469"/>
        <v>54827.935883999991</v>
      </c>
      <c r="AW191" s="24">
        <f t="shared" si="469"/>
        <v>500552.19540583028</v>
      </c>
      <c r="AX191" s="24">
        <f t="shared" si="469"/>
        <v>0</v>
      </c>
      <c r="AY191" s="24"/>
      <c r="AZ191" s="24">
        <f t="shared" si="469"/>
        <v>1789.4406719999997</v>
      </c>
      <c r="BA191" s="24">
        <f t="shared" si="469"/>
        <v>16297.657640813806</v>
      </c>
      <c r="BB191" s="24">
        <f t="shared" si="469"/>
        <v>0</v>
      </c>
      <c r="BC191" s="24"/>
      <c r="BD191" s="24">
        <f t="shared" si="469"/>
        <v>1723.6524119999999</v>
      </c>
      <c r="BE191" s="24">
        <f t="shared" si="469"/>
        <v>15402.86033270529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23164612.218724262</v>
      </c>
      <c r="BO191" s="44">
        <f t="shared" si="348"/>
        <v>7526148.6627073074</v>
      </c>
      <c r="BP191" s="44">
        <f t="shared" si="349"/>
        <v>887712.14626620873</v>
      </c>
      <c r="BQ191" s="44">
        <f t="shared" si="350"/>
        <v>10348670.077813704</v>
      </c>
      <c r="BR191" s="44">
        <f t="shared" si="351"/>
        <v>9917230.6191618852</v>
      </c>
      <c r="BS191" s="44">
        <f t="shared" si="352"/>
        <v>4554098.1133930935</v>
      </c>
      <c r="BT191" s="44">
        <f t="shared" si="353"/>
        <v>5999620.6575511461</v>
      </c>
      <c r="BU191" s="44">
        <f t="shared" si="354"/>
        <v>588009.56141930295</v>
      </c>
      <c r="BV191" s="44">
        <f t="shared" si="355"/>
        <v>319794.20061574061</v>
      </c>
      <c r="BW191" s="44">
        <f t="shared" si="356"/>
        <v>555380.13128983031</v>
      </c>
      <c r="BX191" s="44">
        <f t="shared" si="357"/>
        <v>18087.098312813807</v>
      </c>
      <c r="BY191" s="44">
        <f t="shared" si="358"/>
        <v>17126.512744705291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17673598.554468676</v>
      </c>
      <c r="M193" s="24">
        <f t="shared" si="472"/>
        <v>148000257.0284338</v>
      </c>
      <c r="N193" s="24">
        <f t="shared" si="472"/>
        <v>0</v>
      </c>
      <c r="O193" s="24"/>
      <c r="P193" s="24">
        <f t="shared" si="472"/>
        <v>6050030.5687144138</v>
      </c>
      <c r="Q193" s="24">
        <f t="shared" si="472"/>
        <v>48076759.895104073</v>
      </c>
      <c r="R193" s="24">
        <f t="shared" si="472"/>
        <v>0</v>
      </c>
      <c r="S193" s="24"/>
      <c r="T193" s="24">
        <f t="shared" ref="T193:V193" si="473">T191+T174+T155</f>
        <v>606321.60143632162</v>
      </c>
      <c r="U193" s="24">
        <f t="shared" si="473"/>
        <v>5680130.7665650416</v>
      </c>
      <c r="V193" s="24">
        <f t="shared" si="473"/>
        <v>0</v>
      </c>
      <c r="W193" s="24"/>
      <c r="X193" s="24">
        <f t="shared" si="472"/>
        <v>7685227.9072477315</v>
      </c>
      <c r="Y193" s="24">
        <f t="shared" si="472"/>
        <v>66144423.686988637</v>
      </c>
      <c r="Z193" s="24">
        <f t="shared" si="472"/>
        <v>0</v>
      </c>
      <c r="AA193" s="24"/>
      <c r="AB193" s="24">
        <f t="shared" si="472"/>
        <v>6642397.9453952275</v>
      </c>
      <c r="AC193" s="24">
        <f t="shared" si="472"/>
        <v>63479948.088150635</v>
      </c>
      <c r="AD193" s="24">
        <f t="shared" si="472"/>
        <v>0</v>
      </c>
      <c r="AE193" s="24"/>
      <c r="AF193" s="24">
        <f t="shared" si="472"/>
        <v>4188935.6257262854</v>
      </c>
      <c r="AG193" s="24">
        <f t="shared" si="472"/>
        <v>28112781.232057251</v>
      </c>
      <c r="AH193" s="24">
        <f t="shared" si="472"/>
        <v>0</v>
      </c>
      <c r="AI193" s="24"/>
      <c r="AJ193" s="24">
        <f t="shared" si="472"/>
        <v>3948997.6840007086</v>
      </c>
      <c r="AK193" s="24">
        <f t="shared" si="472"/>
        <v>38436937.534752764</v>
      </c>
      <c r="AL193" s="24">
        <f t="shared" si="472"/>
        <v>0</v>
      </c>
      <c r="AM193" s="24"/>
      <c r="AN193" s="24">
        <f t="shared" si="472"/>
        <v>403056.6135331135</v>
      </c>
      <c r="AO193" s="24">
        <f t="shared" si="472"/>
        <v>3763682.8942465317</v>
      </c>
      <c r="AP193" s="24">
        <f t="shared" si="472"/>
        <v>0</v>
      </c>
      <c r="AQ193" s="24"/>
      <c r="AR193" s="24">
        <f t="shared" si="472"/>
        <v>196004.59577007851</v>
      </c>
      <c r="AS193" s="24">
        <f t="shared" si="472"/>
        <v>2039407.5046662809</v>
      </c>
      <c r="AT193" s="24">
        <f t="shared" si="472"/>
        <v>0</v>
      </c>
      <c r="AU193" s="24"/>
      <c r="AV193" s="24">
        <f t="shared" si="472"/>
        <v>220760.40432926634</v>
      </c>
      <c r="AW193" s="24">
        <f t="shared" si="472"/>
        <v>3563046.4176088693</v>
      </c>
      <c r="AX193" s="24">
        <f t="shared" si="472"/>
        <v>0</v>
      </c>
      <c r="AY193" s="24"/>
      <c r="AZ193" s="24">
        <f t="shared" si="472"/>
        <v>7205.0431938517449</v>
      </c>
      <c r="BA193" s="24">
        <f t="shared" si="472"/>
        <v>116028.71501435555</v>
      </c>
      <c r="BB193" s="24">
        <f t="shared" si="472"/>
        <v>0</v>
      </c>
      <c r="BC193" s="24"/>
      <c r="BD193" s="24">
        <f t="shared" si="472"/>
        <v>9917.8453451556961</v>
      </c>
      <c r="BE193" s="24">
        <f t="shared" si="472"/>
        <v>109530.84725089846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165673855.58290249</v>
      </c>
      <c r="BO193" s="44">
        <f t="shared" si="348"/>
        <v>54126790.463818491</v>
      </c>
      <c r="BP193" s="44">
        <f t="shared" si="349"/>
        <v>6286452.3680013632</v>
      </c>
      <c r="BQ193" s="44">
        <f t="shared" si="350"/>
        <v>73829651.594236374</v>
      </c>
      <c r="BR193" s="44">
        <f t="shared" si="351"/>
        <v>70122346.033545867</v>
      </c>
      <c r="BS193" s="44">
        <f t="shared" si="352"/>
        <v>32301716.857783537</v>
      </c>
      <c r="BT193" s="44">
        <f t="shared" si="353"/>
        <v>42385935.218753472</v>
      </c>
      <c r="BU193" s="44">
        <f t="shared" si="354"/>
        <v>4166739.5077796453</v>
      </c>
      <c r="BV193" s="44">
        <f t="shared" si="355"/>
        <v>2235412.1004363596</v>
      </c>
      <c r="BW193" s="44">
        <f t="shared" si="356"/>
        <v>3783806.8219381357</v>
      </c>
      <c r="BX193" s="44">
        <f t="shared" si="357"/>
        <v>123233.75820820729</v>
      </c>
      <c r="BY193" s="44">
        <f t="shared" si="358"/>
        <v>119448.69259605416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443265.12715999992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144313.65279999995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16961.847755999999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198268.98215999996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189065.86582399998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113679.45966799997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114406.02148399998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11252.969431999996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6103.3689319999994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10404.065591999997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339.56153599999993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327.07765599999999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443265.12715999992</v>
      </c>
      <c r="BO200" s="44">
        <f t="shared" si="348"/>
        <v>144313.65279999995</v>
      </c>
      <c r="BP200" s="44">
        <f t="shared" si="349"/>
        <v>16961.847755999999</v>
      </c>
      <c r="BQ200" s="44">
        <f t="shared" si="350"/>
        <v>198268.98215999996</v>
      </c>
      <c r="BR200" s="44">
        <f t="shared" si="351"/>
        <v>189065.86582399998</v>
      </c>
      <c r="BS200" s="44">
        <f t="shared" si="352"/>
        <v>113679.45966799997</v>
      </c>
      <c r="BT200" s="44">
        <f t="shared" si="353"/>
        <v>114406.02148399998</v>
      </c>
      <c r="BU200" s="44">
        <f t="shared" si="354"/>
        <v>11252.969431999996</v>
      </c>
      <c r="BV200" s="44">
        <f t="shared" si="355"/>
        <v>6103.3689319999994</v>
      </c>
      <c r="BW200" s="44">
        <f t="shared" si="356"/>
        <v>10404.065591999997</v>
      </c>
      <c r="BX200" s="44">
        <f t="shared" si="357"/>
        <v>339.56153599999993</v>
      </c>
      <c r="BY200" s="44">
        <f t="shared" si="358"/>
        <v>327.07765599999999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1351.7514899999999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440.08919999999989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51.725708999999995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604.6277399999999</v>
      </c>
      <c r="Y201" s="47">
        <f t="shared" si="487"/>
        <v>0</v>
      </c>
      <c r="Z201" s="47">
        <f t="shared" si="487"/>
        <v>0</v>
      </c>
      <c r="AB201" s="47">
        <f t="shared" si="488"/>
        <v>576.56253599999991</v>
      </c>
      <c r="AC201" s="47">
        <f t="shared" si="488"/>
        <v>0</v>
      </c>
      <c r="AD201" s="47">
        <f t="shared" si="488"/>
        <v>0</v>
      </c>
      <c r="AF201" s="47">
        <f t="shared" si="489"/>
        <v>346.66922699999992</v>
      </c>
      <c r="AG201" s="47">
        <f t="shared" si="489"/>
        <v>0</v>
      </c>
      <c r="AH201" s="47">
        <f t="shared" si="489"/>
        <v>0</v>
      </c>
      <c r="AJ201" s="47">
        <f t="shared" si="490"/>
        <v>348.88490099999996</v>
      </c>
      <c r="AK201" s="47">
        <f t="shared" si="490"/>
        <v>0</v>
      </c>
      <c r="AL201" s="47">
        <f t="shared" si="490"/>
        <v>0</v>
      </c>
      <c r="AN201" s="47">
        <f t="shared" si="491"/>
        <v>34.316297999999989</v>
      </c>
      <c r="AO201" s="47">
        <f t="shared" si="491"/>
        <v>0</v>
      </c>
      <c r="AP201" s="47">
        <f t="shared" si="491"/>
        <v>0</v>
      </c>
      <c r="AR201" s="47">
        <f t="shared" si="492"/>
        <v>18.612422999999996</v>
      </c>
      <c r="AS201" s="47">
        <f t="shared" si="492"/>
        <v>0</v>
      </c>
      <c r="AT201" s="47">
        <f t="shared" si="492"/>
        <v>0</v>
      </c>
      <c r="AV201" s="47">
        <f t="shared" si="493"/>
        <v>31.727537999999992</v>
      </c>
      <c r="AW201" s="47">
        <f t="shared" si="493"/>
        <v>0</v>
      </c>
      <c r="AX201" s="47">
        <f t="shared" si="493"/>
        <v>0</v>
      </c>
      <c r="AZ201" s="47">
        <f t="shared" si="494"/>
        <v>1.0355039999999998</v>
      </c>
      <c r="BA201" s="47">
        <f t="shared" si="494"/>
        <v>0</v>
      </c>
      <c r="BB201" s="47">
        <f t="shared" si="494"/>
        <v>0</v>
      </c>
      <c r="BD201" s="47">
        <f t="shared" si="495"/>
        <v>0.99743399999999993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1351.7514899999999</v>
      </c>
      <c r="BO201" s="44">
        <f t="shared" si="348"/>
        <v>440.08919999999989</v>
      </c>
      <c r="BP201" s="44">
        <f t="shared" si="349"/>
        <v>51.725708999999995</v>
      </c>
      <c r="BQ201" s="44">
        <f t="shared" si="350"/>
        <v>604.6277399999999</v>
      </c>
      <c r="BR201" s="44">
        <f t="shared" si="351"/>
        <v>576.56253599999991</v>
      </c>
      <c r="BS201" s="44">
        <f t="shared" si="352"/>
        <v>346.66922699999992</v>
      </c>
      <c r="BT201" s="44">
        <f t="shared" si="353"/>
        <v>348.88490099999996</v>
      </c>
      <c r="BU201" s="44">
        <f t="shared" si="354"/>
        <v>34.316297999999989</v>
      </c>
      <c r="BV201" s="44">
        <f t="shared" si="355"/>
        <v>18.612422999999996</v>
      </c>
      <c r="BW201" s="44">
        <f t="shared" si="356"/>
        <v>31.727537999999992</v>
      </c>
      <c r="BX201" s="44">
        <f t="shared" si="357"/>
        <v>1.0355039999999998</v>
      </c>
      <c r="BY201" s="44">
        <f t="shared" si="358"/>
        <v>0.99743399999999993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6786196.5067341896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2436443.1167389927</v>
      </c>
      <c r="Q202" s="24">
        <f t="shared" si="500"/>
        <v>4434652.9893152546</v>
      </c>
      <c r="R202" s="24">
        <f t="shared" si="500"/>
        <v>0</v>
      </c>
      <c r="S202" s="24"/>
      <c r="T202" s="24">
        <f t="shared" ref="T202:V202" si="501">SUM(T196:T201)</f>
        <v>206011.29937780843</v>
      </c>
      <c r="U202" s="24">
        <f t="shared" si="501"/>
        <v>528174.59901811578</v>
      </c>
      <c r="V202" s="24">
        <f t="shared" si="501"/>
        <v>0</v>
      </c>
      <c r="W202" s="24"/>
      <c r="X202" s="24">
        <f t="shared" si="500"/>
        <v>2866648.2899566405</v>
      </c>
      <c r="Y202" s="24">
        <f t="shared" si="500"/>
        <v>6119589.1652112864</v>
      </c>
      <c r="Z202" s="24">
        <f t="shared" si="500"/>
        <v>0</v>
      </c>
      <c r="AA202" s="24"/>
      <c r="AB202" s="24">
        <f t="shared" si="500"/>
        <v>2207350.3539775563</v>
      </c>
      <c r="AC202" s="24">
        <f t="shared" si="500"/>
        <v>5907102.4112514062</v>
      </c>
      <c r="AD202" s="24">
        <f t="shared" si="500"/>
        <v>0</v>
      </c>
      <c r="AE202" s="24"/>
      <c r="AF202" s="24">
        <f t="shared" si="500"/>
        <v>1476826.6803514126</v>
      </c>
      <c r="AG202" s="24">
        <f t="shared" si="500"/>
        <v>2598024.0479489123</v>
      </c>
      <c r="AH202" s="24">
        <f t="shared" si="500"/>
        <v>0</v>
      </c>
      <c r="AI202" s="24"/>
      <c r="AJ202" s="24">
        <f t="shared" si="500"/>
        <v>1281700.1873223516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137291.70180388461</v>
      </c>
      <c r="AO202" s="24">
        <f t="shared" si="500"/>
        <v>351082.82172699663</v>
      </c>
      <c r="AP202" s="24">
        <f t="shared" si="500"/>
        <v>0</v>
      </c>
      <c r="AQ202" s="24"/>
      <c r="AR202" s="24">
        <f t="shared" si="500"/>
        <v>57126.452397006491</v>
      </c>
      <c r="AS202" s="24">
        <f t="shared" si="500"/>
        <v>185475.74451013346</v>
      </c>
      <c r="AT202" s="24">
        <f t="shared" si="500"/>
        <v>0</v>
      </c>
      <c r="AU202" s="24"/>
      <c r="AV202" s="24">
        <f t="shared" si="500"/>
        <v>10435.793129999996</v>
      </c>
      <c r="AW202" s="24">
        <f t="shared" si="500"/>
        <v>332246.84941733273</v>
      </c>
      <c r="AX202" s="24">
        <f t="shared" si="500"/>
        <v>0</v>
      </c>
      <c r="AY202" s="24"/>
      <c r="AZ202" s="24">
        <f t="shared" si="500"/>
        <v>340.59703999999994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2611.9459147467437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20432785.872890379</v>
      </c>
      <c r="BO202" s="44">
        <f t="shared" si="348"/>
        <v>6871096.1060542474</v>
      </c>
      <c r="BP202" s="44">
        <f t="shared" si="349"/>
        <v>734185.89839592425</v>
      </c>
      <c r="BQ202" s="44">
        <f t="shared" si="350"/>
        <v>8986237.4551679268</v>
      </c>
      <c r="BR202" s="44">
        <f t="shared" si="351"/>
        <v>8114452.7652289625</v>
      </c>
      <c r="BS202" s="44">
        <f t="shared" si="352"/>
        <v>4074850.7283003246</v>
      </c>
      <c r="BT202" s="44">
        <f t="shared" si="353"/>
        <v>4878673.246141009</v>
      </c>
      <c r="BU202" s="44">
        <f t="shared" si="354"/>
        <v>488374.52353088127</v>
      </c>
      <c r="BV202" s="44">
        <f t="shared" si="355"/>
        <v>242602.19690713997</v>
      </c>
      <c r="BW202" s="44">
        <f t="shared" si="356"/>
        <v>342682.64254733274</v>
      </c>
      <c r="BX202" s="44">
        <f t="shared" si="357"/>
        <v>11170.713075134601</v>
      </c>
      <c r="BY202" s="44">
        <f t="shared" si="358"/>
        <v>12760.851760733232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24459795.061202865</v>
      </c>
      <c r="M204" s="24">
        <f t="shared" si="502"/>
        <v>161646846.39458999</v>
      </c>
      <c r="N204" s="24">
        <f t="shared" si="502"/>
        <v>0</v>
      </c>
      <c r="O204" s="24"/>
      <c r="P204" s="24">
        <f t="shared" si="502"/>
        <v>8486473.6854534075</v>
      </c>
      <c r="Q204" s="24">
        <f t="shared" si="502"/>
        <v>52511412.884419329</v>
      </c>
      <c r="R204" s="24">
        <f t="shared" si="502"/>
        <v>0</v>
      </c>
      <c r="S204" s="24"/>
      <c r="T204" s="24">
        <f t="shared" ref="T204:V204" si="503">T193+T202</f>
        <v>812332.90081413009</v>
      </c>
      <c r="U204" s="24">
        <f t="shared" si="503"/>
        <v>6208305.3655831572</v>
      </c>
      <c r="V204" s="24">
        <f t="shared" si="503"/>
        <v>0</v>
      </c>
      <c r="W204" s="24"/>
      <c r="X204" s="24">
        <f t="shared" si="502"/>
        <v>10551876.197204372</v>
      </c>
      <c r="Y204" s="24">
        <f t="shared" si="502"/>
        <v>72264012.852199927</v>
      </c>
      <c r="Z204" s="24">
        <f t="shared" si="502"/>
        <v>0</v>
      </c>
      <c r="AA204" s="24"/>
      <c r="AB204" s="24">
        <f t="shared" si="502"/>
        <v>8849748.2993727848</v>
      </c>
      <c r="AC204" s="24">
        <f t="shared" si="502"/>
        <v>69387050.499402046</v>
      </c>
      <c r="AD204" s="24">
        <f t="shared" si="502"/>
        <v>0</v>
      </c>
      <c r="AE204" s="24"/>
      <c r="AF204" s="24">
        <f t="shared" si="502"/>
        <v>5665762.3060776982</v>
      </c>
      <c r="AG204" s="24">
        <f t="shared" si="502"/>
        <v>30710805.280006163</v>
      </c>
      <c r="AH204" s="24">
        <f t="shared" si="502"/>
        <v>0</v>
      </c>
      <c r="AI204" s="24"/>
      <c r="AJ204" s="24">
        <f t="shared" si="502"/>
        <v>5230697.8713230602</v>
      </c>
      <c r="AK204" s="24">
        <f t="shared" si="502"/>
        <v>42033910.593571424</v>
      </c>
      <c r="AL204" s="24">
        <f t="shared" si="502"/>
        <v>0</v>
      </c>
      <c r="AM204" s="24"/>
      <c r="AN204" s="24">
        <f t="shared" si="502"/>
        <v>540348.31533699809</v>
      </c>
      <c r="AO204" s="24">
        <f t="shared" si="502"/>
        <v>4114765.7159735281</v>
      </c>
      <c r="AP204" s="24">
        <f t="shared" si="502"/>
        <v>0</v>
      </c>
      <c r="AQ204" s="24"/>
      <c r="AR204" s="24">
        <f t="shared" si="502"/>
        <v>253131.04816708498</v>
      </c>
      <c r="AS204" s="24">
        <f t="shared" si="502"/>
        <v>2224883.2491764142</v>
      </c>
      <c r="AT204" s="24">
        <f t="shared" si="502"/>
        <v>0</v>
      </c>
      <c r="AU204" s="24"/>
      <c r="AV204" s="24">
        <f t="shared" si="502"/>
        <v>231196.19745926635</v>
      </c>
      <c r="AW204" s="24">
        <f t="shared" si="502"/>
        <v>3895293.2670262018</v>
      </c>
      <c r="AX204" s="24">
        <f t="shared" si="502"/>
        <v>0</v>
      </c>
      <c r="AY204" s="24"/>
      <c r="AZ204" s="24">
        <f t="shared" si="502"/>
        <v>7545.6402338517446</v>
      </c>
      <c r="BA204" s="24">
        <f t="shared" si="502"/>
        <v>126858.83104949015</v>
      </c>
      <c r="BB204" s="24">
        <f t="shared" si="502"/>
        <v>0</v>
      </c>
      <c r="BC204" s="24"/>
      <c r="BD204" s="24">
        <f t="shared" si="502"/>
        <v>12529.79125990244</v>
      </c>
      <c r="BE204" s="24">
        <f t="shared" si="502"/>
        <v>119679.75309688495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186106641.45579284</v>
      </c>
      <c r="BO204" s="44">
        <f t="shared" si="348"/>
        <v>60997886.569872737</v>
      </c>
      <c r="BP204" s="44">
        <f t="shared" si="349"/>
        <v>7020638.2663972871</v>
      </c>
      <c r="BQ204" s="44">
        <f t="shared" si="350"/>
        <v>82815889.049404293</v>
      </c>
      <c r="BR204" s="44">
        <f t="shared" si="351"/>
        <v>78236798.798774838</v>
      </c>
      <c r="BS204" s="44">
        <f t="shared" si="352"/>
        <v>36376567.586083859</v>
      </c>
      <c r="BT204" s="44">
        <f t="shared" si="353"/>
        <v>47264608.464894488</v>
      </c>
      <c r="BU204" s="44">
        <f t="shared" si="354"/>
        <v>4655114.0313105267</v>
      </c>
      <c r="BV204" s="44">
        <f t="shared" si="355"/>
        <v>2478014.297343499</v>
      </c>
      <c r="BW204" s="44">
        <f t="shared" si="356"/>
        <v>4126489.4644854683</v>
      </c>
      <c r="BX204" s="44">
        <f t="shared" si="357"/>
        <v>134404.4712833419</v>
      </c>
      <c r="BY204" s="44">
        <f t="shared" si="358"/>
        <v>132209.54435678737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14754105.456026236</v>
      </c>
      <c r="I274" s="21">
        <f>+'Function-Classif'!T274</f>
        <v>6907179.8176434152</v>
      </c>
      <c r="J274" s="21">
        <f>+'Function-Classif'!U274</f>
        <v>5669549.7263303511</v>
      </c>
      <c r="K274" s="47"/>
      <c r="L274" s="47">
        <f t="shared" ref="L274:N277" si="717">INDEX(Alloc,$E274,L$1)*$G274</f>
        <v>6000661.7130088042</v>
      </c>
      <c r="M274" s="47">
        <f t="shared" si="717"/>
        <v>2501116.2826700727</v>
      </c>
      <c r="N274" s="47">
        <f t="shared" si="717"/>
        <v>4138192.7346876948</v>
      </c>
      <c r="O274" s="47"/>
      <c r="P274" s="47">
        <f t="shared" ref="P274:V277" si="718">INDEX(Alloc,$E274,P$1)*$G274</f>
        <v>1816743.8396951524</v>
      </c>
      <c r="Q274" s="47">
        <f t="shared" si="718"/>
        <v>812701.76263523451</v>
      </c>
      <c r="R274" s="47">
        <f t="shared" si="718"/>
        <v>1040619.9527939467</v>
      </c>
      <c r="S274" s="47"/>
      <c r="T274" s="47">
        <f t="shared" si="718"/>
        <v>186750.18182409176</v>
      </c>
      <c r="U274" s="47">
        <f t="shared" si="718"/>
        <v>96612.133407901172</v>
      </c>
      <c r="V274" s="47">
        <f t="shared" si="718"/>
        <v>19588.923320108028</v>
      </c>
      <c r="W274" s="24"/>
      <c r="X274" s="47">
        <f t="shared" ref="X274:Z277" si="719">INDEX(Alloc,$E274,X$1)*$G274</f>
        <v>2187799.8663321547</v>
      </c>
      <c r="Y274" s="47">
        <f t="shared" si="719"/>
        <v>1120696.7248899078</v>
      </c>
      <c r="Z274" s="47">
        <f t="shared" si="719"/>
        <v>204688.7923652246</v>
      </c>
      <c r="AB274" s="47">
        <f t="shared" ref="AB274:AD277" si="720">INDEX(Alloc,$E274,AB$1)*$G274</f>
        <v>2045677.8541806301</v>
      </c>
      <c r="AC274" s="47">
        <f t="shared" si="720"/>
        <v>1080324.8241263439</v>
      </c>
      <c r="AD274" s="47">
        <f t="shared" si="720"/>
        <v>42825.603157442354</v>
      </c>
      <c r="AF274" s="47">
        <f t="shared" ref="AF274:AH277" si="721">INDEX(Alloc,$E274,AF$1)*$G274</f>
        <v>1230593.9681937299</v>
      </c>
      <c r="AG274" s="47">
        <f t="shared" si="721"/>
        <v>475908.73285023728</v>
      </c>
      <c r="AH274" s="47">
        <f t="shared" si="721"/>
        <v>53284.122924451542</v>
      </c>
      <c r="AJ274" s="47">
        <f t="shared" ref="AJ274:AL277" si="722">INDEX(Alloc,$E274,AJ$1)*$G274</f>
        <v>968387.45868854714</v>
      </c>
      <c r="AK274" s="47">
        <f t="shared" si="722"/>
        <v>656972.52784266707</v>
      </c>
      <c r="AL274" s="47">
        <f t="shared" si="722"/>
        <v>24293.331009676833</v>
      </c>
      <c r="AN274" s="47">
        <f t="shared" ref="AN274:AP277" si="723">INDEX(Alloc,$E274,AN$1)*$G274</f>
        <v>123355.23094043969</v>
      </c>
      <c r="AO274" s="47">
        <f t="shared" si="723"/>
        <v>64171.613980739938</v>
      </c>
      <c r="AP274" s="47">
        <f t="shared" si="723"/>
        <v>288.94842500118256</v>
      </c>
      <c r="AR274" s="47">
        <f t="shared" ref="AR274:AT277" si="724">INDEX(Alloc,$E274,AR$1)*$G274</f>
        <v>66145.590814812269</v>
      </c>
      <c r="AS274" s="47">
        <f t="shared" si="724"/>
        <v>34104.160109920944</v>
      </c>
      <c r="AT274" s="47">
        <f t="shared" si="724"/>
        <v>288.94842500118256</v>
      </c>
      <c r="AV274" s="47">
        <f t="shared" ref="AV274:AX277" si="725">INDEX(Alloc,$E274,AV$1)*$G274</f>
        <v>121006.18235894947</v>
      </c>
      <c r="AW274" s="47">
        <f t="shared" si="725"/>
        <v>60733.850507753981</v>
      </c>
      <c r="AX274" s="47">
        <f t="shared" si="725"/>
        <v>139781.03957355794</v>
      </c>
      <c r="AZ274" s="47">
        <f t="shared" ref="AZ274:BB277" si="726">INDEX(Alloc,$E274,AZ$1)*$G274</f>
        <v>3920.8118146864172</v>
      </c>
      <c r="BA274" s="47">
        <f t="shared" si="726"/>
        <v>1979.2627601686645</v>
      </c>
      <c r="BB274" s="47">
        <f t="shared" si="726"/>
        <v>878.39988650708801</v>
      </c>
      <c r="BD274" s="47">
        <f t="shared" ref="BD274:BF277" si="727">INDEX(Alloc,$E274,BD$1)*$G274</f>
        <v>3062.7581742318303</v>
      </c>
      <c r="BE274" s="47">
        <f t="shared" si="727"/>
        <v>1857.9418624664045</v>
      </c>
      <c r="BF274" s="47">
        <f t="shared" si="727"/>
        <v>4818.9297617369775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12639970.730366573</v>
      </c>
      <c r="BO274" s="44">
        <f t="shared" si="704"/>
        <v>3670065.5551243331</v>
      </c>
      <c r="BP274" s="44">
        <f t="shared" si="705"/>
        <v>302951.23855210096</v>
      </c>
      <c r="BQ274" s="44">
        <f t="shared" si="706"/>
        <v>3513185.3835872873</v>
      </c>
      <c r="BR274" s="44">
        <f t="shared" si="707"/>
        <v>3168828.2814644165</v>
      </c>
      <c r="BS274" s="44">
        <f t="shared" si="708"/>
        <v>1759786.8239684186</v>
      </c>
      <c r="BT274" s="44">
        <f t="shared" si="709"/>
        <v>1649653.3175408912</v>
      </c>
      <c r="BU274" s="44">
        <f t="shared" si="710"/>
        <v>187815.79334618081</v>
      </c>
      <c r="BV274" s="44">
        <f t="shared" si="711"/>
        <v>100538.69934973439</v>
      </c>
      <c r="BW274" s="44">
        <f t="shared" si="712"/>
        <v>321521.07244026137</v>
      </c>
      <c r="BX274" s="44">
        <f t="shared" si="713"/>
        <v>6778.4744613621697</v>
      </c>
      <c r="BY274" s="44">
        <f t="shared" si="714"/>
        <v>9739.6297984352132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3190607.6577733918</v>
      </c>
      <c r="I275" s="21">
        <f>+'Function-Classif'!T275</f>
        <v>1493692.7816785772</v>
      </c>
      <c r="J275" s="21">
        <f>+'Function-Classif'!U275</f>
        <v>1226052.5605480319</v>
      </c>
      <c r="K275" s="47"/>
      <c r="L275" s="47">
        <f t="shared" si="717"/>
        <v>1297656.2537319744</v>
      </c>
      <c r="M275" s="47">
        <f t="shared" si="717"/>
        <v>540871.88059303386</v>
      </c>
      <c r="N275" s="47">
        <f t="shared" si="717"/>
        <v>894893.25313476962</v>
      </c>
      <c r="O275" s="47"/>
      <c r="P275" s="47">
        <f t="shared" si="718"/>
        <v>392874.83910293126</v>
      </c>
      <c r="Q275" s="47">
        <f t="shared" si="718"/>
        <v>175748.53826809337</v>
      </c>
      <c r="R275" s="47">
        <f t="shared" si="718"/>
        <v>225036.34667054852</v>
      </c>
      <c r="S275" s="47"/>
      <c r="T275" s="47">
        <f t="shared" si="718"/>
        <v>40385.136326591055</v>
      </c>
      <c r="U275" s="47">
        <f t="shared" si="718"/>
        <v>20892.585701234118</v>
      </c>
      <c r="V275" s="47">
        <f t="shared" si="718"/>
        <v>4236.1476227041885</v>
      </c>
      <c r="W275" s="24"/>
      <c r="X275" s="47">
        <f t="shared" si="719"/>
        <v>473116.51851748588</v>
      </c>
      <c r="Y275" s="47">
        <f t="shared" si="719"/>
        <v>242353.12422921733</v>
      </c>
      <c r="Z275" s="47">
        <f t="shared" si="719"/>
        <v>44264.400192024215</v>
      </c>
      <c r="AB275" s="47">
        <f t="shared" si="720"/>
        <v>442382.3217435563</v>
      </c>
      <c r="AC275" s="47">
        <f t="shared" si="720"/>
        <v>233622.61216130457</v>
      </c>
      <c r="AD275" s="47">
        <f t="shared" si="720"/>
        <v>9261.1305910850842</v>
      </c>
      <c r="AF275" s="47">
        <f t="shared" si="721"/>
        <v>266118.64407712815</v>
      </c>
      <c r="AG275" s="47">
        <f t="shared" si="721"/>
        <v>102916.30705492893</v>
      </c>
      <c r="AH275" s="47">
        <f t="shared" si="721"/>
        <v>11522.80842421759</v>
      </c>
      <c r="AJ275" s="47">
        <f t="shared" si="722"/>
        <v>209415.91142832741</v>
      </c>
      <c r="AK275" s="47">
        <f t="shared" si="722"/>
        <v>142071.74976002346</v>
      </c>
      <c r="AL275" s="47">
        <f t="shared" si="722"/>
        <v>5253.4861014321923</v>
      </c>
      <c r="AN275" s="47">
        <f t="shared" si="723"/>
        <v>26675.83918510066</v>
      </c>
      <c r="AO275" s="47">
        <f t="shared" si="723"/>
        <v>13877.252239308027</v>
      </c>
      <c r="AP275" s="47">
        <f t="shared" si="723"/>
        <v>62.485730514673783</v>
      </c>
      <c r="AR275" s="47">
        <f t="shared" si="724"/>
        <v>14304.129058226656</v>
      </c>
      <c r="AS275" s="47">
        <f t="shared" si="724"/>
        <v>7375.0994076160341</v>
      </c>
      <c r="AT275" s="47">
        <f t="shared" si="724"/>
        <v>62.485730514673783</v>
      </c>
      <c r="AV275" s="47">
        <f t="shared" si="725"/>
        <v>26167.852278342907</v>
      </c>
      <c r="AW275" s="47">
        <f t="shared" si="725"/>
        <v>13133.828349922542</v>
      </c>
      <c r="AX275" s="47">
        <f t="shared" si="725"/>
        <v>30227.956320642854</v>
      </c>
      <c r="AZ275" s="47">
        <f t="shared" si="726"/>
        <v>847.88415251006086</v>
      </c>
      <c r="BA275" s="47">
        <f t="shared" si="726"/>
        <v>428.01991202797672</v>
      </c>
      <c r="BB275" s="47">
        <f t="shared" si="726"/>
        <v>189.95590161869649</v>
      </c>
      <c r="BD275" s="47">
        <f t="shared" si="727"/>
        <v>662.32817121561118</v>
      </c>
      <c r="BE275" s="47">
        <f t="shared" si="727"/>
        <v>401.78400186653289</v>
      </c>
      <c r="BF275" s="47">
        <f t="shared" si="727"/>
        <v>1042.1041279591873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2733421.3874597782</v>
      </c>
      <c r="BO275" s="44">
        <f t="shared" si="704"/>
        <v>793659.72404157312</v>
      </c>
      <c r="BP275" s="44">
        <f t="shared" si="705"/>
        <v>65513.869650529363</v>
      </c>
      <c r="BQ275" s="44">
        <f t="shared" si="706"/>
        <v>759734.04293872742</v>
      </c>
      <c r="BR275" s="44">
        <f t="shared" si="707"/>
        <v>685266.06449594593</v>
      </c>
      <c r="BS275" s="44">
        <f t="shared" si="708"/>
        <v>380557.75955627463</v>
      </c>
      <c r="BT275" s="44">
        <f t="shared" si="709"/>
        <v>356741.14728978305</v>
      </c>
      <c r="BU275" s="44">
        <f t="shared" si="710"/>
        <v>40615.577154923361</v>
      </c>
      <c r="BV275" s="44">
        <f t="shared" si="711"/>
        <v>21741.714196357363</v>
      </c>
      <c r="BW275" s="44">
        <f t="shared" si="712"/>
        <v>69529.636948908301</v>
      </c>
      <c r="BX275" s="44">
        <f t="shared" si="713"/>
        <v>1465.8599661567341</v>
      </c>
      <c r="BY275" s="44">
        <f t="shared" si="714"/>
        <v>2106.2163010413315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-2332527.974913517</v>
      </c>
      <c r="I276" s="21">
        <f>+'Function-Classif'!T276</f>
        <v>-1091980.1407431841</v>
      </c>
      <c r="J276" s="21">
        <f>+'Function-Classif'!U276</f>
        <v>-896318.88434329908</v>
      </c>
      <c r="K276" s="47"/>
      <c r="L276" s="47">
        <f t="shared" si="717"/>
        <v>-948665.53281064029</v>
      </c>
      <c r="M276" s="47">
        <f t="shared" si="717"/>
        <v>-395410.19380858587</v>
      </c>
      <c r="N276" s="47">
        <f t="shared" si="717"/>
        <v>-654221.31812812993</v>
      </c>
      <c r="O276" s="47"/>
      <c r="P276" s="47">
        <f t="shared" si="718"/>
        <v>-287215.3680865764</v>
      </c>
      <c r="Q276" s="47">
        <f t="shared" si="718"/>
        <v>-128482.85531495514</v>
      </c>
      <c r="R276" s="47">
        <f t="shared" si="718"/>
        <v>-164515.23668306548</v>
      </c>
      <c r="S276" s="47"/>
      <c r="T276" s="47">
        <f t="shared" si="718"/>
        <v>-29523.987389351438</v>
      </c>
      <c r="U276" s="47">
        <f t="shared" si="718"/>
        <v>-15273.749029492199</v>
      </c>
      <c r="V276" s="47">
        <f t="shared" si="718"/>
        <v>-3096.8811886812973</v>
      </c>
      <c r="W276" s="24"/>
      <c r="X276" s="47">
        <f t="shared" si="719"/>
        <v>-345876.9091044736</v>
      </c>
      <c r="Y276" s="47">
        <f t="shared" si="719"/>
        <v>-177174.85278865008</v>
      </c>
      <c r="Z276" s="47">
        <f t="shared" si="719"/>
        <v>-32359.964876633159</v>
      </c>
      <c r="AB276" s="47">
        <f t="shared" si="720"/>
        <v>-323408.34466439573</v>
      </c>
      <c r="AC276" s="47">
        <f t="shared" si="720"/>
        <v>-170792.31823160025</v>
      </c>
      <c r="AD276" s="47">
        <f t="shared" si="720"/>
        <v>-6770.4489238606202</v>
      </c>
      <c r="AF276" s="47">
        <f t="shared" si="721"/>
        <v>-194548.89116298896</v>
      </c>
      <c r="AG276" s="47">
        <f t="shared" si="721"/>
        <v>-75238.070934718693</v>
      </c>
      <c r="AH276" s="47">
        <f t="shared" si="721"/>
        <v>-8423.8727797116026</v>
      </c>
      <c r="AJ276" s="47">
        <f t="shared" si="722"/>
        <v>-153095.74983577555</v>
      </c>
      <c r="AK276" s="47">
        <f t="shared" si="722"/>
        <v>-103863.07760303875</v>
      </c>
      <c r="AL276" s="47">
        <f t="shared" si="722"/>
        <v>-3840.6174032571239</v>
      </c>
      <c r="AN276" s="47">
        <f t="shared" si="723"/>
        <v>-19501.658563987789</v>
      </c>
      <c r="AO276" s="47">
        <f t="shared" si="723"/>
        <v>-10145.114202385643</v>
      </c>
      <c r="AP276" s="47">
        <f t="shared" si="723"/>
        <v>-45.680863989431153</v>
      </c>
      <c r="AR276" s="47">
        <f t="shared" si="724"/>
        <v>-10457.187082780049</v>
      </c>
      <c r="AS276" s="47">
        <f t="shared" si="724"/>
        <v>-5391.6455832860347</v>
      </c>
      <c r="AT276" s="47">
        <f t="shared" si="724"/>
        <v>-45.680863989431153</v>
      </c>
      <c r="AV276" s="47">
        <f t="shared" si="725"/>
        <v>-19130.289283275561</v>
      </c>
      <c r="AW276" s="47">
        <f t="shared" si="725"/>
        <v>-9601.6261884376054</v>
      </c>
      <c r="AX276" s="47">
        <f t="shared" si="725"/>
        <v>-22098.471922921406</v>
      </c>
      <c r="AZ276" s="47">
        <f t="shared" si="726"/>
        <v>-619.85481053967317</v>
      </c>
      <c r="BA276" s="47">
        <f t="shared" si="726"/>
        <v>-312.90855088149669</v>
      </c>
      <c r="BB276" s="47">
        <f t="shared" si="726"/>
        <v>-138.86930078853285</v>
      </c>
      <c r="BD276" s="47">
        <f t="shared" si="727"/>
        <v>-484.2021187311546</v>
      </c>
      <c r="BE276" s="47">
        <f t="shared" si="727"/>
        <v>-293.72850715227423</v>
      </c>
      <c r="BF276" s="47">
        <f t="shared" si="727"/>
        <v>-761.84140827079386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-1998297.0447473561</v>
      </c>
      <c r="BO276" s="44">
        <f t="shared" si="704"/>
        <v>-580213.46008459711</v>
      </c>
      <c r="BP276" s="44">
        <f t="shared" si="705"/>
        <v>-47894.617607524931</v>
      </c>
      <c r="BQ276" s="44">
        <f t="shared" si="706"/>
        <v>-555411.72676975688</v>
      </c>
      <c r="BR276" s="44">
        <f t="shared" si="707"/>
        <v>-500971.11181985663</v>
      </c>
      <c r="BS276" s="44">
        <f t="shared" si="708"/>
        <v>-278210.83487741929</v>
      </c>
      <c r="BT276" s="44">
        <f t="shared" si="709"/>
        <v>-260799.44484207142</v>
      </c>
      <c r="BU276" s="44">
        <f t="shared" si="710"/>
        <v>-29692.453630362863</v>
      </c>
      <c r="BV276" s="44">
        <f t="shared" si="711"/>
        <v>-15894.513530055514</v>
      </c>
      <c r="BW276" s="44">
        <f t="shared" si="712"/>
        <v>-50830.38739463457</v>
      </c>
      <c r="BX276" s="44">
        <f t="shared" si="713"/>
        <v>-1071.6326622097026</v>
      </c>
      <c r="BY276" s="44">
        <f t="shared" si="714"/>
        <v>-1539.7720341542226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8569067.8620580938</v>
      </c>
      <c r="I277" s="21">
        <f>+'Function-Classif'!T277</f>
        <v>4011635.4576176228</v>
      </c>
      <c r="J277" s="21">
        <f>+'Function-Classif'!U277</f>
        <v>3292829.6803242853</v>
      </c>
      <c r="K277" s="47"/>
      <c r="L277" s="47">
        <f t="shared" si="717"/>
        <v>3485136.9057433405</v>
      </c>
      <c r="M277" s="47">
        <f t="shared" si="717"/>
        <v>1452628.5731775383</v>
      </c>
      <c r="N277" s="47">
        <f t="shared" si="717"/>
        <v>2403429.6403467134</v>
      </c>
      <c r="O277" s="47"/>
      <c r="P277" s="47">
        <f t="shared" si="718"/>
        <v>1055150.4662022844</v>
      </c>
      <c r="Q277" s="47">
        <f t="shared" si="718"/>
        <v>472010.7617768927</v>
      </c>
      <c r="R277" s="47">
        <f t="shared" si="718"/>
        <v>604383.84561368707</v>
      </c>
      <c r="S277" s="47"/>
      <c r="T277" s="47">
        <f t="shared" si="718"/>
        <v>108463.02990525978</v>
      </c>
      <c r="U277" s="47">
        <f t="shared" si="718"/>
        <v>56111.563655143422</v>
      </c>
      <c r="V277" s="47">
        <f t="shared" si="718"/>
        <v>11377.091872831706</v>
      </c>
      <c r="W277" s="24"/>
      <c r="X277" s="47">
        <f t="shared" si="719"/>
        <v>1270656.874391838</v>
      </c>
      <c r="Y277" s="47">
        <f t="shared" si="719"/>
        <v>650891.80208112462</v>
      </c>
      <c r="Z277" s="47">
        <f t="shared" si="719"/>
        <v>118881.63315681869</v>
      </c>
      <c r="AB277" s="47">
        <f t="shared" si="720"/>
        <v>1188113.5327810298</v>
      </c>
      <c r="AC277" s="47">
        <f t="shared" si="720"/>
        <v>627444.12113602518</v>
      </c>
      <c r="AD277" s="47">
        <f t="shared" si="720"/>
        <v>24872.771906330905</v>
      </c>
      <c r="AF277" s="47">
        <f t="shared" si="721"/>
        <v>714719.25258500595</v>
      </c>
      <c r="AG277" s="47">
        <f t="shared" si="721"/>
        <v>276404.03141310631</v>
      </c>
      <c r="AH277" s="47">
        <f t="shared" si="721"/>
        <v>30946.997543885434</v>
      </c>
      <c r="AJ277" s="47">
        <f t="shared" si="722"/>
        <v>562431.78381775715</v>
      </c>
      <c r="AK277" s="47">
        <f t="shared" si="722"/>
        <v>381564.45278031187</v>
      </c>
      <c r="AL277" s="47">
        <f t="shared" si="722"/>
        <v>14109.374684748143</v>
      </c>
      <c r="AN277" s="47">
        <f t="shared" si="723"/>
        <v>71643.743378337706</v>
      </c>
      <c r="AO277" s="47">
        <f t="shared" si="723"/>
        <v>37270.366316526248</v>
      </c>
      <c r="AP277" s="47">
        <f t="shared" si="723"/>
        <v>167.81896197296189</v>
      </c>
      <c r="AR277" s="47">
        <f t="shared" si="724"/>
        <v>38416.836463409163</v>
      </c>
      <c r="AS277" s="47">
        <f t="shared" si="724"/>
        <v>19807.426701091048</v>
      </c>
      <c r="AT277" s="47">
        <f t="shared" si="724"/>
        <v>167.81896197296189</v>
      </c>
      <c r="AV277" s="47">
        <f t="shared" si="725"/>
        <v>70279.434524367898</v>
      </c>
      <c r="AW277" s="47">
        <f t="shared" si="725"/>
        <v>35273.740456590494</v>
      </c>
      <c r="AX277" s="47">
        <f t="shared" si="725"/>
        <v>81183.723235868136</v>
      </c>
      <c r="AZ277" s="47">
        <f t="shared" si="726"/>
        <v>2277.176519751948</v>
      </c>
      <c r="BA277" s="47">
        <f t="shared" si="726"/>
        <v>1149.5401709903258</v>
      </c>
      <c r="BB277" s="47">
        <f t="shared" si="726"/>
        <v>510.16771297571097</v>
      </c>
      <c r="BD277" s="47">
        <f t="shared" si="727"/>
        <v>1778.8257457076852</v>
      </c>
      <c r="BE277" s="47">
        <f t="shared" si="727"/>
        <v>1079.077952281441</v>
      </c>
      <c r="BF277" s="47">
        <f t="shared" si="727"/>
        <v>2798.7963264793798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7341195.1192675922</v>
      </c>
      <c r="BO277" s="44">
        <f t="shared" si="704"/>
        <v>2131545.073592864</v>
      </c>
      <c r="BP277" s="44">
        <f t="shared" si="705"/>
        <v>175951.68543323493</v>
      </c>
      <c r="BQ277" s="44">
        <f t="shared" si="706"/>
        <v>2040430.3096297812</v>
      </c>
      <c r="BR277" s="44">
        <f t="shared" si="707"/>
        <v>1840430.4258233861</v>
      </c>
      <c r="BS277" s="44">
        <f t="shared" si="708"/>
        <v>1022070.2815419977</v>
      </c>
      <c r="BT277" s="44">
        <f t="shared" si="709"/>
        <v>958105.6112828172</v>
      </c>
      <c r="BU277" s="44">
        <f t="shared" si="710"/>
        <v>109081.92865683693</v>
      </c>
      <c r="BV277" s="44">
        <f t="shared" si="711"/>
        <v>58392.082126473171</v>
      </c>
      <c r="BW277" s="44">
        <f t="shared" si="712"/>
        <v>186736.89821682655</v>
      </c>
      <c r="BX277" s="44">
        <f t="shared" si="713"/>
        <v>3936.8844037179847</v>
      </c>
      <c r="BY277" s="44">
        <f t="shared" si="714"/>
        <v>5656.7000244685059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4204592.3199781347</v>
      </c>
      <c r="I278" s="21">
        <f>+'Function-Classif'!T278</f>
        <v>0</v>
      </c>
      <c r="J278" s="21">
        <f>+'Function-Classif'!U278</f>
        <v>405965.68002186553</v>
      </c>
      <c r="K278" s="47"/>
      <c r="L278" s="47">
        <f t="shared" ref="L278:N280" si="732">INDEX(Alloc,$E278,L$1)*$G278</f>
        <v>1729222.7520794442</v>
      </c>
      <c r="M278" s="47">
        <f t="shared" si="732"/>
        <v>0</v>
      </c>
      <c r="N278" s="47">
        <f t="shared" si="732"/>
        <v>234201.69176752909</v>
      </c>
      <c r="O278" s="47"/>
      <c r="P278" s="47">
        <f t="shared" ref="P278:V280" si="733">INDEX(Alloc,$E278,P$1)*$G278</f>
        <v>517323.64843580453</v>
      </c>
      <c r="Q278" s="47">
        <f t="shared" si="733"/>
        <v>0</v>
      </c>
      <c r="R278" s="47">
        <f t="shared" si="733"/>
        <v>38198.009294403331</v>
      </c>
      <c r="S278" s="47"/>
      <c r="T278" s="47">
        <f t="shared" si="733"/>
        <v>52212.120045941243</v>
      </c>
      <c r="U278" s="47">
        <f t="shared" si="733"/>
        <v>0</v>
      </c>
      <c r="V278" s="47">
        <f t="shared" si="733"/>
        <v>358.68799049289458</v>
      </c>
      <c r="W278" s="24"/>
      <c r="X278" s="47">
        <f t="shared" ref="X278:Z280" si="734">INDEX(Alloc,$E278,X$1)*$G278</f>
        <v>621337.62814905006</v>
      </c>
      <c r="Y278" s="47">
        <f t="shared" si="734"/>
        <v>0</v>
      </c>
      <c r="Z278" s="47">
        <f t="shared" si="734"/>
        <v>4301.0862342387536</v>
      </c>
      <c r="AB278" s="47">
        <f t="shared" ref="AB278:AD280" si="735">INDEX(Alloc,$E278,AB$1)*$G278</f>
        <v>571996.52755706187</v>
      </c>
      <c r="AC278" s="47">
        <f t="shared" si="735"/>
        <v>0</v>
      </c>
      <c r="AD278" s="47">
        <f t="shared" si="735"/>
        <v>561.65049965583182</v>
      </c>
      <c r="AF278" s="47">
        <f t="shared" ref="AF278:AH280" si="736">INDEX(Alloc,$E278,AF$1)*$G278</f>
        <v>349405.02521878516</v>
      </c>
      <c r="AG278" s="47">
        <f t="shared" si="736"/>
        <v>0</v>
      </c>
      <c r="AH278" s="47">
        <f t="shared" si="736"/>
        <v>474.09567670471</v>
      </c>
      <c r="AJ278" s="47">
        <f t="shared" ref="AJ278:AL280" si="737">INDEX(Alloc,$E278,AJ$1)*$G278</f>
        <v>273877.66055590147</v>
      </c>
      <c r="AK278" s="47">
        <f t="shared" si="737"/>
        <v>0</v>
      </c>
      <c r="AL278" s="47">
        <f t="shared" si="737"/>
        <v>459.4304669139421</v>
      </c>
      <c r="AN278" s="47">
        <f t="shared" ref="AN278:AP280" si="738">INDEX(Alloc,$E278,AN$1)*$G278</f>
        <v>34488.896079938895</v>
      </c>
      <c r="AO278" s="47">
        <f t="shared" si="738"/>
        <v>0</v>
      </c>
      <c r="AP278" s="47">
        <f t="shared" si="738"/>
        <v>5.328157641824296</v>
      </c>
      <c r="AR278" s="47">
        <f t="shared" ref="AR278:AT280" si="739">INDEX(Alloc,$E278,AR$1)*$G278</f>
        <v>18494.931528447174</v>
      </c>
      <c r="AS278" s="47">
        <f t="shared" si="739"/>
        <v>0</v>
      </c>
      <c r="AT278" s="47">
        <f t="shared" si="739"/>
        <v>5.328157641824296</v>
      </c>
      <c r="AV278" s="47">
        <f t="shared" ref="AV278:AX280" si="740">INDEX(Alloc,$E278,AV$1)*$G278</f>
        <v>34259.600113901404</v>
      </c>
      <c r="AW278" s="47">
        <f t="shared" si="740"/>
        <v>0</v>
      </c>
      <c r="AX278" s="47">
        <f t="shared" si="740"/>
        <v>127251.66631403253</v>
      </c>
      <c r="AZ278" s="47">
        <f t="shared" ref="AZ278:BB280" si="741">INDEX(Alloc,$E278,AZ$1)*$G278</f>
        <v>1109.9347363159848</v>
      </c>
      <c r="BA278" s="47">
        <f t="shared" si="741"/>
        <v>0</v>
      </c>
      <c r="BB278" s="47">
        <f t="shared" si="741"/>
        <v>22.755513508121386</v>
      </c>
      <c r="BD278" s="47">
        <f t="shared" ref="BD278:BF280" si="742">INDEX(Alloc,$E278,BD$1)*$G278</f>
        <v>863.5954775422357</v>
      </c>
      <c r="BE278" s="47">
        <f t="shared" si="742"/>
        <v>0</v>
      </c>
      <c r="BF278" s="47">
        <f t="shared" si="742"/>
        <v>125.94994910259547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1963424.4438469734</v>
      </c>
      <c r="BO278" s="44">
        <f t="shared" si="704"/>
        <v>555521.65773020789</v>
      </c>
      <c r="BP278" s="44">
        <f t="shared" si="705"/>
        <v>52570.808036434137</v>
      </c>
      <c r="BQ278" s="44">
        <f t="shared" si="706"/>
        <v>625638.71438328875</v>
      </c>
      <c r="BR278" s="44">
        <f t="shared" si="707"/>
        <v>572558.17805671773</v>
      </c>
      <c r="BS278" s="44">
        <f t="shared" si="708"/>
        <v>349879.12089548988</v>
      </c>
      <c r="BT278" s="44">
        <f t="shared" si="709"/>
        <v>274337.09102281544</v>
      </c>
      <c r="BU278" s="44">
        <f t="shared" si="710"/>
        <v>34494.224237580718</v>
      </c>
      <c r="BV278" s="44">
        <f t="shared" si="711"/>
        <v>18500.259686088997</v>
      </c>
      <c r="BW278" s="44">
        <f t="shared" si="712"/>
        <v>161511.26642793394</v>
      </c>
      <c r="BX278" s="44">
        <f t="shared" si="713"/>
        <v>1132.6902498241061</v>
      </c>
      <c r="BY278" s="44">
        <f t="shared" si="714"/>
        <v>989.5454266448312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1530458.7363591311</v>
      </c>
      <c r="I279" s="21">
        <f>+'Function-Classif'!T279</f>
        <v>716488.96146381448</v>
      </c>
      <c r="J279" s="21">
        <f>+'Function-Classif'!U279</f>
        <v>588108.30217705457</v>
      </c>
      <c r="K279" s="47"/>
      <c r="L279" s="47">
        <f t="shared" si="732"/>
        <v>622454.89365531236</v>
      </c>
      <c r="M279" s="47">
        <f t="shared" si="732"/>
        <v>259443.39877949154</v>
      </c>
      <c r="N279" s="47">
        <f t="shared" si="732"/>
        <v>429259.04538345634</v>
      </c>
      <c r="O279" s="47"/>
      <c r="P279" s="47">
        <f t="shared" si="733"/>
        <v>188452.73198534839</v>
      </c>
      <c r="Q279" s="47">
        <f t="shared" si="733"/>
        <v>84302.400873211416</v>
      </c>
      <c r="R279" s="47">
        <f t="shared" si="733"/>
        <v>107944.59228516785</v>
      </c>
      <c r="S279" s="47"/>
      <c r="T279" s="47">
        <f t="shared" si="733"/>
        <v>19371.791000219433</v>
      </c>
      <c r="U279" s="47">
        <f t="shared" si="733"/>
        <v>10021.677291998971</v>
      </c>
      <c r="V279" s="47">
        <f t="shared" si="733"/>
        <v>2031.9794324693037</v>
      </c>
      <c r="W279" s="24"/>
      <c r="X279" s="47">
        <f t="shared" si="734"/>
        <v>226942.7603600173</v>
      </c>
      <c r="Y279" s="47">
        <f t="shared" si="734"/>
        <v>116251.03931436718</v>
      </c>
      <c r="Z279" s="47">
        <f t="shared" si="734"/>
        <v>21232.581768093954</v>
      </c>
      <c r="AB279" s="47">
        <f t="shared" si="735"/>
        <v>212200.29591345895</v>
      </c>
      <c r="AC279" s="47">
        <f t="shared" si="735"/>
        <v>112063.21997071571</v>
      </c>
      <c r="AD279" s="47">
        <f t="shared" si="735"/>
        <v>4442.3444503296696</v>
      </c>
      <c r="AF279" s="47">
        <f t="shared" si="736"/>
        <v>127650.79490222099</v>
      </c>
      <c r="AG279" s="47">
        <f t="shared" si="736"/>
        <v>49366.508872468126</v>
      </c>
      <c r="AH279" s="47">
        <f t="shared" si="736"/>
        <v>5527.2176061106029</v>
      </c>
      <c r="AJ279" s="47">
        <f t="shared" si="737"/>
        <v>100451.84038759583</v>
      </c>
      <c r="AK279" s="47">
        <f t="shared" si="737"/>
        <v>68148.445040026054</v>
      </c>
      <c r="AL279" s="47">
        <f t="shared" si="737"/>
        <v>2519.9725452577782</v>
      </c>
      <c r="AN279" s="47">
        <f t="shared" si="738"/>
        <v>12795.766671932241</v>
      </c>
      <c r="AO279" s="47">
        <f t="shared" si="738"/>
        <v>6656.5884008220255</v>
      </c>
      <c r="AP279" s="47">
        <f t="shared" si="738"/>
        <v>29.972921280676296</v>
      </c>
      <c r="AR279" s="47">
        <f t="shared" si="739"/>
        <v>6861.3510751895583</v>
      </c>
      <c r="AS279" s="47">
        <f t="shared" si="739"/>
        <v>3537.6600731222456</v>
      </c>
      <c r="AT279" s="47">
        <f t="shared" si="739"/>
        <v>29.972921280676296</v>
      </c>
      <c r="AV279" s="47">
        <f t="shared" si="740"/>
        <v>12552.09741428807</v>
      </c>
      <c r="AW279" s="47">
        <f t="shared" si="740"/>
        <v>6299.9856127743979</v>
      </c>
      <c r="AX279" s="47">
        <f t="shared" si="740"/>
        <v>14499.632921176864</v>
      </c>
      <c r="AZ279" s="47">
        <f t="shared" si="741"/>
        <v>406.70989598735696</v>
      </c>
      <c r="BA279" s="47">
        <f t="shared" si="741"/>
        <v>205.31098899074007</v>
      </c>
      <c r="BB279" s="47">
        <f t="shared" si="741"/>
        <v>91.11733573603729</v>
      </c>
      <c r="BD279" s="47">
        <f t="shared" si="742"/>
        <v>317.7030975601366</v>
      </c>
      <c r="BE279" s="47">
        <f t="shared" si="742"/>
        <v>192.72624582587963</v>
      </c>
      <c r="BF279" s="47">
        <f t="shared" si="742"/>
        <v>499.87260669463592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1311157.3378182603</v>
      </c>
      <c r="BO279" s="44">
        <f t="shared" si="704"/>
        <v>380699.72514372767</v>
      </c>
      <c r="BP279" s="44">
        <f t="shared" si="705"/>
        <v>31425.447724687707</v>
      </c>
      <c r="BQ279" s="44">
        <f t="shared" si="706"/>
        <v>364426.38144247845</v>
      </c>
      <c r="BR279" s="44">
        <f t="shared" si="707"/>
        <v>328705.86033450434</v>
      </c>
      <c r="BS279" s="44">
        <f t="shared" si="708"/>
        <v>182544.52138079974</v>
      </c>
      <c r="BT279" s="44">
        <f t="shared" si="709"/>
        <v>171120.25797287966</v>
      </c>
      <c r="BU279" s="44">
        <f t="shared" si="710"/>
        <v>19482.327994034946</v>
      </c>
      <c r="BV279" s="44">
        <f t="shared" si="711"/>
        <v>10428.984069592479</v>
      </c>
      <c r="BW279" s="44">
        <f t="shared" si="712"/>
        <v>33351.715948239333</v>
      </c>
      <c r="BX279" s="44">
        <f t="shared" si="713"/>
        <v>703.13822071413426</v>
      </c>
      <c r="BY279" s="44">
        <f t="shared" si="714"/>
        <v>1010.3019500806522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15761576.014553592</v>
      </c>
      <c r="I280" s="21">
        <f>+'Function-Classif'!T280</f>
        <v>7378830.2561922204</v>
      </c>
      <c r="J280" s="21">
        <f>+'Function-Classif'!U280</f>
        <v>6056689.7292541917</v>
      </c>
      <c r="K280" s="47"/>
      <c r="L280" s="47">
        <f t="shared" si="732"/>
        <v>6410411.3942454569</v>
      </c>
      <c r="M280" s="47">
        <f t="shared" si="732"/>
        <v>2671902.7139961603</v>
      </c>
      <c r="N280" s="47">
        <f t="shared" si="732"/>
        <v>4420765.4300053092</v>
      </c>
      <c r="O280" s="47"/>
      <c r="P280" s="47">
        <f t="shared" si="733"/>
        <v>1940798.526462436</v>
      </c>
      <c r="Q280" s="47">
        <f t="shared" si="733"/>
        <v>868196.35708276578</v>
      </c>
      <c r="R280" s="47">
        <f t="shared" si="733"/>
        <v>1111677.7318087914</v>
      </c>
      <c r="S280" s="47"/>
      <c r="T280" s="47">
        <f t="shared" si="733"/>
        <v>199502.24670177337</v>
      </c>
      <c r="U280" s="47">
        <f t="shared" si="733"/>
        <v>103209.20432454032</v>
      </c>
      <c r="V280" s="47">
        <f t="shared" si="733"/>
        <v>20926.534981965709</v>
      </c>
      <c r="W280" s="24"/>
      <c r="X280" s="47">
        <f t="shared" si="734"/>
        <v>2337191.7735439511</v>
      </c>
      <c r="Y280" s="47">
        <f t="shared" si="734"/>
        <v>1197222.4728405199</v>
      </c>
      <c r="Z280" s="47">
        <f t="shared" si="734"/>
        <v>218665.77881032648</v>
      </c>
      <c r="AB280" s="47">
        <f t="shared" si="735"/>
        <v>2185365.0901476615</v>
      </c>
      <c r="AC280" s="47">
        <f t="shared" si="735"/>
        <v>1154093.8138626199</v>
      </c>
      <c r="AD280" s="47">
        <f t="shared" si="735"/>
        <v>45749.910189196475</v>
      </c>
      <c r="AF280" s="47">
        <f t="shared" si="736"/>
        <v>1314623.9486050566</v>
      </c>
      <c r="AG280" s="47">
        <f t="shared" si="736"/>
        <v>508405.72416710766</v>
      </c>
      <c r="AH280" s="47">
        <f t="shared" si="736"/>
        <v>56922.5803858906</v>
      </c>
      <c r="AJ280" s="47">
        <f t="shared" si="737"/>
        <v>1034512.9080954001</v>
      </c>
      <c r="AK280" s="47">
        <f t="shared" si="737"/>
        <v>701833.29432800075</v>
      </c>
      <c r="AL280" s="47">
        <f t="shared" si="737"/>
        <v>25952.178835711071</v>
      </c>
      <c r="AN280" s="47">
        <f t="shared" si="738"/>
        <v>131778.4297431889</v>
      </c>
      <c r="AO280" s="47">
        <f t="shared" si="738"/>
        <v>68553.513782897819</v>
      </c>
      <c r="AP280" s="47">
        <f t="shared" si="738"/>
        <v>308.6790031774853</v>
      </c>
      <c r="AR280" s="47">
        <f t="shared" si="739"/>
        <v>70662.281814543603</v>
      </c>
      <c r="AS280" s="47">
        <f t="shared" si="739"/>
        <v>36432.931402525108</v>
      </c>
      <c r="AT280" s="47">
        <f t="shared" si="739"/>
        <v>308.6790031774853</v>
      </c>
      <c r="AV280" s="47">
        <f t="shared" si="740"/>
        <v>129268.97853387041</v>
      </c>
      <c r="AW280" s="47">
        <f t="shared" si="740"/>
        <v>64881.005784292414</v>
      </c>
      <c r="AX280" s="47">
        <f t="shared" si="740"/>
        <v>149325.85965298794</v>
      </c>
      <c r="AZ280" s="47">
        <f t="shared" si="741"/>
        <v>4188.5408532645833</v>
      </c>
      <c r="BA280" s="47">
        <f t="shared" si="741"/>
        <v>2114.4149023573364</v>
      </c>
      <c r="BB280" s="47">
        <f t="shared" si="741"/>
        <v>938.38061708456962</v>
      </c>
      <c r="BD280" s="47">
        <f t="shared" si="742"/>
        <v>3271.8958069825335</v>
      </c>
      <c r="BE280" s="47">
        <f t="shared" si="742"/>
        <v>1984.8097184315961</v>
      </c>
      <c r="BF280" s="47">
        <f t="shared" si="742"/>
        <v>5147.9859605713355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13503079.538246926</v>
      </c>
      <c r="BO280" s="44">
        <f t="shared" si="704"/>
        <v>3920672.6153539931</v>
      </c>
      <c r="BP280" s="44">
        <f t="shared" si="705"/>
        <v>323637.98600827943</v>
      </c>
      <c r="BQ280" s="44">
        <f t="shared" si="706"/>
        <v>3753080.0251947972</v>
      </c>
      <c r="BR280" s="44">
        <f t="shared" si="707"/>
        <v>3385208.8141994779</v>
      </c>
      <c r="BS280" s="44">
        <f t="shared" si="708"/>
        <v>1879952.2531580548</v>
      </c>
      <c r="BT280" s="44">
        <f t="shared" si="709"/>
        <v>1762298.3812591117</v>
      </c>
      <c r="BU280" s="44">
        <f t="shared" si="710"/>
        <v>200640.62252926419</v>
      </c>
      <c r="BV280" s="44">
        <f t="shared" si="711"/>
        <v>107403.8922202462</v>
      </c>
      <c r="BW280" s="44">
        <f t="shared" si="712"/>
        <v>343475.84397115081</v>
      </c>
      <c r="BX280" s="44">
        <f t="shared" si="713"/>
        <v>7241.3363727064898</v>
      </c>
      <c r="BY280" s="44">
        <f t="shared" si="714"/>
        <v>10404.691485985466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1280448.9141303287</v>
      </c>
      <c r="I281" s="21">
        <f>+'Function-Classif'!T281</f>
        <v>0</v>
      </c>
      <c r="J281" s="21">
        <f>+'Function-Classif'!U281</f>
        <v>123631.0858696715</v>
      </c>
      <c r="K281" s="47"/>
      <c r="L281" s="47">
        <f t="shared" ref="L281:N282" si="747">INDEX(Alloc,$E281,L$1)*$G281</f>
        <v>526610.24581833824</v>
      </c>
      <c r="M281" s="47">
        <f t="shared" si="747"/>
        <v>0</v>
      </c>
      <c r="N281" s="47">
        <f t="shared" si="747"/>
        <v>71322.801139678166</v>
      </c>
      <c r="O281" s="47"/>
      <c r="P281" s="47">
        <f t="shared" ref="P281:V282" si="748">INDEX(Alloc,$E281,P$1)*$G281</f>
        <v>157543.57461629252</v>
      </c>
      <c r="Q281" s="47">
        <f t="shared" si="748"/>
        <v>0</v>
      </c>
      <c r="R281" s="47">
        <f t="shared" si="748"/>
        <v>11632.66157590596</v>
      </c>
      <c r="S281" s="47"/>
      <c r="T281" s="47">
        <f t="shared" si="748"/>
        <v>15900.460099212542</v>
      </c>
      <c r="U281" s="47">
        <f t="shared" si="748"/>
        <v>0</v>
      </c>
      <c r="V281" s="47">
        <f t="shared" si="748"/>
        <v>109.23333654869181</v>
      </c>
      <c r="W281" s="24"/>
      <c r="X281" s="47">
        <f t="shared" ref="X281:Z282" si="749">INDEX(Alloc,$E281,X$1)*$G281</f>
        <v>189219.55583934052</v>
      </c>
      <c r="Y281" s="47">
        <f t="shared" si="749"/>
        <v>0</v>
      </c>
      <c r="Z281" s="47">
        <f t="shared" si="749"/>
        <v>1309.8347661541072</v>
      </c>
      <c r="AB281" s="47">
        <f t="shared" ref="AB281:AD282" si="750">INDEX(Alloc,$E281,AB$1)*$G281</f>
        <v>174193.42396567171</v>
      </c>
      <c r="AC281" s="47">
        <f t="shared" si="750"/>
        <v>0</v>
      </c>
      <c r="AD281" s="47">
        <f t="shared" si="750"/>
        <v>171.04268801233178</v>
      </c>
      <c r="AF281" s="47">
        <f t="shared" ref="AF281:AH282" si="751">INDEX(Alloc,$E281,AF$1)*$G281</f>
        <v>106406.3412301053</v>
      </c>
      <c r="AG281" s="47">
        <f t="shared" si="751"/>
        <v>0</v>
      </c>
      <c r="AH281" s="47">
        <f t="shared" si="751"/>
        <v>144.37910937191316</v>
      </c>
      <c r="AJ281" s="47">
        <f t="shared" ref="AJ281:AL282" si="752">INDEX(Alloc,$E281,AJ$1)*$G281</f>
        <v>83405.554302392498</v>
      </c>
      <c r="AK281" s="47">
        <f t="shared" si="752"/>
        <v>0</v>
      </c>
      <c r="AL281" s="47">
        <f t="shared" si="752"/>
        <v>139.91302787743433</v>
      </c>
      <c r="AN281" s="47">
        <f t="shared" ref="AN281:AP282" si="753">INDEX(Alloc,$E281,AN$1)*$G281</f>
        <v>10503.103790890516</v>
      </c>
      <c r="AO281" s="47">
        <f t="shared" si="753"/>
        <v>0</v>
      </c>
      <c r="AP281" s="47">
        <f t="shared" si="753"/>
        <v>1.6226147858312718</v>
      </c>
      <c r="AR281" s="47">
        <f t="shared" ref="AR281:AT282" si="754">INDEX(Alloc,$E281,AR$1)*$G281</f>
        <v>5632.3688934098882</v>
      </c>
      <c r="AS281" s="47">
        <f t="shared" si="754"/>
        <v>0</v>
      </c>
      <c r="AT281" s="47">
        <f t="shared" si="754"/>
        <v>1.6226147858312718</v>
      </c>
      <c r="AV281" s="47">
        <f t="shared" ref="AV281:AX282" si="755">INDEX(Alloc,$E281,AV$1)*$G281</f>
        <v>10433.274958893628</v>
      </c>
      <c r="AW281" s="47">
        <f t="shared" si="755"/>
        <v>0</v>
      </c>
      <c r="AX281" s="47">
        <f t="shared" si="755"/>
        <v>38752.688858530091</v>
      </c>
      <c r="AZ281" s="47">
        <f t="shared" ref="AZ281:BB282" si="756">INDEX(Alloc,$E281,AZ$1)*$G281</f>
        <v>338.01487034032499</v>
      </c>
      <c r="BA281" s="47">
        <f t="shared" si="756"/>
        <v>0</v>
      </c>
      <c r="BB281" s="47">
        <f t="shared" si="756"/>
        <v>6.9298686637242328</v>
      </c>
      <c r="BD281" s="47">
        <f t="shared" ref="BD281:BF282" si="757">INDEX(Alloc,$E281,BD$1)*$G281</f>
        <v>262.99574544068253</v>
      </c>
      <c r="BE281" s="47">
        <f t="shared" si="757"/>
        <v>0</v>
      </c>
      <c r="BF281" s="47">
        <f t="shared" si="757"/>
        <v>38.356269357412323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597933.04695801646</v>
      </c>
      <c r="BO281" s="44">
        <f t="shared" si="704"/>
        <v>169176.23619219847</v>
      </c>
      <c r="BP281" s="44">
        <f t="shared" si="705"/>
        <v>16009.693435761234</v>
      </c>
      <c r="BQ281" s="44">
        <f t="shared" si="706"/>
        <v>190529.39060549464</v>
      </c>
      <c r="BR281" s="44">
        <f t="shared" si="707"/>
        <v>174364.46665368404</v>
      </c>
      <c r="BS281" s="44">
        <f t="shared" si="708"/>
        <v>106550.72033947722</v>
      </c>
      <c r="BT281" s="44">
        <f t="shared" si="709"/>
        <v>83545.467330269938</v>
      </c>
      <c r="BU281" s="44">
        <f t="shared" si="710"/>
        <v>10504.726405676347</v>
      </c>
      <c r="BV281" s="44">
        <f t="shared" si="711"/>
        <v>5633.9915081957197</v>
      </c>
      <c r="BW281" s="44">
        <f t="shared" si="712"/>
        <v>49185.963817423719</v>
      </c>
      <c r="BX281" s="44">
        <f t="shared" si="713"/>
        <v>344.94473900404921</v>
      </c>
      <c r="BY281" s="44">
        <f t="shared" si="714"/>
        <v>301.35201479809484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-123852.96338605048</v>
      </c>
      <c r="I282" s="21">
        <f>+'Function-Classif'!T282</f>
        <v>-57982.14548521088</v>
      </c>
      <c r="J282" s="21">
        <f>+'Function-Classif'!U282</f>
        <v>-47592.891128738651</v>
      </c>
      <c r="K282" s="24"/>
      <c r="L282" s="47">
        <f t="shared" si="747"/>
        <v>-50372.402288191486</v>
      </c>
      <c r="M282" s="47">
        <f t="shared" si="747"/>
        <v>-20995.557087825138</v>
      </c>
      <c r="N282" s="47">
        <f t="shared" si="747"/>
        <v>-34737.953770308464</v>
      </c>
      <c r="O282" s="47"/>
      <c r="P282" s="47">
        <f t="shared" si="748"/>
        <v>-15250.610003447733</v>
      </c>
      <c r="Q282" s="47">
        <f t="shared" si="748"/>
        <v>-6822.2042977419669</v>
      </c>
      <c r="R282" s="47">
        <f t="shared" si="748"/>
        <v>-8735.4577542036168</v>
      </c>
      <c r="S282" s="47"/>
      <c r="T282" s="47">
        <f t="shared" si="748"/>
        <v>-1567.6696564718102</v>
      </c>
      <c r="U282" s="47">
        <f t="shared" si="748"/>
        <v>-811.00809922228689</v>
      </c>
      <c r="V282" s="47">
        <f t="shared" si="748"/>
        <v>-164.43871910557232</v>
      </c>
      <c r="W282" s="24"/>
      <c r="X282" s="47">
        <f t="shared" si="749"/>
        <v>-18365.430391455426</v>
      </c>
      <c r="Y282" s="47">
        <f t="shared" si="749"/>
        <v>-9407.6601830145974</v>
      </c>
      <c r="Z282" s="47">
        <f t="shared" si="749"/>
        <v>-1718.2548668845554</v>
      </c>
      <c r="AB282" s="47">
        <f t="shared" si="750"/>
        <v>-17172.390771410883</v>
      </c>
      <c r="AC282" s="47">
        <f t="shared" si="750"/>
        <v>-9068.75928780291</v>
      </c>
      <c r="AD282" s="47">
        <f t="shared" si="750"/>
        <v>-359.49843761471925</v>
      </c>
      <c r="AF282" s="47">
        <f t="shared" si="751"/>
        <v>-10330.189799717098</v>
      </c>
      <c r="AG282" s="47">
        <f t="shared" si="751"/>
        <v>-3995.0037662722066</v>
      </c>
      <c r="AH282" s="47">
        <f t="shared" si="751"/>
        <v>-447.292216074301</v>
      </c>
      <c r="AJ282" s="47">
        <f t="shared" si="752"/>
        <v>-8129.10391768111</v>
      </c>
      <c r="AK282" s="47">
        <f t="shared" si="752"/>
        <v>-5514.9391929623598</v>
      </c>
      <c r="AL282" s="47">
        <f t="shared" si="752"/>
        <v>-203.92974992853809</v>
      </c>
      <c r="AN282" s="47">
        <f t="shared" si="753"/>
        <v>-1035.5023519846063</v>
      </c>
      <c r="AO282" s="47">
        <f t="shared" si="753"/>
        <v>-538.68698312265985</v>
      </c>
      <c r="AP282" s="47">
        <f t="shared" si="753"/>
        <v>-2.4255702122226164</v>
      </c>
      <c r="AR282" s="47">
        <f t="shared" si="754"/>
        <v>-555.25748150251354</v>
      </c>
      <c r="AS282" s="47">
        <f t="shared" si="754"/>
        <v>-286.28650554214471</v>
      </c>
      <c r="AT282" s="47">
        <f t="shared" si="754"/>
        <v>-2.4255702122226164</v>
      </c>
      <c r="AV282" s="47">
        <f t="shared" si="755"/>
        <v>-1015.7833233506792</v>
      </c>
      <c r="AW282" s="47">
        <f t="shared" si="755"/>
        <v>-509.82876499356786</v>
      </c>
      <c r="AX282" s="47">
        <f t="shared" si="755"/>
        <v>-1173.3883852169995</v>
      </c>
      <c r="AZ282" s="47">
        <f t="shared" si="756"/>
        <v>-32.913155160457968</v>
      </c>
      <c r="BA282" s="47">
        <f t="shared" si="756"/>
        <v>-16.614870952167262</v>
      </c>
      <c r="BB282" s="47">
        <f t="shared" si="756"/>
        <v>-7.3737055293608185</v>
      </c>
      <c r="BD282" s="47">
        <f t="shared" si="757"/>
        <v>-25.710245676638138</v>
      </c>
      <c r="BE282" s="47">
        <f t="shared" si="757"/>
        <v>-15.596445758863286</v>
      </c>
      <c r="BF282" s="47">
        <f t="shared" si="757"/>
        <v>-40.452383448064843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-106105.9131463251</v>
      </c>
      <c r="BO282" s="44">
        <f t="shared" si="704"/>
        <v>-30808.272055393318</v>
      </c>
      <c r="BP282" s="44">
        <f t="shared" si="705"/>
        <v>-2543.116474799669</v>
      </c>
      <c r="BQ282" s="44">
        <f t="shared" si="706"/>
        <v>-29491.345441354577</v>
      </c>
      <c r="BR282" s="44">
        <f t="shared" si="707"/>
        <v>-26600.648496828511</v>
      </c>
      <c r="BS282" s="44">
        <f t="shared" si="708"/>
        <v>-14772.485782063606</v>
      </c>
      <c r="BT282" s="44">
        <f t="shared" si="709"/>
        <v>-13847.972860572008</v>
      </c>
      <c r="BU282" s="44">
        <f t="shared" si="710"/>
        <v>-1576.6149053194888</v>
      </c>
      <c r="BV282" s="44">
        <f t="shared" si="711"/>
        <v>-843.96955725688088</v>
      </c>
      <c r="BW282" s="44">
        <f t="shared" si="712"/>
        <v>-2699.0004735612465</v>
      </c>
      <c r="BX282" s="44">
        <f t="shared" si="713"/>
        <v>-56.901731641986046</v>
      </c>
      <c r="BY282" s="44">
        <f t="shared" si="714"/>
        <v>-81.759074883566257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2006391.7709367778</v>
      </c>
      <c r="I283" s="21">
        <f>+'Function-Classif'!T283</f>
        <v>939298.47443512129</v>
      </c>
      <c r="J283" s="21">
        <f>+'Function-Classif'!U283</f>
        <v>770994.75462810125</v>
      </c>
      <c r="K283" s="47"/>
      <c r="L283" s="47">
        <f t="shared" ref="L283:N283" si="766">INDEX(Alloc,$E283,L$1)*$G283</f>
        <v>816022.24662415648</v>
      </c>
      <c r="M283" s="47">
        <f t="shared" si="766"/>
        <v>340123.57730949746</v>
      </c>
      <c r="N283" s="47">
        <f t="shared" si="766"/>
        <v>562747.49249785952</v>
      </c>
      <c r="O283" s="47"/>
      <c r="P283" s="47">
        <f t="shared" ref="P283:V283" si="767">INDEX(Alloc,$E283,P$1)*$G283</f>
        <v>247056.65150140409</v>
      </c>
      <c r="Q283" s="47">
        <f t="shared" si="767"/>
        <v>110518.26446795117</v>
      </c>
      <c r="R283" s="47">
        <f t="shared" si="767"/>
        <v>141512.56517592564</v>
      </c>
      <c r="S283" s="47"/>
      <c r="T283" s="47">
        <f t="shared" si="767"/>
        <v>25395.916353557237</v>
      </c>
      <c r="U283" s="47">
        <f t="shared" si="767"/>
        <v>13138.159410612416</v>
      </c>
      <c r="V283" s="47">
        <f t="shared" si="767"/>
        <v>2663.8724162652074</v>
      </c>
      <c r="W283" s="24"/>
      <c r="X283" s="47">
        <f t="shared" ref="X283:Z283" si="768">INDEX(Alloc,$E283,X$1)*$G283</f>
        <v>297516.08197110426</v>
      </c>
      <c r="Y283" s="47">
        <f t="shared" si="768"/>
        <v>152402.10212924145</v>
      </c>
      <c r="Z283" s="47">
        <f t="shared" si="768"/>
        <v>27835.3648636035</v>
      </c>
      <c r="AB283" s="47">
        <f t="shared" ref="AB283:AD283" si="769">INDEX(Alloc,$E283,AB$1)*$G283</f>
        <v>278189.09284935257</v>
      </c>
      <c r="AC283" s="47">
        <f t="shared" si="769"/>
        <v>146911.97941658279</v>
      </c>
      <c r="AD283" s="47">
        <f t="shared" si="769"/>
        <v>5823.7985363864163</v>
      </c>
      <c r="AF283" s="47">
        <f t="shared" ref="AF283:AH283" si="770">INDEX(Alloc,$E283,AF$1)*$G283</f>
        <v>167346.88649930063</v>
      </c>
      <c r="AG283" s="47">
        <f t="shared" si="770"/>
        <v>64718.214747316873</v>
      </c>
      <c r="AH283" s="47">
        <f t="shared" si="770"/>
        <v>7246.0391499734706</v>
      </c>
      <c r="AJ283" s="47">
        <f t="shared" ref="AJ283:AL283" si="771">INDEX(Alloc,$E283,AJ$1)*$G283</f>
        <v>131689.76146889923</v>
      </c>
      <c r="AK283" s="47">
        <f t="shared" si="771"/>
        <v>89340.846690008664</v>
      </c>
      <c r="AL283" s="47">
        <f t="shared" si="771"/>
        <v>3303.6187501662771</v>
      </c>
      <c r="AN283" s="47">
        <f t="shared" ref="AN283:AP283" si="772">INDEX(Alloc,$E283,AN$1)*$G283</f>
        <v>16774.918750483404</v>
      </c>
      <c r="AO283" s="47">
        <f t="shared" si="772"/>
        <v>8726.6150158971141</v>
      </c>
      <c r="AP283" s="47">
        <f t="shared" si="772"/>
        <v>39.293723626648074</v>
      </c>
      <c r="AR283" s="47">
        <f t="shared" ref="AR283:AT283" si="773">INDEX(Alloc,$E283,AR$1)*$G283</f>
        <v>8995.0535795028045</v>
      </c>
      <c r="AS283" s="47">
        <f t="shared" si="773"/>
        <v>4637.7807453794048</v>
      </c>
      <c r="AT283" s="47">
        <f t="shared" si="773"/>
        <v>39.293723626648074</v>
      </c>
      <c r="AV283" s="47">
        <f t="shared" ref="AV283:AX283" si="774">INDEX(Alloc,$E283,AV$1)*$G283</f>
        <v>16455.474663718549</v>
      </c>
      <c r="AW283" s="47">
        <f t="shared" si="774"/>
        <v>8259.1179952757248</v>
      </c>
      <c r="AX283" s="47">
        <f t="shared" si="774"/>
        <v>19008.643280289434</v>
      </c>
      <c r="AZ283" s="47">
        <f t="shared" ref="AZ283:BB283" si="775">INDEX(Alloc,$E283,AZ$1)*$G283</f>
        <v>533.18614156749277</v>
      </c>
      <c r="BA283" s="47">
        <f t="shared" si="775"/>
        <v>269.15738987767747</v>
      </c>
      <c r="BB283" s="47">
        <f t="shared" si="775"/>
        <v>119.45246759502943</v>
      </c>
      <c r="BD283" s="47">
        <f t="shared" ref="BD283:BF283" si="776">INDEX(Alloc,$E283,BD$1)*$G283</f>
        <v>416.50053373030238</v>
      </c>
      <c r="BE283" s="47">
        <f t="shared" si="776"/>
        <v>252.65911748034588</v>
      </c>
      <c r="BF283" s="47">
        <f t="shared" si="776"/>
        <v>655.32004278322995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1718893.3164315135</v>
      </c>
      <c r="BO283" s="44">
        <f t="shared" si="704"/>
        <v>499087.48114528088</v>
      </c>
      <c r="BP283" s="44">
        <f t="shared" si="705"/>
        <v>41197.948180434862</v>
      </c>
      <c r="BQ283" s="44">
        <f t="shared" si="706"/>
        <v>477753.5489639492</v>
      </c>
      <c r="BR283" s="44">
        <f t="shared" si="707"/>
        <v>430924.87080232176</v>
      </c>
      <c r="BS283" s="44">
        <f t="shared" si="708"/>
        <v>239311.14039659098</v>
      </c>
      <c r="BT283" s="44">
        <f t="shared" si="709"/>
        <v>224334.22690907418</v>
      </c>
      <c r="BU283" s="44">
        <f t="shared" si="710"/>
        <v>25540.827490007166</v>
      </c>
      <c r="BV283" s="44">
        <f t="shared" si="711"/>
        <v>13672.128048508857</v>
      </c>
      <c r="BW283" s="44">
        <f t="shared" si="712"/>
        <v>43723.23593928371</v>
      </c>
      <c r="BX283" s="44">
        <f t="shared" si="713"/>
        <v>921.79599904019972</v>
      </c>
      <c r="BY283" s="44">
        <f t="shared" si="714"/>
        <v>1324.4796939938783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1024739.2230278554</v>
      </c>
      <c r="I284" s="21">
        <f>+'Function-Classif'!T284</f>
        <v>0</v>
      </c>
      <c r="J284" s="21">
        <f>+'Function-Classif'!U284</f>
        <v>99085.77697214458</v>
      </c>
      <c r="K284" s="47"/>
      <c r="L284" s="47">
        <f t="shared" ref="L284:N285" si="781">INDEX(Alloc,$E284,L$1)*$G284</f>
        <v>421621.44798880321</v>
      </c>
      <c r="M284" s="47">
        <f t="shared" si="781"/>
        <v>0</v>
      </c>
      <c r="N284" s="47">
        <f t="shared" si="781"/>
        <v>57162.606936937264</v>
      </c>
      <c r="O284" s="47"/>
      <c r="P284" s="47">
        <f t="shared" ref="P284:V285" si="782">INDEX(Alloc,$E284,P$1)*$G284</f>
        <v>126105.55662641364</v>
      </c>
      <c r="Q284" s="47">
        <f t="shared" si="782"/>
        <v>0</v>
      </c>
      <c r="R284" s="47">
        <f t="shared" si="782"/>
        <v>9323.1512317033776</v>
      </c>
      <c r="S284" s="47"/>
      <c r="T284" s="47">
        <f t="shared" si="782"/>
        <v>12721.029018606452</v>
      </c>
      <c r="U284" s="47">
        <f t="shared" si="782"/>
        <v>0</v>
      </c>
      <c r="V284" s="47">
        <f t="shared" si="782"/>
        <v>87.546509415897958</v>
      </c>
      <c r="W284" s="24"/>
      <c r="X284" s="47">
        <f t="shared" ref="X284:Z285" si="783">INDEX(Alloc,$E284,X$1)*$G284</f>
        <v>151387.30545861521</v>
      </c>
      <c r="Y284" s="47">
        <f t="shared" si="783"/>
        <v>0</v>
      </c>
      <c r="Z284" s="47">
        <f t="shared" si="783"/>
        <v>1049.7844825719951</v>
      </c>
      <c r="AB284" s="47">
        <f t="shared" ref="AB284:AD285" si="784">INDEX(Alloc,$E284,AB$1)*$G284</f>
        <v>139350.69548312933</v>
      </c>
      <c r="AC284" s="47">
        <f t="shared" si="784"/>
        <v>0</v>
      </c>
      <c r="AD284" s="47">
        <f t="shared" si="784"/>
        <v>137.08443566508848</v>
      </c>
      <c r="AF284" s="47">
        <f t="shared" ref="AF284:AH285" si="785">INDEX(Alloc,$E284,AF$1)*$G284</f>
        <v>85124.144620319727</v>
      </c>
      <c r="AG284" s="47">
        <f t="shared" si="785"/>
        <v>0</v>
      </c>
      <c r="AH284" s="47">
        <f t="shared" si="785"/>
        <v>115.7145561735433</v>
      </c>
      <c r="AJ284" s="47">
        <f t="shared" ref="AJ284:AL285" si="786">INDEX(Alloc,$E284,AJ$1)*$G284</f>
        <v>66691.039831025904</v>
      </c>
      <c r="AK284" s="47">
        <f t="shared" si="786"/>
        <v>0</v>
      </c>
      <c r="AL284" s="47">
        <f t="shared" si="786"/>
        <v>112.13515580034061</v>
      </c>
      <c r="AN284" s="47">
        <f t="shared" ref="AN284:AP285" si="787">INDEX(Alloc,$E284,AN$1)*$G284</f>
        <v>8402.7500313251639</v>
      </c>
      <c r="AO284" s="47">
        <f t="shared" si="787"/>
        <v>0</v>
      </c>
      <c r="AP284" s="47">
        <f t="shared" si="787"/>
        <v>1.3004661865549689</v>
      </c>
      <c r="AR284" s="47">
        <f t="shared" ref="AR284:AT285" si="788">INDEX(Alloc,$E284,AR$1)*$G284</f>
        <v>4505.798745776191</v>
      </c>
      <c r="AS284" s="47">
        <f t="shared" si="788"/>
        <v>0</v>
      </c>
      <c r="AT284" s="47">
        <f t="shared" si="788"/>
        <v>1.3004661865549689</v>
      </c>
      <c r="AV284" s="47">
        <f t="shared" ref="AV284:AX285" si="789">INDEX(Alloc,$E284,AV$1)*$G284</f>
        <v>8348.7490277137604</v>
      </c>
      <c r="AW284" s="47">
        <f t="shared" si="789"/>
        <v>0</v>
      </c>
      <c r="AX284" s="47">
        <f t="shared" si="789"/>
        <v>31058.857554281123</v>
      </c>
      <c r="AZ284" s="47">
        <f t="shared" ref="AZ284:BB285" si="790">INDEX(Alloc,$E284,AZ$1)*$G284</f>
        <v>270.47254200675025</v>
      </c>
      <c r="BA284" s="47">
        <f t="shared" si="790"/>
        <v>0</v>
      </c>
      <c r="BB284" s="47">
        <f t="shared" si="790"/>
        <v>5.5540353466108208</v>
      </c>
      <c r="BD284" s="47">
        <f t="shared" ref="BD284:BF285" si="791">INDEX(Alloc,$E284,BD$1)*$G284</f>
        <v>210.23365411988397</v>
      </c>
      <c r="BE284" s="47">
        <f t="shared" si="791"/>
        <v>0</v>
      </c>
      <c r="BF284" s="47">
        <f t="shared" si="791"/>
        <v>30.741141876230927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478784.05492574046</v>
      </c>
      <c r="BO284" s="44">
        <f t="shared" si="704"/>
        <v>135428.70785811701</v>
      </c>
      <c r="BP284" s="44">
        <f t="shared" si="705"/>
        <v>12808.575528022349</v>
      </c>
      <c r="BQ284" s="44">
        <f t="shared" si="706"/>
        <v>152437.08994118721</v>
      </c>
      <c r="BR284" s="44">
        <f t="shared" si="707"/>
        <v>139487.7799187944</v>
      </c>
      <c r="BS284" s="44">
        <f t="shared" si="708"/>
        <v>85239.859176493264</v>
      </c>
      <c r="BT284" s="44">
        <f t="shared" si="709"/>
        <v>66803.174986826241</v>
      </c>
      <c r="BU284" s="44">
        <f t="shared" si="710"/>
        <v>8404.0504975117183</v>
      </c>
      <c r="BV284" s="44">
        <f t="shared" si="711"/>
        <v>4507.0992119627463</v>
      </c>
      <c r="BW284" s="44">
        <f t="shared" si="712"/>
        <v>39407.606581994885</v>
      </c>
      <c r="BX284" s="44">
        <f t="shared" si="713"/>
        <v>276.02657735336106</v>
      </c>
      <c r="BY284" s="44">
        <f t="shared" si="714"/>
        <v>240.97479599611489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563018.66919810162</v>
      </c>
      <c r="I285" s="31">
        <f>+'Function-Classif'!T285</f>
        <v>0</v>
      </c>
      <c r="J285" s="31">
        <f>+'Function-Classif'!U285</f>
        <v>54440.330801898359</v>
      </c>
      <c r="K285" s="65"/>
      <c r="L285" s="47">
        <f t="shared" si="781"/>
        <v>231649.90781813755</v>
      </c>
      <c r="M285" s="47">
        <f t="shared" si="781"/>
        <v>0</v>
      </c>
      <c r="N285" s="47">
        <f t="shared" si="781"/>
        <v>31406.639037816691</v>
      </c>
      <c r="O285" s="47"/>
      <c r="P285" s="47">
        <f t="shared" si="782"/>
        <v>69285.708085323553</v>
      </c>
      <c r="Q285" s="47">
        <f t="shared" si="782"/>
        <v>0</v>
      </c>
      <c r="R285" s="47">
        <f t="shared" si="782"/>
        <v>5122.3843893634112</v>
      </c>
      <c r="S285" s="47"/>
      <c r="T285" s="47">
        <f t="shared" si="782"/>
        <v>6989.2677746087884</v>
      </c>
      <c r="U285" s="47">
        <f t="shared" si="782"/>
        <v>0</v>
      </c>
      <c r="V285" s="47">
        <f t="shared" si="782"/>
        <v>48.10035384284113</v>
      </c>
      <c r="W285" s="24"/>
      <c r="X285" s="47">
        <f t="shared" si="783"/>
        <v>83176.165542830146</v>
      </c>
      <c r="Y285" s="47">
        <f t="shared" si="783"/>
        <v>0</v>
      </c>
      <c r="Z285" s="47">
        <f t="shared" si="783"/>
        <v>576.77919322351931</v>
      </c>
      <c r="AB285" s="47">
        <f t="shared" si="784"/>
        <v>76562.935583669663</v>
      </c>
      <c r="AC285" s="47">
        <f t="shared" si="784"/>
        <v>0</v>
      </c>
      <c r="AD285" s="47">
        <f t="shared" si="784"/>
        <v>75.317792860391847</v>
      </c>
      <c r="AF285" s="47">
        <f t="shared" si="785"/>
        <v>46769.44294095433</v>
      </c>
      <c r="AG285" s="47">
        <f t="shared" si="785"/>
        <v>0</v>
      </c>
      <c r="AH285" s="47">
        <f t="shared" si="785"/>
        <v>63.576619260436338</v>
      </c>
      <c r="AJ285" s="47">
        <f t="shared" si="786"/>
        <v>36641.810569283851</v>
      </c>
      <c r="AK285" s="47">
        <f t="shared" si="786"/>
        <v>0</v>
      </c>
      <c r="AL285" s="47">
        <f t="shared" si="786"/>
        <v>61.610002594107193</v>
      </c>
      <c r="AN285" s="47">
        <f t="shared" si="787"/>
        <v>4616.6917728222852</v>
      </c>
      <c r="AO285" s="47">
        <f t="shared" si="787"/>
        <v>0</v>
      </c>
      <c r="AP285" s="47">
        <f t="shared" si="787"/>
        <v>0.714510311733628</v>
      </c>
      <c r="AR285" s="47">
        <f t="shared" si="788"/>
        <v>2475.6042869381099</v>
      </c>
      <c r="AS285" s="47">
        <f t="shared" si="788"/>
        <v>0</v>
      </c>
      <c r="AT285" s="47">
        <f t="shared" si="788"/>
        <v>0.714510311733628</v>
      </c>
      <c r="AV285" s="47">
        <f t="shared" si="789"/>
        <v>4587.0222017690576</v>
      </c>
      <c r="AW285" s="47">
        <f t="shared" si="789"/>
        <v>0</v>
      </c>
      <c r="AX285" s="47">
        <f t="shared" si="789"/>
        <v>17064.552867758652</v>
      </c>
      <c r="AZ285" s="47">
        <f t="shared" si="790"/>
        <v>148.60472521517673</v>
      </c>
      <c r="BA285" s="47">
        <f t="shared" si="790"/>
        <v>0</v>
      </c>
      <c r="BB285" s="47">
        <f t="shared" si="790"/>
        <v>3.0515330332418045</v>
      </c>
      <c r="BD285" s="47">
        <f t="shared" si="791"/>
        <v>115.50789654902627</v>
      </c>
      <c r="BE285" s="47">
        <f t="shared" si="791"/>
        <v>0</v>
      </c>
      <c r="BF285" s="47">
        <f t="shared" si="791"/>
        <v>16.889991521594261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263056.54685595422</v>
      </c>
      <c r="BO285" s="44">
        <f t="shared" si="704"/>
        <v>74408.092474686971</v>
      </c>
      <c r="BP285" s="44">
        <f t="shared" si="705"/>
        <v>7037.3681284516297</v>
      </c>
      <c r="BQ285" s="44">
        <f t="shared" si="706"/>
        <v>83752.944736053658</v>
      </c>
      <c r="BR285" s="44">
        <f t="shared" si="707"/>
        <v>76638.253376530061</v>
      </c>
      <c r="BS285" s="44">
        <f t="shared" si="708"/>
        <v>46833.019560214765</v>
      </c>
      <c r="BT285" s="44">
        <f t="shared" si="709"/>
        <v>36703.420571877956</v>
      </c>
      <c r="BU285" s="44">
        <f t="shared" si="710"/>
        <v>4617.4062831340188</v>
      </c>
      <c r="BV285" s="44">
        <f t="shared" si="711"/>
        <v>2476.3187972498436</v>
      </c>
      <c r="BW285" s="44">
        <f t="shared" si="712"/>
        <v>21651.575069527709</v>
      </c>
      <c r="BX285" s="44">
        <f t="shared" si="713"/>
        <v>151.65625824841854</v>
      </c>
      <c r="BY285" s="44">
        <f t="shared" si="714"/>
        <v>132.39788807062052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50428625.685742073</v>
      </c>
      <c r="I286" s="24">
        <f t="shared" ref="I286:J286" si="792">SUM(I274:I285)</f>
        <v>20297163.462802377</v>
      </c>
      <c r="J286" s="24">
        <f t="shared" si="792"/>
        <v>17343435.851455554</v>
      </c>
      <c r="K286" s="24"/>
      <c r="L286" s="24">
        <f t="shared" ref="L286:BF286" si="793">SUM(L274:L285)</f>
        <v>20542409.82561494</v>
      </c>
      <c r="M286" s="24">
        <f t="shared" si="793"/>
        <v>7349680.6756293848</v>
      </c>
      <c r="N286" s="24">
        <f t="shared" si="793"/>
        <v>12554422.063039325</v>
      </c>
      <c r="O286" s="24"/>
      <c r="P286" s="24">
        <f t="shared" si="793"/>
        <v>6208869.564623367</v>
      </c>
      <c r="Q286" s="24">
        <f t="shared" si="793"/>
        <v>2388173.0254914523</v>
      </c>
      <c r="R286" s="24">
        <f t="shared" si="793"/>
        <v>3122200.546402174</v>
      </c>
      <c r="S286" s="24"/>
      <c r="T286" s="24">
        <f t="shared" ref="T286:V286" si="794">SUM(T274:T285)</f>
        <v>636599.52200403844</v>
      </c>
      <c r="U286" s="24">
        <f t="shared" si="794"/>
        <v>283900.56666271592</v>
      </c>
      <c r="V286" s="24">
        <f t="shared" si="794"/>
        <v>58166.797928857603</v>
      </c>
      <c r="W286" s="24"/>
      <c r="X286" s="24">
        <f t="shared" si="793"/>
        <v>7474102.1906104581</v>
      </c>
      <c r="Y286" s="24">
        <f t="shared" si="793"/>
        <v>3293234.7525127134</v>
      </c>
      <c r="Z286" s="24">
        <f t="shared" si="793"/>
        <v>608727.81608876202</v>
      </c>
      <c r="AA286" s="24"/>
      <c r="AB286" s="24">
        <f t="shared" si="793"/>
        <v>6973451.0347694159</v>
      </c>
      <c r="AC286" s="24">
        <f t="shared" si="793"/>
        <v>3174599.4931541886</v>
      </c>
      <c r="AD286" s="24">
        <f t="shared" si="793"/>
        <v>126790.7068854892</v>
      </c>
      <c r="AE286" s="24"/>
      <c r="AF286" s="24">
        <f t="shared" si="793"/>
        <v>4203879.3679098999</v>
      </c>
      <c r="AG286" s="24">
        <f t="shared" si="793"/>
        <v>1398486.4444041743</v>
      </c>
      <c r="AH286" s="24">
        <f t="shared" si="793"/>
        <v>157376.36700025396</v>
      </c>
      <c r="AI286" s="24"/>
      <c r="AJ286" s="24">
        <f t="shared" si="793"/>
        <v>3306280.8753916747</v>
      </c>
      <c r="AK286" s="24">
        <f t="shared" si="793"/>
        <v>1930553.2996450367</v>
      </c>
      <c r="AL286" s="24">
        <f t="shared" si="793"/>
        <v>72160.50342699248</v>
      </c>
      <c r="AM286" s="24"/>
      <c r="AN286" s="24">
        <f t="shared" si="793"/>
        <v>420498.20942848711</v>
      </c>
      <c r="AO286" s="24">
        <f t="shared" si="793"/>
        <v>188572.14855068285</v>
      </c>
      <c r="AP286" s="24">
        <f t="shared" si="793"/>
        <v>858.05808029791842</v>
      </c>
      <c r="AQ286" s="24"/>
      <c r="AR286" s="24">
        <f t="shared" si="793"/>
        <v>225481.50169597284</v>
      </c>
      <c r="AS286" s="24">
        <f t="shared" si="793"/>
        <v>100217.1263508266</v>
      </c>
      <c r="AT286" s="24">
        <f t="shared" si="793"/>
        <v>858.05808029791842</v>
      </c>
      <c r="AU286" s="24"/>
      <c r="AV286" s="24">
        <f t="shared" si="793"/>
        <v>413212.5934691889</v>
      </c>
      <c r="AW286" s="24">
        <f t="shared" si="793"/>
        <v>178470.07375317838</v>
      </c>
      <c r="AX286" s="24">
        <f t="shared" si="793"/>
        <v>624882.76027098717</v>
      </c>
      <c r="AY286" s="24"/>
      <c r="AZ286" s="24">
        <f t="shared" si="793"/>
        <v>13388.568285945963</v>
      </c>
      <c r="BA286" s="24">
        <f t="shared" si="793"/>
        <v>5816.1827025790562</v>
      </c>
      <c r="BB286" s="24">
        <f t="shared" si="793"/>
        <v>2619.5218657509363</v>
      </c>
      <c r="BC286" s="24"/>
      <c r="BD286" s="24">
        <f t="shared" si="793"/>
        <v>10452.431938672136</v>
      </c>
      <c r="BE286" s="24">
        <f t="shared" si="793"/>
        <v>5459.6739454410626</v>
      </c>
      <c r="BF286" s="24">
        <f t="shared" si="793"/>
        <v>14372.652386363721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40446512.564283654</v>
      </c>
      <c r="BO286" s="44">
        <f t="shared" si="704"/>
        <v>11719243.136516992</v>
      </c>
      <c r="BP286" s="44">
        <f t="shared" si="705"/>
        <v>978666.88659561193</v>
      </c>
      <c r="BQ286" s="44">
        <f t="shared" si="706"/>
        <v>11376064.759211933</v>
      </c>
      <c r="BR286" s="44">
        <f t="shared" si="707"/>
        <v>10274841.234809093</v>
      </c>
      <c r="BS286" s="44">
        <f t="shared" si="708"/>
        <v>5759742.1793143284</v>
      </c>
      <c r="BT286" s="44">
        <f t="shared" si="709"/>
        <v>5308994.678463704</v>
      </c>
      <c r="BU286" s="44">
        <f t="shared" si="710"/>
        <v>609928.41605946783</v>
      </c>
      <c r="BV286" s="44">
        <f t="shared" si="711"/>
        <v>326556.68612709735</v>
      </c>
      <c r="BW286" s="44">
        <f t="shared" si="712"/>
        <v>1216565.4274933543</v>
      </c>
      <c r="BX286" s="44">
        <f t="shared" si="713"/>
        <v>21824.272854275954</v>
      </c>
      <c r="BY286" s="44">
        <f t="shared" si="714"/>
        <v>30284.758270476923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168412786.84768069</v>
      </c>
      <c r="I288" s="24">
        <f t="shared" ref="I288:J288" si="799">I286+I271+I258+I248+I236+I221+I204</f>
        <v>465540988.14889693</v>
      </c>
      <c r="J288" s="24">
        <f t="shared" si="799"/>
        <v>51668127.003422365</v>
      </c>
      <c r="K288" s="24"/>
      <c r="L288" s="24">
        <f t="shared" ref="L288:BF288" si="800">L286+L271+L258+L248+L236+L221+L204</f>
        <v>71270447.54980281</v>
      </c>
      <c r="M288" s="24">
        <f t="shared" si="800"/>
        <v>168996527.07021937</v>
      </c>
      <c r="N288" s="24">
        <f t="shared" si="800"/>
        <v>37759531.583750755</v>
      </c>
      <c r="O288" s="24"/>
      <c r="P288" s="24">
        <f t="shared" si="800"/>
        <v>21880597.333962448</v>
      </c>
      <c r="Q288" s="24">
        <f t="shared" si="800"/>
        <v>54899585.909910783</v>
      </c>
      <c r="R288" s="24">
        <f t="shared" si="800"/>
        <v>9087551.0488618277</v>
      </c>
      <c r="S288" s="24"/>
      <c r="T288" s="24">
        <f t="shared" ref="T288:V288" si="801">T286+T271+T258+T248+T236+T221+T204</f>
        <v>2029050.8263214733</v>
      </c>
      <c r="U288" s="24">
        <f t="shared" si="801"/>
        <v>6492205.9322458729</v>
      </c>
      <c r="V288" s="24">
        <f t="shared" si="801"/>
        <v>156077.11179348163</v>
      </c>
      <c r="W288" s="24"/>
      <c r="X288" s="24">
        <f t="shared" si="800"/>
        <v>24834339.273947887</v>
      </c>
      <c r="Y288" s="24">
        <f t="shared" si="800"/>
        <v>75557247.604712635</v>
      </c>
      <c r="Z288" s="24">
        <f t="shared" si="800"/>
        <v>1692159.0035193264</v>
      </c>
      <c r="AA288" s="24"/>
      <c r="AB288" s="24">
        <f t="shared" si="800"/>
        <v>21948292.508864522</v>
      </c>
      <c r="AC288" s="24">
        <f t="shared" si="800"/>
        <v>72561649.992556229</v>
      </c>
      <c r="AD288" s="24">
        <f t="shared" si="800"/>
        <v>351095.52805458452</v>
      </c>
      <c r="AE288" s="24"/>
      <c r="AF288" s="24">
        <f t="shared" si="800"/>
        <v>13547746.175843725</v>
      </c>
      <c r="AG288" s="24">
        <f t="shared" si="800"/>
        <v>32109291.724410336</v>
      </c>
      <c r="AH288" s="24">
        <f t="shared" si="800"/>
        <v>456836.31427806773</v>
      </c>
      <c r="AI288" s="24"/>
      <c r="AJ288" s="24">
        <f t="shared" si="800"/>
        <v>9755423.4345515072</v>
      </c>
      <c r="AK288" s="24">
        <f t="shared" si="800"/>
        <v>43964463.893216461</v>
      </c>
      <c r="AL288" s="24">
        <f t="shared" si="800"/>
        <v>192911.91580498236</v>
      </c>
      <c r="AM288" s="24"/>
      <c r="AN288" s="24">
        <f t="shared" si="800"/>
        <v>1340585.5148219992</v>
      </c>
      <c r="AO288" s="24">
        <f t="shared" si="800"/>
        <v>4303337.8645242108</v>
      </c>
      <c r="AP288" s="24">
        <f t="shared" si="800"/>
        <v>2300.5760419196417</v>
      </c>
      <c r="AQ288" s="24"/>
      <c r="AR288" s="24">
        <f t="shared" si="800"/>
        <v>677362.74412247748</v>
      </c>
      <c r="AS288" s="24">
        <f t="shared" si="800"/>
        <v>2325100.3755272408</v>
      </c>
      <c r="AT288" s="24">
        <f t="shared" si="800"/>
        <v>2300.5760419196417</v>
      </c>
      <c r="AU288" s="24"/>
      <c r="AV288" s="24">
        <f t="shared" si="800"/>
        <v>1065425.7716302909</v>
      </c>
      <c r="AW288" s="24">
        <f t="shared" si="800"/>
        <v>4073763.3407793804</v>
      </c>
      <c r="AX288" s="24">
        <f t="shared" si="800"/>
        <v>1917464.6555439073</v>
      </c>
      <c r="AY288" s="24"/>
      <c r="AZ288" s="24">
        <f t="shared" si="800"/>
        <v>34401.871634089599</v>
      </c>
      <c r="BA288" s="24">
        <f t="shared" si="800"/>
        <v>132675.01375206921</v>
      </c>
      <c r="BB288" s="24">
        <f t="shared" si="800"/>
        <v>7714.5628960141366</v>
      </c>
      <c r="BC288" s="24"/>
      <c r="BD288" s="24">
        <f t="shared" si="800"/>
        <v>29113.842177439175</v>
      </c>
      <c r="BE288" s="24">
        <f t="shared" si="800"/>
        <v>125139.427042326</v>
      </c>
      <c r="BF288" s="24">
        <f t="shared" si="800"/>
        <v>42184.126835575385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278026506.2037729</v>
      </c>
      <c r="BO288" s="44">
        <f t="shared" si="704"/>
        <v>85867734.29273507</v>
      </c>
      <c r="BP288" s="44">
        <f t="shared" si="705"/>
        <v>8677333.8703608271</v>
      </c>
      <c r="BQ288" s="44">
        <f t="shared" si="706"/>
        <v>102083745.88217986</v>
      </c>
      <c r="BR288" s="44">
        <f t="shared" si="707"/>
        <v>94861038.029475331</v>
      </c>
      <c r="BS288" s="44">
        <f t="shared" si="708"/>
        <v>46113874.214532129</v>
      </c>
      <c r="BT288" s="44">
        <f t="shared" si="709"/>
        <v>53912799.24357295</v>
      </c>
      <c r="BU288" s="44">
        <f t="shared" si="710"/>
        <v>5646223.9553881297</v>
      </c>
      <c r="BV288" s="44">
        <f t="shared" si="711"/>
        <v>3004763.6956916382</v>
      </c>
      <c r="BW288" s="44">
        <f t="shared" si="712"/>
        <v>7056653.7679535793</v>
      </c>
      <c r="BX288" s="44">
        <f t="shared" si="713"/>
        <v>174791.44828217293</v>
      </c>
      <c r="BY288" s="44">
        <f t="shared" si="714"/>
        <v>196437.39605534056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152195998.92293608</v>
      </c>
      <c r="I290" s="24">
        <f t="shared" ref="I290:J290" si="802">I288-SUM(I196:I199)</f>
        <v>427820098.07364154</v>
      </c>
      <c r="J290" s="24">
        <f t="shared" si="802"/>
        <v>51668127.003422365</v>
      </c>
      <c r="K290" s="24"/>
      <c r="L290" s="24">
        <f t="shared" ref="L290:BF290" si="803">L288-SUM(L196:L199)</f>
        <v>64928867.92171862</v>
      </c>
      <c r="M290" s="24">
        <f t="shared" si="803"/>
        <v>155349937.70406318</v>
      </c>
      <c r="N290" s="24">
        <f t="shared" si="803"/>
        <v>37759531.583750755</v>
      </c>
      <c r="O290" s="24"/>
      <c r="P290" s="24">
        <f t="shared" si="803"/>
        <v>19588907.959223457</v>
      </c>
      <c r="Q290" s="24">
        <f t="shared" si="803"/>
        <v>50464932.920595527</v>
      </c>
      <c r="R290" s="24">
        <f t="shared" si="803"/>
        <v>9087551.0488618277</v>
      </c>
      <c r="S290" s="24"/>
      <c r="T290" s="24">
        <f t="shared" ref="T290:V290" si="804">T288-SUM(T196:T199)</f>
        <v>1840053.1004086649</v>
      </c>
      <c r="U290" s="24">
        <f t="shared" si="804"/>
        <v>5964031.3332277574</v>
      </c>
      <c r="V290" s="24">
        <f t="shared" si="804"/>
        <v>156077.11179348163</v>
      </c>
      <c r="W290" s="24"/>
      <c r="X290" s="24">
        <f t="shared" si="803"/>
        <v>22166564.593891248</v>
      </c>
      <c r="Y290" s="24">
        <f t="shared" si="803"/>
        <v>69437658.439501345</v>
      </c>
      <c r="Z290" s="24">
        <f t="shared" si="803"/>
        <v>1692159.0035193264</v>
      </c>
      <c r="AA290" s="24"/>
      <c r="AB290" s="24">
        <f t="shared" si="803"/>
        <v>19930584.583246965</v>
      </c>
      <c r="AC290" s="24">
        <f t="shared" si="803"/>
        <v>66654547.581304826</v>
      </c>
      <c r="AD290" s="24">
        <f t="shared" si="803"/>
        <v>351095.52805458452</v>
      </c>
      <c r="AE290" s="24"/>
      <c r="AF290" s="24">
        <f t="shared" si="803"/>
        <v>12184945.624387313</v>
      </c>
      <c r="AG290" s="24">
        <f t="shared" si="803"/>
        <v>29511267.676461425</v>
      </c>
      <c r="AH290" s="24">
        <f t="shared" si="803"/>
        <v>456836.31427806773</v>
      </c>
      <c r="AI290" s="24"/>
      <c r="AJ290" s="24">
        <f t="shared" si="803"/>
        <v>8588478.1536141559</v>
      </c>
      <c r="AK290" s="24">
        <f t="shared" si="803"/>
        <v>40367490.8343978</v>
      </c>
      <c r="AL290" s="24">
        <f t="shared" si="803"/>
        <v>192911.91580498236</v>
      </c>
      <c r="AM290" s="24"/>
      <c r="AN290" s="24">
        <f t="shared" si="803"/>
        <v>1214581.0987481147</v>
      </c>
      <c r="AO290" s="24">
        <f t="shared" si="803"/>
        <v>3952255.0427972144</v>
      </c>
      <c r="AP290" s="24">
        <f t="shared" si="803"/>
        <v>2300.5760419196417</v>
      </c>
      <c r="AQ290" s="24"/>
      <c r="AR290" s="24">
        <f t="shared" si="803"/>
        <v>626358.27308047097</v>
      </c>
      <c r="AS290" s="24">
        <f t="shared" si="803"/>
        <v>2139624.6310171075</v>
      </c>
      <c r="AT290" s="24">
        <f t="shared" si="803"/>
        <v>2300.5760419196417</v>
      </c>
      <c r="AU290" s="24"/>
      <c r="AV290" s="24">
        <f t="shared" si="803"/>
        <v>1065425.7716302909</v>
      </c>
      <c r="AW290" s="24">
        <f t="shared" si="803"/>
        <v>3741516.4913620478</v>
      </c>
      <c r="AX290" s="24">
        <f t="shared" si="803"/>
        <v>1917464.6555439073</v>
      </c>
      <c r="AY290" s="24"/>
      <c r="AZ290" s="24">
        <f t="shared" si="803"/>
        <v>34401.871634089599</v>
      </c>
      <c r="BA290" s="24">
        <f t="shared" si="803"/>
        <v>121844.8977169346</v>
      </c>
      <c r="BB290" s="24">
        <f t="shared" si="803"/>
        <v>7714.5628960141366</v>
      </c>
      <c r="BC290" s="24"/>
      <c r="BD290" s="24">
        <f t="shared" si="803"/>
        <v>26829.971352692432</v>
      </c>
      <c r="BE290" s="24">
        <f t="shared" si="803"/>
        <v>114990.52119633951</v>
      </c>
      <c r="BF290" s="24">
        <f t="shared" si="803"/>
        <v>42184.126835575385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258038337.20953256</v>
      </c>
      <c r="BO290" s="44">
        <f t="shared" si="704"/>
        <v>79141391.928680807</v>
      </c>
      <c r="BP290" s="44">
        <f t="shared" si="705"/>
        <v>7960161.545429904</v>
      </c>
      <c r="BQ290" s="44">
        <f t="shared" si="706"/>
        <v>93296382.03691192</v>
      </c>
      <c r="BR290" s="44">
        <f t="shared" si="707"/>
        <v>86936227.692606375</v>
      </c>
      <c r="BS290" s="44">
        <f t="shared" si="708"/>
        <v>42153049.615126804</v>
      </c>
      <c r="BT290" s="44">
        <f t="shared" si="709"/>
        <v>49148880.903816938</v>
      </c>
      <c r="BU290" s="44">
        <f t="shared" si="710"/>
        <v>5169136.7175872484</v>
      </c>
      <c r="BV290" s="44">
        <f t="shared" si="711"/>
        <v>2768283.4801394981</v>
      </c>
      <c r="BW290" s="44">
        <f t="shared" si="712"/>
        <v>6724406.9185362468</v>
      </c>
      <c r="BX290" s="44">
        <f t="shared" si="713"/>
        <v>163961.33224703834</v>
      </c>
      <c r="BY290" s="44">
        <f t="shared" si="714"/>
        <v>184004.61938460733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942379.72316712432</v>
      </c>
      <c r="M295" s="47">
        <f t="shared" si="805"/>
        <v>175880.98784878376</v>
      </c>
      <c r="N295" s="47">
        <f t="shared" si="805"/>
        <v>0</v>
      </c>
      <c r="O295" s="47"/>
      <c r="P295" s="47">
        <f t="shared" ref="P295:V299" si="806">INDEX(Alloc,$E295,P$1)*$G295</f>
        <v>306810.19516748691</v>
      </c>
      <c r="Q295" s="47">
        <f t="shared" si="806"/>
        <v>57130.239078582767</v>
      </c>
      <c r="R295" s="47">
        <f t="shared" si="806"/>
        <v>0</v>
      </c>
      <c r="S295" s="47"/>
      <c r="T295" s="47">
        <f t="shared" si="806"/>
        <v>36060.814201908688</v>
      </c>
      <c r="U295" s="47">
        <f t="shared" si="806"/>
        <v>6741.203928988667</v>
      </c>
      <c r="V295" s="47">
        <f t="shared" si="806"/>
        <v>0</v>
      </c>
      <c r="W295" s="24"/>
      <c r="X295" s="47">
        <f t="shared" ref="X295:Z299" si="807">INDEX(Alloc,$E295,X$1)*$G295</f>
        <v>421518.98958910262</v>
      </c>
      <c r="Y295" s="47">
        <f t="shared" si="807"/>
        <v>78563.121721440664</v>
      </c>
      <c r="Z295" s="47">
        <f t="shared" si="807"/>
        <v>0</v>
      </c>
      <c r="AB295" s="47">
        <f t="shared" ref="AB295:AD299" si="808">INDEX(Alloc,$E295,AB$1)*$G295</f>
        <v>401953.20447859471</v>
      </c>
      <c r="AC295" s="47">
        <f t="shared" si="808"/>
        <v>75329.505144668641</v>
      </c>
      <c r="AD295" s="47">
        <f t="shared" si="808"/>
        <v>0</v>
      </c>
      <c r="AF295" s="47">
        <f t="shared" ref="AF295:AH299" si="809">INDEX(Alloc,$E295,AF$1)*$G295</f>
        <v>241682.0344476343</v>
      </c>
      <c r="AG295" s="47">
        <f t="shared" si="809"/>
        <v>33396.92431926541</v>
      </c>
      <c r="AH295" s="47">
        <f t="shared" si="809"/>
        <v>0</v>
      </c>
      <c r="AJ295" s="47">
        <f t="shared" ref="AJ295:AL299" si="810">INDEX(Alloc,$E295,AJ$1)*$G295</f>
        <v>243226.70169320074</v>
      </c>
      <c r="AK295" s="47">
        <f t="shared" si="810"/>
        <v>45570.842529948874</v>
      </c>
      <c r="AL295" s="47">
        <f t="shared" si="810"/>
        <v>0</v>
      </c>
      <c r="AN295" s="47">
        <f t="shared" ref="AN295:AP299" si="811">INDEX(Alloc,$E295,AN$1)*$G295</f>
        <v>23923.763834253692</v>
      </c>
      <c r="AO295" s="47">
        <f t="shared" si="811"/>
        <v>4464.5047593487343</v>
      </c>
      <c r="AP295" s="47">
        <f t="shared" si="811"/>
        <v>0</v>
      </c>
      <c r="AR295" s="47">
        <f t="shared" ref="AR295:AT299" si="812">INDEX(Alloc,$E295,AR$1)*$G295</f>
        <v>12975.735676244321</v>
      </c>
      <c r="AS295" s="47">
        <f t="shared" si="812"/>
        <v>2428.80167498945</v>
      </c>
      <c r="AT295" s="47">
        <f t="shared" si="812"/>
        <v>0</v>
      </c>
      <c r="AV295" s="47">
        <f t="shared" ref="AV295:AX299" si="813">INDEX(Alloc,$E295,AV$1)*$G295</f>
        <v>22118.997980327298</v>
      </c>
      <c r="AW295" s="47">
        <f t="shared" si="813"/>
        <v>4226.751927077592</v>
      </c>
      <c r="AX295" s="47">
        <f t="shared" si="813"/>
        <v>0</v>
      </c>
      <c r="AZ295" s="47">
        <f t="shared" ref="AZ295:BB299" si="814">INDEX(Alloc,$E295,AZ$1)*$G295</f>
        <v>721.9063415705574</v>
      </c>
      <c r="BA295" s="47">
        <f t="shared" si="814"/>
        <v>137.62032505782958</v>
      </c>
      <c r="BB295" s="47">
        <f t="shared" si="814"/>
        <v>0</v>
      </c>
      <c r="BD295" s="47">
        <f t="shared" ref="BD295:BF299" si="815">INDEX(Alloc,$E295,BD$1)*$G295</f>
        <v>695.36566724811053</v>
      </c>
      <c r="BE295" s="47">
        <f t="shared" si="815"/>
        <v>130.0644971519603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1118260.711015908</v>
      </c>
      <c r="BO295" s="44">
        <f t="shared" si="704"/>
        <v>363940.43424606969</v>
      </c>
      <c r="BP295" s="44">
        <f t="shared" si="705"/>
        <v>42802.018130897355</v>
      </c>
      <c r="BQ295" s="44">
        <f t="shared" si="706"/>
        <v>500082.11131054326</v>
      </c>
      <c r="BR295" s="44">
        <f t="shared" si="707"/>
        <v>477282.70962326333</v>
      </c>
      <c r="BS295" s="44">
        <f t="shared" si="708"/>
        <v>275078.95876689971</v>
      </c>
      <c r="BT295" s="44">
        <f t="shared" si="709"/>
        <v>288797.5442231496</v>
      </c>
      <c r="BU295" s="44">
        <f t="shared" si="710"/>
        <v>28388.268593602428</v>
      </c>
      <c r="BV295" s="44">
        <f t="shared" si="711"/>
        <v>15404.537351233772</v>
      </c>
      <c r="BW295" s="44">
        <f t="shared" si="712"/>
        <v>26345.74990740489</v>
      </c>
      <c r="BX295" s="44">
        <f t="shared" si="713"/>
        <v>859.52666662838692</v>
      </c>
      <c r="BY295" s="44">
        <f t="shared" si="714"/>
        <v>825.43016440007079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TDFUEL</v>
      </c>
      <c r="E296" s="93">
        <v>51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794997.12168731366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258233.57137287915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30470.818852011926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355112.03571937012</v>
      </c>
      <c r="Z296" s="47">
        <f t="shared" si="807"/>
        <v>0</v>
      </c>
      <c r="AB296" s="47">
        <f t="shared" si="808"/>
        <v>0</v>
      </c>
      <c r="AC296" s="47">
        <f t="shared" si="808"/>
        <v>340495.81197275146</v>
      </c>
      <c r="AD296" s="47">
        <f t="shared" si="808"/>
        <v>0</v>
      </c>
      <c r="AF296" s="47">
        <f t="shared" si="809"/>
        <v>0</v>
      </c>
      <c r="AG296" s="47">
        <f t="shared" si="809"/>
        <v>150956.95692732971</v>
      </c>
      <c r="AH296" s="47">
        <f t="shared" si="809"/>
        <v>0</v>
      </c>
      <c r="AJ296" s="47">
        <f t="shared" si="810"/>
        <v>0</v>
      </c>
      <c r="AK296" s="47">
        <f t="shared" si="810"/>
        <v>205984.1094099569</v>
      </c>
      <c r="AL296" s="47">
        <f t="shared" si="810"/>
        <v>0</v>
      </c>
      <c r="AN296" s="47">
        <f t="shared" si="811"/>
        <v>0</v>
      </c>
      <c r="AO296" s="47">
        <f t="shared" si="811"/>
        <v>20179.943704279693</v>
      </c>
      <c r="AP296" s="47">
        <f t="shared" si="811"/>
        <v>0</v>
      </c>
      <c r="AR296" s="47">
        <f t="shared" si="812"/>
        <v>0</v>
      </c>
      <c r="AS296" s="47">
        <f t="shared" si="812"/>
        <v>10978.391492922761</v>
      </c>
      <c r="AT296" s="47">
        <f t="shared" si="812"/>
        <v>0</v>
      </c>
      <c r="AV296" s="47">
        <f t="shared" si="813"/>
        <v>0</v>
      </c>
      <c r="AW296" s="47">
        <f t="shared" si="813"/>
        <v>19105.28054915191</v>
      </c>
      <c r="AX296" s="47">
        <f t="shared" si="813"/>
        <v>0</v>
      </c>
      <c r="AZ296" s="47">
        <f t="shared" si="814"/>
        <v>0</v>
      </c>
      <c r="BA296" s="47">
        <f t="shared" si="814"/>
        <v>622.05565049880158</v>
      </c>
      <c r="BB296" s="47">
        <f t="shared" si="814"/>
        <v>0</v>
      </c>
      <c r="BD296" s="47">
        <f t="shared" si="815"/>
        <v>0</v>
      </c>
      <c r="BE296" s="47">
        <f t="shared" si="815"/>
        <v>587.9026615339269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794997.12168731366</v>
      </c>
      <c r="BO296" s="44">
        <f t="shared" si="704"/>
        <v>258233.57137287915</v>
      </c>
      <c r="BP296" s="44">
        <f t="shared" si="705"/>
        <v>30470.818852011926</v>
      </c>
      <c r="BQ296" s="44">
        <f t="shared" si="706"/>
        <v>355112.03571937012</v>
      </c>
      <c r="BR296" s="44">
        <f t="shared" si="707"/>
        <v>340495.81197275146</v>
      </c>
      <c r="BS296" s="44">
        <f t="shared" si="708"/>
        <v>150956.95692732971</v>
      </c>
      <c r="BT296" s="44">
        <f t="shared" si="709"/>
        <v>205984.1094099569</v>
      </c>
      <c r="BU296" s="44">
        <f t="shared" si="710"/>
        <v>20179.943704279693</v>
      </c>
      <c r="BV296" s="44">
        <f t="shared" si="711"/>
        <v>10978.391492922761</v>
      </c>
      <c r="BW296" s="44">
        <f t="shared" si="712"/>
        <v>19105.28054915191</v>
      </c>
      <c r="BX296" s="44">
        <f t="shared" si="713"/>
        <v>622.05565049880158</v>
      </c>
      <c r="BY296" s="44">
        <f t="shared" si="714"/>
        <v>587.9026615339269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2973667.5763899996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968135.78119999974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113789.45379899998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1330097.9651399998</v>
      </c>
      <c r="Y297" s="47">
        <f t="shared" si="807"/>
        <v>0</v>
      </c>
      <c r="Z297" s="47">
        <f t="shared" si="807"/>
        <v>0</v>
      </c>
      <c r="AB297" s="47">
        <f t="shared" si="808"/>
        <v>1268358.3718959996</v>
      </c>
      <c r="AC297" s="47">
        <f t="shared" si="808"/>
        <v>0</v>
      </c>
      <c r="AD297" s="47">
        <f t="shared" si="808"/>
        <v>0</v>
      </c>
      <c r="AF297" s="47">
        <f t="shared" si="809"/>
        <v>762624.67449699983</v>
      </c>
      <c r="AG297" s="47">
        <f t="shared" si="809"/>
        <v>0</v>
      </c>
      <c r="AH297" s="47">
        <f t="shared" si="809"/>
        <v>0</v>
      </c>
      <c r="AJ297" s="47">
        <f t="shared" si="810"/>
        <v>767498.85291099991</v>
      </c>
      <c r="AK297" s="47">
        <f t="shared" si="810"/>
        <v>0</v>
      </c>
      <c r="AL297" s="47">
        <f t="shared" si="810"/>
        <v>0</v>
      </c>
      <c r="AN297" s="47">
        <f t="shared" si="811"/>
        <v>75491.141277999981</v>
      </c>
      <c r="AO297" s="47">
        <f t="shared" si="811"/>
        <v>0</v>
      </c>
      <c r="AP297" s="47">
        <f t="shared" si="811"/>
        <v>0</v>
      </c>
      <c r="AR297" s="47">
        <f t="shared" si="812"/>
        <v>40944.773652999997</v>
      </c>
      <c r="AS297" s="47">
        <f t="shared" si="812"/>
        <v>0</v>
      </c>
      <c r="AT297" s="47">
        <f t="shared" si="812"/>
        <v>0</v>
      </c>
      <c r="AV297" s="47">
        <f t="shared" si="813"/>
        <v>69796.224917999978</v>
      </c>
      <c r="AW297" s="47">
        <f t="shared" si="813"/>
        <v>0</v>
      </c>
      <c r="AX297" s="47">
        <f t="shared" si="813"/>
        <v>0</v>
      </c>
      <c r="AZ297" s="47">
        <f t="shared" si="814"/>
        <v>2277.9665439999994</v>
      </c>
      <c r="BA297" s="47">
        <f t="shared" si="814"/>
        <v>0</v>
      </c>
      <c r="BB297" s="47">
        <f t="shared" si="814"/>
        <v>0</v>
      </c>
      <c r="BD297" s="47">
        <f t="shared" si="815"/>
        <v>2194.2177739999997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2973667.5763899996</v>
      </c>
      <c r="BO297" s="44">
        <f t="shared" si="704"/>
        <v>968135.78119999974</v>
      </c>
      <c r="BP297" s="44">
        <f t="shared" si="705"/>
        <v>113789.45379899998</v>
      </c>
      <c r="BQ297" s="44">
        <f t="shared" si="706"/>
        <v>1330097.9651399998</v>
      </c>
      <c r="BR297" s="44">
        <f t="shared" si="707"/>
        <v>1268358.3718959996</v>
      </c>
      <c r="BS297" s="44">
        <f t="shared" si="708"/>
        <v>762624.67449699983</v>
      </c>
      <c r="BT297" s="44">
        <f t="shared" si="709"/>
        <v>767498.85291099991</v>
      </c>
      <c r="BU297" s="44">
        <f t="shared" si="710"/>
        <v>75491.141277999981</v>
      </c>
      <c r="BV297" s="44">
        <f t="shared" si="711"/>
        <v>40944.773652999997</v>
      </c>
      <c r="BW297" s="44">
        <f t="shared" si="712"/>
        <v>69796.224917999978</v>
      </c>
      <c r="BX297" s="44">
        <f t="shared" si="713"/>
        <v>2277.9665439999994</v>
      </c>
      <c r="BY297" s="44">
        <f t="shared" si="714"/>
        <v>2194.2177739999997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756299.45506999991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246228.11559999993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28940.323586999995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338286.75881999993</v>
      </c>
      <c r="Y298" s="47">
        <f t="shared" si="807"/>
        <v>0</v>
      </c>
      <c r="Z298" s="47">
        <f t="shared" si="807"/>
        <v>0</v>
      </c>
      <c r="AB298" s="47">
        <f t="shared" si="808"/>
        <v>322584.39144799992</v>
      </c>
      <c r="AC298" s="47">
        <f t="shared" si="808"/>
        <v>0</v>
      </c>
      <c r="AD298" s="47">
        <f t="shared" si="808"/>
        <v>0</v>
      </c>
      <c r="AF298" s="47">
        <f t="shared" si="809"/>
        <v>193960.02106099995</v>
      </c>
      <c r="AG298" s="47">
        <f t="shared" si="809"/>
        <v>0</v>
      </c>
      <c r="AH298" s="47">
        <f t="shared" si="809"/>
        <v>0</v>
      </c>
      <c r="AJ298" s="47">
        <f t="shared" si="810"/>
        <v>195199.68164299999</v>
      </c>
      <c r="AK298" s="47">
        <f t="shared" si="810"/>
        <v>0</v>
      </c>
      <c r="AL298" s="47">
        <f t="shared" si="810"/>
        <v>0</v>
      </c>
      <c r="AN298" s="47">
        <f t="shared" si="811"/>
        <v>19199.829013999995</v>
      </c>
      <c r="AO298" s="47">
        <f t="shared" si="811"/>
        <v>0</v>
      </c>
      <c r="AP298" s="47">
        <f t="shared" si="811"/>
        <v>0</v>
      </c>
      <c r="AR298" s="47">
        <f t="shared" si="812"/>
        <v>10413.574888999998</v>
      </c>
      <c r="AS298" s="47">
        <f t="shared" si="812"/>
        <v>0</v>
      </c>
      <c r="AT298" s="47">
        <f t="shared" si="812"/>
        <v>0</v>
      </c>
      <c r="AV298" s="47">
        <f t="shared" si="813"/>
        <v>17751.428333999997</v>
      </c>
      <c r="AW298" s="47">
        <f t="shared" si="813"/>
        <v>0</v>
      </c>
      <c r="AX298" s="47">
        <f t="shared" si="813"/>
        <v>0</v>
      </c>
      <c r="AZ298" s="47">
        <f t="shared" si="814"/>
        <v>579.3602719999999</v>
      </c>
      <c r="BA298" s="47">
        <f t="shared" si="814"/>
        <v>0</v>
      </c>
      <c r="BB298" s="47">
        <f t="shared" si="814"/>
        <v>0</v>
      </c>
      <c r="BD298" s="47">
        <f t="shared" si="815"/>
        <v>558.06026199999997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756299.45506999991</v>
      </c>
      <c r="BO298" s="44">
        <f t="shared" si="704"/>
        <v>246228.11559999993</v>
      </c>
      <c r="BP298" s="44">
        <f t="shared" si="705"/>
        <v>28940.323586999995</v>
      </c>
      <c r="BQ298" s="44">
        <f t="shared" si="706"/>
        <v>338286.75881999993</v>
      </c>
      <c r="BR298" s="44">
        <f t="shared" si="707"/>
        <v>322584.39144799992</v>
      </c>
      <c r="BS298" s="44">
        <f t="shared" si="708"/>
        <v>193960.02106099995</v>
      </c>
      <c r="BT298" s="44">
        <f t="shared" si="709"/>
        <v>195199.68164299999</v>
      </c>
      <c r="BU298" s="44">
        <f t="shared" si="710"/>
        <v>19199.829013999995</v>
      </c>
      <c r="BV298" s="44">
        <f t="shared" si="711"/>
        <v>10413.574888999998</v>
      </c>
      <c r="BW298" s="44">
        <f t="shared" si="712"/>
        <v>17751.428333999997</v>
      </c>
      <c r="BX298" s="44">
        <f t="shared" si="713"/>
        <v>579.3602719999999</v>
      </c>
      <c r="BY298" s="44">
        <f t="shared" si="714"/>
        <v>558.06026199999997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529669.9913799999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172444.45039999994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20268.189857999998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236917.19387999995</v>
      </c>
      <c r="Y299" s="47">
        <f t="shared" si="807"/>
        <v>0</v>
      </c>
      <c r="Z299" s="47">
        <f t="shared" si="807"/>
        <v>0</v>
      </c>
      <c r="AB299" s="47">
        <f t="shared" si="808"/>
        <v>225920.13083199997</v>
      </c>
      <c r="AC299" s="47">
        <f t="shared" si="808"/>
        <v>0</v>
      </c>
      <c r="AD299" s="47">
        <f t="shared" si="808"/>
        <v>0</v>
      </c>
      <c r="AF299" s="47">
        <f t="shared" si="809"/>
        <v>135838.78977399998</v>
      </c>
      <c r="AG299" s="47">
        <f t="shared" si="809"/>
        <v>0</v>
      </c>
      <c r="AH299" s="47">
        <f t="shared" si="809"/>
        <v>0</v>
      </c>
      <c r="AJ299" s="47">
        <f t="shared" si="810"/>
        <v>136706.97896199999</v>
      </c>
      <c r="AK299" s="47">
        <f t="shared" si="810"/>
        <v>0</v>
      </c>
      <c r="AL299" s="47">
        <f t="shared" si="810"/>
        <v>0</v>
      </c>
      <c r="AN299" s="47">
        <f t="shared" si="811"/>
        <v>13446.490275999997</v>
      </c>
      <c r="AO299" s="47">
        <f t="shared" si="811"/>
        <v>0</v>
      </c>
      <c r="AP299" s="47">
        <f t="shared" si="811"/>
        <v>0</v>
      </c>
      <c r="AR299" s="47">
        <f t="shared" si="812"/>
        <v>7293.0875259999984</v>
      </c>
      <c r="AS299" s="47">
        <f t="shared" si="812"/>
        <v>0</v>
      </c>
      <c r="AT299" s="47">
        <f t="shared" si="812"/>
        <v>0</v>
      </c>
      <c r="AV299" s="47">
        <f t="shared" si="813"/>
        <v>12432.111155999997</v>
      </c>
      <c r="AW299" s="47">
        <f t="shared" si="813"/>
        <v>0</v>
      </c>
      <c r="AX299" s="47">
        <f t="shared" si="813"/>
        <v>0</v>
      </c>
      <c r="AZ299" s="47">
        <f t="shared" si="814"/>
        <v>405.75164799999993</v>
      </c>
      <c r="BA299" s="47">
        <f t="shared" si="814"/>
        <v>0</v>
      </c>
      <c r="BB299" s="47">
        <f t="shared" si="814"/>
        <v>0</v>
      </c>
      <c r="BD299" s="47">
        <f t="shared" si="815"/>
        <v>390.83430799999996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529669.9913799999</v>
      </c>
      <c r="BO299" s="44">
        <f t="shared" si="704"/>
        <v>172444.45039999994</v>
      </c>
      <c r="BP299" s="44">
        <f t="shared" si="705"/>
        <v>20268.189857999998</v>
      </c>
      <c r="BQ299" s="44">
        <f t="shared" si="706"/>
        <v>236917.19387999995</v>
      </c>
      <c r="BR299" s="44">
        <f t="shared" si="707"/>
        <v>225920.13083199997</v>
      </c>
      <c r="BS299" s="44">
        <f t="shared" si="708"/>
        <v>135838.78977399998</v>
      </c>
      <c r="BT299" s="44">
        <f t="shared" si="709"/>
        <v>136706.97896199999</v>
      </c>
      <c r="BU299" s="44">
        <f t="shared" si="710"/>
        <v>13446.490275999997</v>
      </c>
      <c r="BV299" s="44">
        <f t="shared" si="711"/>
        <v>7293.0875259999984</v>
      </c>
      <c r="BW299" s="44">
        <f t="shared" si="712"/>
        <v>12432.111155999997</v>
      </c>
      <c r="BX299" s="44">
        <f t="shared" si="713"/>
        <v>405.75164799999993</v>
      </c>
      <c r="BY299" s="44">
        <f t="shared" si="714"/>
        <v>390.83430799999996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5202016.746007123</v>
      </c>
      <c r="M301" s="24">
        <f t="shared" si="820"/>
        <v>970878.10953609738</v>
      </c>
      <c r="N301" s="24">
        <f t="shared" si="820"/>
        <v>0</v>
      </c>
      <c r="O301" s="24"/>
      <c r="P301" s="24">
        <f t="shared" si="820"/>
        <v>1693618.5423674865</v>
      </c>
      <c r="Q301" s="24">
        <f t="shared" si="820"/>
        <v>315363.81045146193</v>
      </c>
      <c r="R301" s="24">
        <f t="shared" si="820"/>
        <v>0</v>
      </c>
      <c r="S301" s="24"/>
      <c r="T301" s="24">
        <f t="shared" ref="T301:V301" si="821">SUM(T295:T300)</f>
        <v>199058.78144590865</v>
      </c>
      <c r="U301" s="24">
        <f t="shared" si="821"/>
        <v>37212.022781000589</v>
      </c>
      <c r="V301" s="24">
        <f t="shared" si="821"/>
        <v>0</v>
      </c>
      <c r="W301" s="24"/>
      <c r="X301" s="24">
        <f t="shared" si="820"/>
        <v>2326820.9074291023</v>
      </c>
      <c r="Y301" s="24">
        <f t="shared" si="820"/>
        <v>433675.15744081081</v>
      </c>
      <c r="Z301" s="24">
        <f t="shared" si="820"/>
        <v>0</v>
      </c>
      <c r="AA301" s="24"/>
      <c r="AB301" s="24">
        <f t="shared" si="820"/>
        <v>2218816.0986545943</v>
      </c>
      <c r="AC301" s="24">
        <f t="shared" si="820"/>
        <v>415825.31711742008</v>
      </c>
      <c r="AD301" s="24">
        <f t="shared" si="820"/>
        <v>0</v>
      </c>
      <c r="AE301" s="24"/>
      <c r="AF301" s="24">
        <f t="shared" si="820"/>
        <v>1334105.519779634</v>
      </c>
      <c r="AG301" s="24">
        <f t="shared" si="820"/>
        <v>184353.88124659512</v>
      </c>
      <c r="AH301" s="24">
        <f t="shared" si="820"/>
        <v>0</v>
      </c>
      <c r="AI301" s="24"/>
      <c r="AJ301" s="24">
        <f t="shared" si="820"/>
        <v>1342632.2152092005</v>
      </c>
      <c r="AK301" s="24">
        <f t="shared" si="820"/>
        <v>251554.95193990576</v>
      </c>
      <c r="AL301" s="24">
        <f t="shared" si="820"/>
        <v>0</v>
      </c>
      <c r="AM301" s="24"/>
      <c r="AN301" s="24">
        <f t="shared" si="820"/>
        <v>132061.22440225366</v>
      </c>
      <c r="AO301" s="24">
        <f t="shared" si="820"/>
        <v>24644.448463628425</v>
      </c>
      <c r="AP301" s="24">
        <f t="shared" si="820"/>
        <v>0</v>
      </c>
      <c r="AQ301" s="24"/>
      <c r="AR301" s="24">
        <f t="shared" si="820"/>
        <v>71627.171744244319</v>
      </c>
      <c r="AS301" s="24">
        <f t="shared" si="820"/>
        <v>13407.193167912212</v>
      </c>
      <c r="AT301" s="24">
        <f t="shared" si="820"/>
        <v>0</v>
      </c>
      <c r="AU301" s="24"/>
      <c r="AV301" s="24">
        <f t="shared" si="820"/>
        <v>122098.76238832728</v>
      </c>
      <c r="AW301" s="24">
        <f t="shared" si="820"/>
        <v>23332.032476229502</v>
      </c>
      <c r="AX301" s="24">
        <f t="shared" si="820"/>
        <v>0</v>
      </c>
      <c r="AY301" s="24"/>
      <c r="AZ301" s="24">
        <f t="shared" si="820"/>
        <v>3984.9848055705565</v>
      </c>
      <c r="BA301" s="24">
        <f t="shared" si="820"/>
        <v>759.6759755566311</v>
      </c>
      <c r="BB301" s="24">
        <f t="shared" si="820"/>
        <v>0</v>
      </c>
      <c r="BC301" s="24"/>
      <c r="BD301" s="24">
        <f t="shared" si="820"/>
        <v>3838.4780112481103</v>
      </c>
      <c r="BE301" s="24">
        <f t="shared" si="820"/>
        <v>717.96715868588717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6172894.8555432204</v>
      </c>
      <c r="BO301" s="44">
        <f t="shared" si="704"/>
        <v>2008982.3528189484</v>
      </c>
      <c r="BP301" s="44">
        <f t="shared" si="705"/>
        <v>236270.80422690924</v>
      </c>
      <c r="BQ301" s="44">
        <f t="shared" si="706"/>
        <v>2760496.0648699133</v>
      </c>
      <c r="BR301" s="44">
        <f t="shared" si="707"/>
        <v>2634641.4157720143</v>
      </c>
      <c r="BS301" s="44">
        <f t="shared" si="708"/>
        <v>1518459.4010262291</v>
      </c>
      <c r="BT301" s="44">
        <f t="shared" si="709"/>
        <v>1594187.1671491063</v>
      </c>
      <c r="BU301" s="44">
        <f t="shared" si="710"/>
        <v>156705.67286588208</v>
      </c>
      <c r="BV301" s="44">
        <f t="shared" si="711"/>
        <v>85034.364912156525</v>
      </c>
      <c r="BW301" s="44">
        <f t="shared" si="712"/>
        <v>145430.79486455678</v>
      </c>
      <c r="BX301" s="44">
        <f t="shared" si="713"/>
        <v>4744.6607811271879</v>
      </c>
      <c r="BY301" s="44">
        <f t="shared" si="714"/>
        <v>4556.445169933997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5202016.746007123</v>
      </c>
      <c r="M311" s="24">
        <f t="shared" si="841"/>
        <v>4732113.9078770466</v>
      </c>
      <c r="N311" s="24">
        <f t="shared" si="841"/>
        <v>0</v>
      </c>
      <c r="O311" s="24"/>
      <c r="P311" s="24">
        <f t="shared" si="841"/>
        <v>1693618.5423674865</v>
      </c>
      <c r="Q311" s="24">
        <f t="shared" si="841"/>
        <v>1537630.7908002962</v>
      </c>
      <c r="R311" s="24">
        <f t="shared" si="841"/>
        <v>0</v>
      </c>
      <c r="S311" s="24"/>
      <c r="T311" s="24">
        <f t="shared" ref="T311:V311" si="842">T309+T301</f>
        <v>199058.78144590865</v>
      </c>
      <c r="U311" s="24">
        <f t="shared" si="842"/>
        <v>182786.06742310681</v>
      </c>
      <c r="V311" s="24">
        <f t="shared" si="842"/>
        <v>0</v>
      </c>
      <c r="W311" s="24"/>
      <c r="X311" s="24">
        <f t="shared" si="841"/>
        <v>2326820.9074291023</v>
      </c>
      <c r="Y311" s="24">
        <f t="shared" si="841"/>
        <v>2120339.6581266187</v>
      </c>
      <c r="Z311" s="24">
        <f t="shared" si="841"/>
        <v>0</v>
      </c>
      <c r="AA311" s="24"/>
      <c r="AB311" s="24">
        <f t="shared" si="841"/>
        <v>2218816.0986545943</v>
      </c>
      <c r="AC311" s="24">
        <f t="shared" si="841"/>
        <v>2043924.797326447</v>
      </c>
      <c r="AD311" s="24">
        <f t="shared" si="841"/>
        <v>0</v>
      </c>
      <c r="AE311" s="24"/>
      <c r="AF311" s="24">
        <f t="shared" si="841"/>
        <v>1334105.519779634</v>
      </c>
      <c r="AG311" s="24">
        <f t="shared" si="841"/>
        <v>900414.19433334493</v>
      </c>
      <c r="AH311" s="24">
        <f t="shared" si="841"/>
        <v>0</v>
      </c>
      <c r="AI311" s="24"/>
      <c r="AJ311" s="24">
        <f t="shared" si="841"/>
        <v>1342632.2152092005</v>
      </c>
      <c r="AK311" s="24">
        <f t="shared" si="841"/>
        <v>1242942.8710377738</v>
      </c>
      <c r="AL311" s="24">
        <f t="shared" si="841"/>
        <v>0</v>
      </c>
      <c r="AM311" s="24"/>
      <c r="AN311" s="24">
        <f t="shared" si="841"/>
        <v>132061.22440225366</v>
      </c>
      <c r="AO311" s="24">
        <f t="shared" si="841"/>
        <v>121408.93970984503</v>
      </c>
      <c r="AP311" s="24">
        <f t="shared" si="841"/>
        <v>0</v>
      </c>
      <c r="AQ311" s="24"/>
      <c r="AR311" s="24">
        <f t="shared" si="841"/>
        <v>71627.171744244319</v>
      </c>
      <c r="AS311" s="24">
        <f t="shared" si="841"/>
        <v>64527.512777261647</v>
      </c>
      <c r="AT311" s="24">
        <f t="shared" si="841"/>
        <v>0</v>
      </c>
      <c r="AU311" s="24"/>
      <c r="AV311" s="24">
        <f t="shared" si="841"/>
        <v>122098.76238832728</v>
      </c>
      <c r="AW311" s="24">
        <f t="shared" si="841"/>
        <v>114905.0043290827</v>
      </c>
      <c r="AX311" s="24">
        <f t="shared" si="841"/>
        <v>0</v>
      </c>
      <c r="AY311" s="24"/>
      <c r="AZ311" s="24">
        <f t="shared" si="841"/>
        <v>3984.9848055705565</v>
      </c>
      <c r="BA311" s="24">
        <f t="shared" si="841"/>
        <v>3744.6430642972991</v>
      </c>
      <c r="BB311" s="24">
        <f t="shared" si="841"/>
        <v>0</v>
      </c>
      <c r="BC311" s="24"/>
      <c r="BD311" s="24">
        <f t="shared" si="841"/>
        <v>3838.4780112481103</v>
      </c>
      <c r="BE311" s="24">
        <f t="shared" si="841"/>
        <v>3515.1809501834523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9934130.6538841687</v>
      </c>
      <c r="BO311" s="44">
        <f t="shared" si="704"/>
        <v>3231249.333167783</v>
      </c>
      <c r="BP311" s="44">
        <f t="shared" si="705"/>
        <v>381844.84886901546</v>
      </c>
      <c r="BQ311" s="44">
        <f t="shared" si="706"/>
        <v>4447160.5655557215</v>
      </c>
      <c r="BR311" s="44">
        <f t="shared" si="707"/>
        <v>4262740.8959810417</v>
      </c>
      <c r="BS311" s="44">
        <f t="shared" si="708"/>
        <v>2234519.7141129789</v>
      </c>
      <c r="BT311" s="44">
        <f t="shared" si="709"/>
        <v>2585575.0862469743</v>
      </c>
      <c r="BU311" s="44">
        <f t="shared" si="710"/>
        <v>253470.16411209869</v>
      </c>
      <c r="BV311" s="44">
        <f t="shared" si="711"/>
        <v>136154.68452150596</v>
      </c>
      <c r="BW311" s="44">
        <f t="shared" si="712"/>
        <v>237003.76671740998</v>
      </c>
      <c r="BX311" s="44">
        <f t="shared" si="713"/>
        <v>7729.6278698678561</v>
      </c>
      <c r="BY311" s="44">
        <f t="shared" si="714"/>
        <v>7353.6589614315626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34040.560899999997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11082.571999999996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1302.5856899999999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15226.073399999996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14519.319759999997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8730.0180699999983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8785.814409999999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864.1721799999998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468.70842999999991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798.9805799999998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26.076639999999994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25.117939999999997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34040.560899999997</v>
      </c>
      <c r="BO314" s="44">
        <f t="shared" si="704"/>
        <v>11082.571999999996</v>
      </c>
      <c r="BP314" s="44">
        <f t="shared" si="705"/>
        <v>1302.5856899999999</v>
      </c>
      <c r="BQ314" s="44">
        <f t="shared" si="706"/>
        <v>15226.073399999996</v>
      </c>
      <c r="BR314" s="44">
        <f t="shared" si="707"/>
        <v>14519.319759999997</v>
      </c>
      <c r="BS314" s="44">
        <f t="shared" si="708"/>
        <v>8730.0180699999983</v>
      </c>
      <c r="BT314" s="44">
        <f t="shared" si="709"/>
        <v>8785.814409999999</v>
      </c>
      <c r="BU314" s="44">
        <f t="shared" si="710"/>
        <v>864.1721799999998</v>
      </c>
      <c r="BV314" s="44">
        <f t="shared" si="711"/>
        <v>468.70842999999991</v>
      </c>
      <c r="BW314" s="44">
        <f t="shared" si="712"/>
        <v>798.9805799999998</v>
      </c>
      <c r="BX314" s="44">
        <f t="shared" si="713"/>
        <v>26.076639999999994</v>
      </c>
      <c r="BY314" s="44">
        <f t="shared" si="714"/>
        <v>25.117939999999997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63969.766269999993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20826.611599999993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2447.8475069999995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28613.170019999994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27285.023127999993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16405.640820999997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16510.494522999998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1623.9712539999996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880.80712899999992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1501.4617739999997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49.00379199999999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47.202181999999993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63969.766269999993</v>
      </c>
      <c r="BO317" s="44">
        <f t="shared" si="704"/>
        <v>20826.611599999993</v>
      </c>
      <c r="BP317" s="44">
        <f t="shared" si="705"/>
        <v>2447.8475069999995</v>
      </c>
      <c r="BQ317" s="44">
        <f t="shared" si="706"/>
        <v>28613.170019999994</v>
      </c>
      <c r="BR317" s="44">
        <f t="shared" si="707"/>
        <v>27285.023127999993</v>
      </c>
      <c r="BS317" s="44">
        <f t="shared" si="708"/>
        <v>16405.640820999997</v>
      </c>
      <c r="BT317" s="44">
        <f t="shared" si="709"/>
        <v>16510.494522999998</v>
      </c>
      <c r="BU317" s="44">
        <f t="shared" si="710"/>
        <v>1623.9712539999996</v>
      </c>
      <c r="BV317" s="44">
        <f t="shared" si="711"/>
        <v>880.80712899999992</v>
      </c>
      <c r="BW317" s="44">
        <f t="shared" si="712"/>
        <v>1501.4617739999997</v>
      </c>
      <c r="BX317" s="44">
        <f t="shared" si="713"/>
        <v>49.00379199999999</v>
      </c>
      <c r="BY317" s="44">
        <f t="shared" si="714"/>
        <v>47.202181999999993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21455.814889999998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6985.3611999999976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821.02164899999991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9597.0161399999979</v>
      </c>
      <c r="Y318" s="47">
        <f t="shared" si="856"/>
        <v>0</v>
      </c>
      <c r="Z318" s="47">
        <f t="shared" si="856"/>
        <v>0</v>
      </c>
      <c r="AB318" s="47">
        <f t="shared" si="857"/>
        <v>9151.548295999999</v>
      </c>
      <c r="AC318" s="47">
        <f t="shared" si="857"/>
        <v>0</v>
      </c>
      <c r="AD318" s="47">
        <f t="shared" si="857"/>
        <v>0</v>
      </c>
      <c r="AF318" s="47">
        <f t="shared" si="858"/>
        <v>5502.5430469999983</v>
      </c>
      <c r="AG318" s="47">
        <f t="shared" si="858"/>
        <v>0</v>
      </c>
      <c r="AH318" s="47">
        <f t="shared" si="858"/>
        <v>0</v>
      </c>
      <c r="AJ318" s="47">
        <f t="shared" si="859"/>
        <v>5537.7115609999992</v>
      </c>
      <c r="AK318" s="47">
        <f t="shared" si="859"/>
        <v>0</v>
      </c>
      <c r="AL318" s="47">
        <f t="shared" si="859"/>
        <v>0</v>
      </c>
      <c r="AN318" s="47">
        <f t="shared" si="860"/>
        <v>544.68897799999991</v>
      </c>
      <c r="AO318" s="47">
        <f t="shared" si="860"/>
        <v>0</v>
      </c>
      <c r="AP318" s="47">
        <f t="shared" si="860"/>
        <v>0</v>
      </c>
      <c r="AR318" s="47">
        <f t="shared" si="861"/>
        <v>295.42760299999998</v>
      </c>
      <c r="AS318" s="47">
        <f t="shared" si="861"/>
        <v>0</v>
      </c>
      <c r="AT318" s="47">
        <f t="shared" si="861"/>
        <v>0</v>
      </c>
      <c r="AV318" s="47">
        <f t="shared" si="862"/>
        <v>503.59861799999987</v>
      </c>
      <c r="AW318" s="47">
        <f t="shared" si="862"/>
        <v>0</v>
      </c>
      <c r="AX318" s="47">
        <f t="shared" si="862"/>
        <v>0</v>
      </c>
      <c r="AZ318" s="47">
        <f t="shared" si="863"/>
        <v>16.436143999999995</v>
      </c>
      <c r="BA318" s="47">
        <f t="shared" si="863"/>
        <v>0</v>
      </c>
      <c r="BB318" s="47">
        <f t="shared" si="863"/>
        <v>0</v>
      </c>
      <c r="BD318" s="47">
        <f t="shared" si="864"/>
        <v>15.831873999999999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21455.814889999998</v>
      </c>
      <c r="BO318" s="44">
        <f t="shared" si="704"/>
        <v>6985.3611999999976</v>
      </c>
      <c r="BP318" s="44">
        <f t="shared" si="705"/>
        <v>821.02164899999991</v>
      </c>
      <c r="BQ318" s="44">
        <f t="shared" si="706"/>
        <v>9597.0161399999979</v>
      </c>
      <c r="BR318" s="44">
        <f t="shared" si="707"/>
        <v>9151.548295999999</v>
      </c>
      <c r="BS318" s="44">
        <f t="shared" si="708"/>
        <v>5502.5430469999983</v>
      </c>
      <c r="BT318" s="44">
        <f t="shared" si="709"/>
        <v>5537.7115609999992</v>
      </c>
      <c r="BU318" s="44">
        <f t="shared" si="710"/>
        <v>544.68897799999991</v>
      </c>
      <c r="BV318" s="44">
        <f t="shared" si="711"/>
        <v>295.42760299999998</v>
      </c>
      <c r="BW318" s="44">
        <f t="shared" si="712"/>
        <v>503.59861799999987</v>
      </c>
      <c r="BX318" s="44">
        <f t="shared" si="713"/>
        <v>16.436143999999995</v>
      </c>
      <c r="BY318" s="44">
        <f t="shared" si="714"/>
        <v>15.831873999999999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119466.14205999998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38894.544799999989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4571.4548459999996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53436.259559999991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50955.891183999993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30638.201937999995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30834.020493999997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3032.8324119999997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1644.943162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2804.0409719999993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91.516575999999986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88.151995999999997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119466.14205999998</v>
      </c>
      <c r="BO320" s="44">
        <f t="shared" si="704"/>
        <v>38894.544799999989</v>
      </c>
      <c r="BP320" s="44">
        <f t="shared" si="705"/>
        <v>4571.4548459999996</v>
      </c>
      <c r="BQ320" s="44">
        <f t="shared" si="706"/>
        <v>53436.259559999991</v>
      </c>
      <c r="BR320" s="44">
        <f t="shared" si="707"/>
        <v>50955.891183999993</v>
      </c>
      <c r="BS320" s="44">
        <f t="shared" si="708"/>
        <v>30638.201937999995</v>
      </c>
      <c r="BT320" s="44">
        <f t="shared" si="709"/>
        <v>30834.020493999997</v>
      </c>
      <c r="BU320" s="44">
        <f t="shared" si="710"/>
        <v>3032.8324119999997</v>
      </c>
      <c r="BV320" s="44">
        <f t="shared" si="711"/>
        <v>1644.943162</v>
      </c>
      <c r="BW320" s="44">
        <f t="shared" si="712"/>
        <v>2804.0409719999993</v>
      </c>
      <c r="BX320" s="44">
        <f t="shared" si="713"/>
        <v>91.516575999999986</v>
      </c>
      <c r="BY320" s="44">
        <f t="shared" si="714"/>
        <v>88.151995999999997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16643.196109999997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5418.518799999998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636.86345099999994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7444.369859999998</v>
      </c>
      <c r="Y324" s="47">
        <f t="shared" si="869"/>
        <v>0</v>
      </c>
      <c r="Z324" s="47">
        <f t="shared" si="869"/>
        <v>0</v>
      </c>
      <c r="AB324" s="47">
        <f t="shared" si="870"/>
        <v>7098.8221039999989</v>
      </c>
      <c r="AC324" s="47">
        <f t="shared" si="870"/>
        <v>0</v>
      </c>
      <c r="AD324" s="47">
        <f t="shared" si="870"/>
        <v>0</v>
      </c>
      <c r="AF324" s="47">
        <f t="shared" si="871"/>
        <v>4268.3022529999989</v>
      </c>
      <c r="AG324" s="47">
        <f t="shared" si="871"/>
        <v>0</v>
      </c>
      <c r="AH324" s="47">
        <f t="shared" si="871"/>
        <v>0</v>
      </c>
      <c r="AJ324" s="47">
        <f t="shared" si="872"/>
        <v>4295.5823389999996</v>
      </c>
      <c r="AK324" s="47">
        <f t="shared" si="872"/>
        <v>0</v>
      </c>
      <c r="AL324" s="47">
        <f t="shared" si="872"/>
        <v>0</v>
      </c>
      <c r="AN324" s="47">
        <f t="shared" si="873"/>
        <v>422.51322199999987</v>
      </c>
      <c r="AO324" s="47">
        <f t="shared" si="873"/>
        <v>0</v>
      </c>
      <c r="AP324" s="47">
        <f t="shared" si="873"/>
        <v>0</v>
      </c>
      <c r="AR324" s="47">
        <f t="shared" si="874"/>
        <v>229.16209699999996</v>
      </c>
      <c r="AS324" s="47">
        <f t="shared" si="874"/>
        <v>0</v>
      </c>
      <c r="AT324" s="47">
        <f t="shared" si="874"/>
        <v>0</v>
      </c>
      <c r="AV324" s="47">
        <f t="shared" si="875"/>
        <v>390.6395819999999</v>
      </c>
      <c r="AW324" s="47">
        <f t="shared" si="875"/>
        <v>0</v>
      </c>
      <c r="AX324" s="47">
        <f t="shared" si="875"/>
        <v>0</v>
      </c>
      <c r="AZ324" s="47">
        <f t="shared" si="876"/>
        <v>12.749455999999997</v>
      </c>
      <c r="BA324" s="47">
        <f t="shared" si="876"/>
        <v>0</v>
      </c>
      <c r="BB324" s="47">
        <f t="shared" si="876"/>
        <v>0</v>
      </c>
      <c r="BD324" s="47">
        <f t="shared" si="877"/>
        <v>12.280725999999998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16643.196109999997</v>
      </c>
      <c r="BO324" s="44">
        <f t="shared" si="704"/>
        <v>5418.518799999998</v>
      </c>
      <c r="BP324" s="44">
        <f t="shared" si="705"/>
        <v>636.86345099999994</v>
      </c>
      <c r="BQ324" s="44">
        <f t="shared" si="706"/>
        <v>7444.369859999998</v>
      </c>
      <c r="BR324" s="44">
        <f t="shared" si="707"/>
        <v>7098.8221039999989</v>
      </c>
      <c r="BS324" s="44">
        <f t="shared" si="708"/>
        <v>4268.3022529999989</v>
      </c>
      <c r="BT324" s="44">
        <f t="shared" si="709"/>
        <v>4295.5823389999996</v>
      </c>
      <c r="BU324" s="44">
        <f t="shared" si="710"/>
        <v>422.51322199999987</v>
      </c>
      <c r="BV324" s="44">
        <f t="shared" si="711"/>
        <v>229.16209699999996</v>
      </c>
      <c r="BW324" s="44">
        <f t="shared" si="712"/>
        <v>390.6395819999999</v>
      </c>
      <c r="BX324" s="44">
        <f t="shared" si="713"/>
        <v>12.749455999999997</v>
      </c>
      <c r="BY324" s="44">
        <f t="shared" si="714"/>
        <v>12.280725999999998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16643.196109999997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5418.518799999998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636.86345099999994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7444.369859999998</v>
      </c>
      <c r="Y325" s="47">
        <f t="shared" si="869"/>
        <v>0</v>
      </c>
      <c r="Z325" s="47">
        <f t="shared" si="869"/>
        <v>0</v>
      </c>
      <c r="AB325" s="47">
        <f t="shared" si="870"/>
        <v>7098.8221039999989</v>
      </c>
      <c r="AC325" s="47">
        <f t="shared" si="870"/>
        <v>0</v>
      </c>
      <c r="AD325" s="47">
        <f t="shared" si="870"/>
        <v>0</v>
      </c>
      <c r="AF325" s="47">
        <f t="shared" si="871"/>
        <v>4268.3022529999989</v>
      </c>
      <c r="AG325" s="47">
        <f t="shared" si="871"/>
        <v>0</v>
      </c>
      <c r="AH325" s="47">
        <f t="shared" si="871"/>
        <v>0</v>
      </c>
      <c r="AJ325" s="47">
        <f t="shared" si="872"/>
        <v>4295.5823389999996</v>
      </c>
      <c r="AK325" s="47">
        <f t="shared" si="872"/>
        <v>0</v>
      </c>
      <c r="AL325" s="47">
        <f t="shared" si="872"/>
        <v>0</v>
      </c>
      <c r="AN325" s="47">
        <f t="shared" si="873"/>
        <v>422.51322199999987</v>
      </c>
      <c r="AO325" s="47">
        <f t="shared" si="873"/>
        <v>0</v>
      </c>
      <c r="AP325" s="47">
        <f t="shared" si="873"/>
        <v>0</v>
      </c>
      <c r="AR325" s="47">
        <f t="shared" si="874"/>
        <v>229.16209699999996</v>
      </c>
      <c r="AS325" s="47">
        <f t="shared" si="874"/>
        <v>0</v>
      </c>
      <c r="AT325" s="47">
        <f t="shared" si="874"/>
        <v>0</v>
      </c>
      <c r="AV325" s="47">
        <f t="shared" si="875"/>
        <v>390.6395819999999</v>
      </c>
      <c r="AW325" s="47">
        <f t="shared" si="875"/>
        <v>0</v>
      </c>
      <c r="AX325" s="47">
        <f t="shared" si="875"/>
        <v>0</v>
      </c>
      <c r="AZ325" s="47">
        <f t="shared" si="876"/>
        <v>12.749455999999997</v>
      </c>
      <c r="BA325" s="47">
        <f t="shared" si="876"/>
        <v>0</v>
      </c>
      <c r="BB325" s="47">
        <f t="shared" si="876"/>
        <v>0</v>
      </c>
      <c r="BD325" s="47">
        <f t="shared" si="877"/>
        <v>12.280725999999998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16643.196109999997</v>
      </c>
      <c r="BO325" s="44">
        <f t="shared" si="704"/>
        <v>5418.518799999998</v>
      </c>
      <c r="BP325" s="44">
        <f t="shared" si="705"/>
        <v>636.86345099999994</v>
      </c>
      <c r="BQ325" s="44">
        <f t="shared" si="706"/>
        <v>7444.369859999998</v>
      </c>
      <c r="BR325" s="44">
        <f t="shared" si="707"/>
        <v>7098.8221039999989</v>
      </c>
      <c r="BS325" s="44">
        <f t="shared" si="708"/>
        <v>4268.3022529999989</v>
      </c>
      <c r="BT325" s="44">
        <f t="shared" si="709"/>
        <v>4295.5823389999996</v>
      </c>
      <c r="BU325" s="44">
        <f t="shared" si="710"/>
        <v>422.51322199999987</v>
      </c>
      <c r="BV325" s="44">
        <f t="shared" si="711"/>
        <v>229.16209699999996</v>
      </c>
      <c r="BW325" s="44">
        <f t="shared" si="712"/>
        <v>390.6395819999999</v>
      </c>
      <c r="BX325" s="44">
        <f t="shared" si="713"/>
        <v>12.749455999999997</v>
      </c>
      <c r="BY325" s="44">
        <f t="shared" si="714"/>
        <v>12.280725999999998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33286.392219999994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10837.037599999996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1273.7269019999999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14888.739719999996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14197.644207999998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8536.6045059999979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8591.1646779999992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845.02644399999974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458.32419399999992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781.27916399999981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25.498911999999994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24.561451999999996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87929.346131004044</v>
      </c>
      <c r="BO328" s="44">
        <f t="shared" si="704"/>
        <v>28594.041376153353</v>
      </c>
      <c r="BP328" s="44">
        <f t="shared" si="705"/>
        <v>3388.615794508617</v>
      </c>
      <c r="BQ328" s="44">
        <f t="shared" si="706"/>
        <v>39392.476128909591</v>
      </c>
      <c r="BR328" s="44">
        <f t="shared" si="707"/>
        <v>37850.552355591513</v>
      </c>
      <c r="BS328" s="44">
        <f t="shared" si="708"/>
        <v>18939.475472706545</v>
      </c>
      <c r="BT328" s="44">
        <f t="shared" si="709"/>
        <v>22993.97462548747</v>
      </c>
      <c r="BU328" s="44">
        <f t="shared" si="710"/>
        <v>2250.8137753130327</v>
      </c>
      <c r="BV328" s="44">
        <f t="shared" si="711"/>
        <v>1200.9963948658983</v>
      </c>
      <c r="BW328" s="44">
        <f t="shared" si="712"/>
        <v>2111.6444877205363</v>
      </c>
      <c r="BX328" s="44">
        <f t="shared" si="713"/>
        <v>68.864291838154685</v>
      </c>
      <c r="BY328" s="44">
        <f t="shared" si="714"/>
        <v>65.199165901225314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152752.53427999996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49731.582399999985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5845.1817479999991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68324.999279999989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65153.535391999991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39174.806443999994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39425.185171999998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3877.8588559999994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2103.2673559999998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3585.3201359999994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117.01548799999998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112.713448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207395.488191004</v>
      </c>
      <c r="BO330" s="44">
        <f t="shared" si="704"/>
        <v>67488.586176153345</v>
      </c>
      <c r="BP330" s="44">
        <f t="shared" si="705"/>
        <v>7960.0706405086166</v>
      </c>
      <c r="BQ330" s="44">
        <f t="shared" si="706"/>
        <v>92828.735688909583</v>
      </c>
      <c r="BR330" s="44">
        <f t="shared" si="707"/>
        <v>88806.443539591506</v>
      </c>
      <c r="BS330" s="44">
        <f t="shared" si="708"/>
        <v>49577.677410706543</v>
      </c>
      <c r="BT330" s="44">
        <f t="shared" si="709"/>
        <v>53827.995119487474</v>
      </c>
      <c r="BU330" s="44">
        <f t="shared" si="710"/>
        <v>5283.646187313032</v>
      </c>
      <c r="BV330" s="44">
        <f t="shared" si="711"/>
        <v>2845.9395568658983</v>
      </c>
      <c r="BW330" s="44">
        <f t="shared" si="712"/>
        <v>4915.6854597205356</v>
      </c>
      <c r="BX330" s="44">
        <f t="shared" si="713"/>
        <v>160.38086783815467</v>
      </c>
      <c r="BY330" s="44">
        <f t="shared" si="714"/>
        <v>153.35116190122534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166483.09117999996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54201.834399999985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6370.5910379999996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74466.568679999982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71010.029551999993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42696.135313999992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42969.019981999998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4226.4302359999992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2292.3249859999996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3907.5959159999989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127.53372799999997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122.84498799999999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166483.09117999996</v>
      </c>
      <c r="BO333" s="44">
        <f t="shared" si="704"/>
        <v>54201.834399999985</v>
      </c>
      <c r="BP333" s="44">
        <f t="shared" si="705"/>
        <v>6370.5910379999996</v>
      </c>
      <c r="BQ333" s="44">
        <f t="shared" si="706"/>
        <v>74466.568679999982</v>
      </c>
      <c r="BR333" s="44">
        <f t="shared" si="707"/>
        <v>71010.029551999993</v>
      </c>
      <c r="BS333" s="44">
        <f t="shared" si="708"/>
        <v>42696.135313999992</v>
      </c>
      <c r="BT333" s="44">
        <f t="shared" si="709"/>
        <v>42969.019981999998</v>
      </c>
      <c r="BU333" s="44">
        <f t="shared" si="710"/>
        <v>4226.4302359999992</v>
      </c>
      <c r="BV333" s="44">
        <f t="shared" si="711"/>
        <v>2292.3249859999996</v>
      </c>
      <c r="BW333" s="44">
        <f t="shared" si="712"/>
        <v>3907.5959159999989</v>
      </c>
      <c r="BX333" s="44">
        <f t="shared" si="713"/>
        <v>127.53372799999997</v>
      </c>
      <c r="BY333" s="44">
        <f t="shared" si="714"/>
        <v>122.84498799999999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57273.146069999988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18646.395599999996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2191.5966869999997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25617.824819999994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24428.713847999996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14688.230360999996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14782.107542999998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1453.9672139999996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788.6005889999999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1344.2825339999997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43.873871999999992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42.260861999999996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57273.146069999988</v>
      </c>
      <c r="BO335" s="44">
        <f t="shared" si="704"/>
        <v>18646.395599999996</v>
      </c>
      <c r="BP335" s="44">
        <f t="shared" si="705"/>
        <v>2191.5966869999997</v>
      </c>
      <c r="BQ335" s="44">
        <f t="shared" si="706"/>
        <v>25617.824819999994</v>
      </c>
      <c r="BR335" s="44">
        <f t="shared" si="707"/>
        <v>24428.713847999996</v>
      </c>
      <c r="BS335" s="44">
        <f t="shared" si="708"/>
        <v>14688.230360999996</v>
      </c>
      <c r="BT335" s="44">
        <f t="shared" si="709"/>
        <v>14782.107542999998</v>
      </c>
      <c r="BU335" s="44">
        <f t="shared" si="710"/>
        <v>1453.9672139999996</v>
      </c>
      <c r="BV335" s="44">
        <f t="shared" si="711"/>
        <v>788.6005889999999</v>
      </c>
      <c r="BW335" s="44">
        <f t="shared" si="712"/>
        <v>1344.2825339999997</v>
      </c>
      <c r="BX335" s="44">
        <f t="shared" si="713"/>
        <v>43.873871999999992</v>
      </c>
      <c r="BY335" s="44">
        <f t="shared" si="714"/>
        <v>42.260861999999996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125801.30099999998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40957.079999999987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4813.8740999999991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56269.925999999985</v>
      </c>
      <c r="Y336" s="47">
        <f t="shared" si="913"/>
        <v>0</v>
      </c>
      <c r="Z336" s="47">
        <f t="shared" si="913"/>
        <v>0</v>
      </c>
      <c r="AB336" s="47">
        <f t="shared" si="914"/>
        <v>53658.026399999988</v>
      </c>
      <c r="AC336" s="47">
        <f t="shared" si="914"/>
        <v>0</v>
      </c>
      <c r="AD336" s="47">
        <f t="shared" si="914"/>
        <v>0</v>
      </c>
      <c r="AF336" s="47">
        <f t="shared" si="915"/>
        <v>32262.912299999993</v>
      </c>
      <c r="AG336" s="47">
        <f t="shared" si="915"/>
        <v>0</v>
      </c>
      <c r="AH336" s="47">
        <f t="shared" si="915"/>
        <v>0</v>
      </c>
      <c r="AJ336" s="47">
        <f t="shared" si="916"/>
        <v>32469.114899999997</v>
      </c>
      <c r="AK336" s="47">
        <f t="shared" si="916"/>
        <v>0</v>
      </c>
      <c r="AL336" s="47">
        <f t="shared" si="916"/>
        <v>0</v>
      </c>
      <c r="AN336" s="47">
        <f t="shared" si="917"/>
        <v>3193.6601999999993</v>
      </c>
      <c r="AO336" s="47">
        <f t="shared" si="917"/>
        <v>0</v>
      </c>
      <c r="AP336" s="47">
        <f t="shared" si="917"/>
        <v>0</v>
      </c>
      <c r="AR336" s="47">
        <f t="shared" si="918"/>
        <v>1732.1726999999996</v>
      </c>
      <c r="AS336" s="47">
        <f t="shared" si="918"/>
        <v>0</v>
      </c>
      <c r="AT336" s="47">
        <f t="shared" si="918"/>
        <v>0</v>
      </c>
      <c r="AV336" s="47">
        <f t="shared" si="919"/>
        <v>2952.7361999999994</v>
      </c>
      <c r="AW336" s="47">
        <f t="shared" si="919"/>
        <v>0</v>
      </c>
      <c r="AX336" s="47">
        <f t="shared" si="919"/>
        <v>0</v>
      </c>
      <c r="AZ336" s="47">
        <f t="shared" si="920"/>
        <v>96.369599999999977</v>
      </c>
      <c r="BA336" s="47">
        <f t="shared" si="920"/>
        <v>0</v>
      </c>
      <c r="BB336" s="47">
        <f t="shared" si="920"/>
        <v>0</v>
      </c>
      <c r="BD336" s="47">
        <f t="shared" si="921"/>
        <v>92.826599999999985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125801.30099999998</v>
      </c>
      <c r="BO336" s="44">
        <f t="shared" si="704"/>
        <v>40957.079999999987</v>
      </c>
      <c r="BP336" s="44">
        <f t="shared" si="705"/>
        <v>4813.8740999999991</v>
      </c>
      <c r="BQ336" s="44">
        <f t="shared" si="706"/>
        <v>56269.925999999985</v>
      </c>
      <c r="BR336" s="44">
        <f t="shared" si="707"/>
        <v>53658.026399999988</v>
      </c>
      <c r="BS336" s="44">
        <f t="shared" si="708"/>
        <v>32262.912299999993</v>
      </c>
      <c r="BT336" s="44">
        <f t="shared" si="709"/>
        <v>32469.114899999997</v>
      </c>
      <c r="BU336" s="44">
        <f t="shared" si="710"/>
        <v>3193.6601999999993</v>
      </c>
      <c r="BV336" s="44">
        <f t="shared" si="711"/>
        <v>1732.1726999999996</v>
      </c>
      <c r="BW336" s="44">
        <f t="shared" si="712"/>
        <v>2952.7361999999994</v>
      </c>
      <c r="BX336" s="44">
        <f t="shared" si="713"/>
        <v>96.369599999999977</v>
      </c>
      <c r="BY336" s="44">
        <f t="shared" si="714"/>
        <v>92.826599999999985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349557.53824999993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113805.30999999997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13376.061824999999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156354.31949999995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149096.76979999998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89647.277974999975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90220.242424999989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8874.0576499999988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4813.0982749999985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8204.6146499999977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267.77719999999994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257.93244999999996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349557.53824999993</v>
      </c>
      <c r="BO338" s="44">
        <f t="shared" si="928"/>
        <v>113805.30999999997</v>
      </c>
      <c r="BP338" s="44">
        <f t="shared" si="929"/>
        <v>13376.061824999999</v>
      </c>
      <c r="BQ338" s="44">
        <f t="shared" si="930"/>
        <v>156354.31949999995</v>
      </c>
      <c r="BR338" s="44">
        <f t="shared" si="931"/>
        <v>149096.76979999998</v>
      </c>
      <c r="BS338" s="44">
        <f t="shared" si="932"/>
        <v>89647.277974999975</v>
      </c>
      <c r="BT338" s="44">
        <f t="shared" si="933"/>
        <v>90220.242424999989</v>
      </c>
      <c r="BU338" s="44">
        <f t="shared" si="934"/>
        <v>8874.0576499999988</v>
      </c>
      <c r="BV338" s="44">
        <f t="shared" si="935"/>
        <v>4813.0982749999985</v>
      </c>
      <c r="BW338" s="44">
        <f t="shared" si="936"/>
        <v>8204.6146499999977</v>
      </c>
      <c r="BX338" s="44">
        <f t="shared" si="937"/>
        <v>267.77719999999994</v>
      </c>
      <c r="BY338" s="44">
        <f t="shared" si="938"/>
        <v>257.93244999999996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81883.757909999986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26658.862799999992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3133.3388309999996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36625.956659999989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34925.877623999993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20999.850392999993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21134.067158999998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2078.7455819999996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1127.4669569999999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1921.9287419999994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62.726735999999988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60.420605999999992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81883.757909999986</v>
      </c>
      <c r="BO341" s="44">
        <f t="shared" si="928"/>
        <v>26658.862799999992</v>
      </c>
      <c r="BP341" s="44">
        <f t="shared" si="929"/>
        <v>3133.3388309999996</v>
      </c>
      <c r="BQ341" s="44">
        <f t="shared" si="930"/>
        <v>36625.956659999989</v>
      </c>
      <c r="BR341" s="44">
        <f t="shared" si="931"/>
        <v>34925.877623999993</v>
      </c>
      <c r="BS341" s="44">
        <f t="shared" si="932"/>
        <v>20999.850392999993</v>
      </c>
      <c r="BT341" s="44">
        <f t="shared" si="933"/>
        <v>21134.067158999998</v>
      </c>
      <c r="BU341" s="44">
        <f t="shared" si="934"/>
        <v>2078.7455819999996</v>
      </c>
      <c r="BV341" s="44">
        <f t="shared" si="935"/>
        <v>1127.4669569999999</v>
      </c>
      <c r="BW341" s="44">
        <f t="shared" si="936"/>
        <v>1921.9287419999994</v>
      </c>
      <c r="BX341" s="44">
        <f t="shared" si="937"/>
        <v>62.726735999999988</v>
      </c>
      <c r="BY341" s="44">
        <f t="shared" si="938"/>
        <v>60.420605999999992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215452.21515999996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70144.692799999975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8244.4285559999989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96370.070159999974</v>
      </c>
      <c r="Y343" s="47">
        <f t="shared" si="944"/>
        <v>0</v>
      </c>
      <c r="Z343" s="47">
        <f t="shared" si="944"/>
        <v>0</v>
      </c>
      <c r="AB343" s="47">
        <f t="shared" si="945"/>
        <v>91896.829023999977</v>
      </c>
      <c r="AC343" s="47">
        <f t="shared" si="945"/>
        <v>0</v>
      </c>
      <c r="AD343" s="47">
        <f t="shared" si="945"/>
        <v>0</v>
      </c>
      <c r="AF343" s="47">
        <f t="shared" si="946"/>
        <v>55254.722067999988</v>
      </c>
      <c r="AG343" s="47">
        <f t="shared" si="946"/>
        <v>0</v>
      </c>
      <c r="AH343" s="47">
        <f t="shared" si="946"/>
        <v>0</v>
      </c>
      <c r="AJ343" s="47">
        <f t="shared" si="947"/>
        <v>55607.872683999994</v>
      </c>
      <c r="AK343" s="47">
        <f t="shared" si="947"/>
        <v>0</v>
      </c>
      <c r="AL343" s="47">
        <f t="shared" si="947"/>
        <v>0</v>
      </c>
      <c r="AN343" s="47">
        <f t="shared" si="948"/>
        <v>5469.5870319999985</v>
      </c>
      <c r="AO343" s="47">
        <f t="shared" si="948"/>
        <v>0</v>
      </c>
      <c r="AP343" s="47">
        <f t="shared" si="948"/>
        <v>0</v>
      </c>
      <c r="AR343" s="47">
        <f t="shared" si="949"/>
        <v>2966.5865319999994</v>
      </c>
      <c r="AS343" s="47">
        <f t="shared" si="949"/>
        <v>0</v>
      </c>
      <c r="AT343" s="47">
        <f t="shared" si="949"/>
        <v>0</v>
      </c>
      <c r="AV343" s="47">
        <f t="shared" si="950"/>
        <v>5056.9711919999982</v>
      </c>
      <c r="AW343" s="47">
        <f t="shared" si="950"/>
        <v>0</v>
      </c>
      <c r="AX343" s="47">
        <f t="shared" si="950"/>
        <v>0</v>
      </c>
      <c r="AZ343" s="47">
        <f t="shared" si="951"/>
        <v>165.04633599999997</v>
      </c>
      <c r="BA343" s="47">
        <f t="shared" si="951"/>
        <v>0</v>
      </c>
      <c r="BB343" s="47">
        <f t="shared" si="951"/>
        <v>0</v>
      </c>
      <c r="BD343" s="47">
        <f t="shared" si="952"/>
        <v>158.97845599999999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215452.21515999996</v>
      </c>
      <c r="BO343" s="44">
        <f t="shared" si="928"/>
        <v>70144.692799999975</v>
      </c>
      <c r="BP343" s="44">
        <f t="shared" si="929"/>
        <v>8244.4285559999989</v>
      </c>
      <c r="BQ343" s="44">
        <f t="shared" si="930"/>
        <v>96370.070159999974</v>
      </c>
      <c r="BR343" s="44">
        <f t="shared" si="931"/>
        <v>91896.829023999977</v>
      </c>
      <c r="BS343" s="44">
        <f t="shared" si="932"/>
        <v>55254.722067999988</v>
      </c>
      <c r="BT343" s="44">
        <f t="shared" si="933"/>
        <v>55607.872683999994</v>
      </c>
      <c r="BU343" s="44">
        <f t="shared" si="934"/>
        <v>5469.5870319999985</v>
      </c>
      <c r="BV343" s="44">
        <f t="shared" si="935"/>
        <v>2966.5865319999994</v>
      </c>
      <c r="BW343" s="44">
        <f t="shared" si="936"/>
        <v>5056.9711919999982</v>
      </c>
      <c r="BX343" s="44">
        <f t="shared" si="937"/>
        <v>165.04633599999997</v>
      </c>
      <c r="BY343" s="44">
        <f t="shared" si="938"/>
        <v>158.97845599999999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-57148.871569999988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-18605.935599999993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-2186.8412369999996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-25562.237819999995</v>
      </c>
      <c r="Y344" s="47">
        <f t="shared" si="944"/>
        <v>0</v>
      </c>
      <c r="Z344" s="47">
        <f t="shared" si="944"/>
        <v>0</v>
      </c>
      <c r="AB344" s="47">
        <f t="shared" si="945"/>
        <v>-24375.707047999997</v>
      </c>
      <c r="AC344" s="47">
        <f t="shared" si="945"/>
        <v>0</v>
      </c>
      <c r="AD344" s="47">
        <f t="shared" si="945"/>
        <v>0</v>
      </c>
      <c r="AF344" s="47">
        <f t="shared" si="946"/>
        <v>-14656.359010999997</v>
      </c>
      <c r="AG344" s="47">
        <f t="shared" si="946"/>
        <v>0</v>
      </c>
      <c r="AH344" s="47">
        <f t="shared" si="946"/>
        <v>0</v>
      </c>
      <c r="AJ344" s="47">
        <f t="shared" si="947"/>
        <v>-14750.032492999999</v>
      </c>
      <c r="AK344" s="47">
        <f t="shared" si="947"/>
        <v>0</v>
      </c>
      <c r="AL344" s="47">
        <f t="shared" si="947"/>
        <v>0</v>
      </c>
      <c r="AN344" s="47">
        <f t="shared" si="948"/>
        <v>-1450.8123139999996</v>
      </c>
      <c r="AO344" s="47">
        <f t="shared" si="948"/>
        <v>0</v>
      </c>
      <c r="AP344" s="47">
        <f t="shared" si="948"/>
        <v>0</v>
      </c>
      <c r="AR344" s="47">
        <f t="shared" si="949"/>
        <v>-786.88943899999992</v>
      </c>
      <c r="AS344" s="47">
        <f t="shared" si="949"/>
        <v>0</v>
      </c>
      <c r="AT344" s="47">
        <f t="shared" si="949"/>
        <v>0</v>
      </c>
      <c r="AV344" s="47">
        <f t="shared" si="950"/>
        <v>-1341.3656339999995</v>
      </c>
      <c r="AW344" s="47">
        <f t="shared" si="950"/>
        <v>0</v>
      </c>
      <c r="AX344" s="47">
        <f t="shared" si="950"/>
        <v>0</v>
      </c>
      <c r="AZ344" s="47">
        <f t="shared" si="951"/>
        <v>-43.778671999999993</v>
      </c>
      <c r="BA344" s="47">
        <f t="shared" si="951"/>
        <v>0</v>
      </c>
      <c r="BB344" s="47">
        <f t="shared" si="951"/>
        <v>0</v>
      </c>
      <c r="BD344" s="47">
        <f t="shared" si="952"/>
        <v>-42.169161999999993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-57148.871569999988</v>
      </c>
      <c r="BO344" s="44">
        <f t="shared" si="928"/>
        <v>-18605.935599999993</v>
      </c>
      <c r="BP344" s="44">
        <f t="shared" si="929"/>
        <v>-2186.8412369999996</v>
      </c>
      <c r="BQ344" s="44">
        <f t="shared" si="930"/>
        <v>-25562.237819999995</v>
      </c>
      <c r="BR344" s="44">
        <f t="shared" si="931"/>
        <v>-24375.707047999997</v>
      </c>
      <c r="BS344" s="44">
        <f t="shared" si="932"/>
        <v>-14656.359010999997</v>
      </c>
      <c r="BT344" s="44">
        <f t="shared" si="933"/>
        <v>-14750.032492999999</v>
      </c>
      <c r="BU344" s="44">
        <f t="shared" si="934"/>
        <v>-1450.8123139999996</v>
      </c>
      <c r="BV344" s="44">
        <f t="shared" si="935"/>
        <v>-786.88943899999992</v>
      </c>
      <c r="BW344" s="44">
        <f t="shared" si="936"/>
        <v>-1341.3656339999995</v>
      </c>
      <c r="BX344" s="44">
        <f t="shared" si="937"/>
        <v>-43.778671999999993</v>
      </c>
      <c r="BY344" s="44">
        <f t="shared" si="938"/>
        <v>-42.169161999999993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240187.10149999996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78197.619999999966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9190.9261499999993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107433.78899999998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102446.99959999997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61598.213449999981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61991.907350000001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6097.5202999999983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3307.164049999999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5637.5342999999975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183.99439999999996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177.22989999999999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240187.10149999996</v>
      </c>
      <c r="BO345" s="44">
        <f t="shared" si="928"/>
        <v>78197.619999999966</v>
      </c>
      <c r="BP345" s="44">
        <f t="shared" si="929"/>
        <v>9190.9261499999993</v>
      </c>
      <c r="BQ345" s="44">
        <f t="shared" si="930"/>
        <v>107433.78899999998</v>
      </c>
      <c r="BR345" s="44">
        <f t="shared" si="931"/>
        <v>102446.99959999997</v>
      </c>
      <c r="BS345" s="44">
        <f t="shared" si="932"/>
        <v>61598.213449999981</v>
      </c>
      <c r="BT345" s="44">
        <f t="shared" si="933"/>
        <v>61991.907350000001</v>
      </c>
      <c r="BU345" s="44">
        <f t="shared" si="934"/>
        <v>6097.5202999999983</v>
      </c>
      <c r="BV345" s="44">
        <f t="shared" si="935"/>
        <v>3307.164049999999</v>
      </c>
      <c r="BW345" s="44">
        <f t="shared" si="936"/>
        <v>5637.5342999999975</v>
      </c>
      <c r="BX345" s="44">
        <f t="shared" si="937"/>
        <v>183.99439999999996</v>
      </c>
      <c r="BY345" s="44">
        <f t="shared" si="938"/>
        <v>177.22989999999999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589744.63974999986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192002.92999999993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22566.987974999996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263788.10849999991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251543.76939999993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151245.49142499996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152212.149775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14971.577949999997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8120.2623249999979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13842.148949999995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451.77159999999992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435.16234999999995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589744.63974999986</v>
      </c>
      <c r="BO347" s="44">
        <f t="shared" si="928"/>
        <v>192002.92999999993</v>
      </c>
      <c r="BP347" s="44">
        <f t="shared" si="929"/>
        <v>22566.987974999996</v>
      </c>
      <c r="BQ347" s="44">
        <f t="shared" si="930"/>
        <v>263788.10849999991</v>
      </c>
      <c r="BR347" s="44">
        <f t="shared" si="931"/>
        <v>251543.76939999993</v>
      </c>
      <c r="BS347" s="44">
        <f t="shared" si="932"/>
        <v>151245.49142499996</v>
      </c>
      <c r="BT347" s="44">
        <f t="shared" si="933"/>
        <v>152212.149775</v>
      </c>
      <c r="BU347" s="44">
        <f t="shared" si="934"/>
        <v>14971.577949999997</v>
      </c>
      <c r="BV347" s="44">
        <f t="shared" si="935"/>
        <v>8120.2623249999979</v>
      </c>
      <c r="BW347" s="44">
        <f t="shared" si="936"/>
        <v>13842.148949999995</v>
      </c>
      <c r="BX347" s="44">
        <f t="shared" si="937"/>
        <v>451.77159999999992</v>
      </c>
      <c r="BY347" s="44">
        <f t="shared" si="938"/>
        <v>435.16234999999995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5944513.9200371224</v>
      </c>
      <c r="M349" s="24">
        <f t="shared" si="964"/>
        <v>4786756.8617880503</v>
      </c>
      <c r="N349" s="24">
        <f t="shared" si="964"/>
        <v>0</v>
      </c>
      <c r="O349" s="24"/>
      <c r="P349" s="24">
        <f t="shared" si="964"/>
        <v>1935353.0547674864</v>
      </c>
      <c r="Q349" s="24">
        <f t="shared" si="964"/>
        <v>1555387.7945764496</v>
      </c>
      <c r="R349" s="24">
        <f t="shared" si="964"/>
        <v>0</v>
      </c>
      <c r="S349" s="24"/>
      <c r="T349" s="24">
        <f t="shared" ref="T349:V349" si="965">T347+T330+T311</f>
        <v>227470.95116890865</v>
      </c>
      <c r="U349" s="24">
        <f t="shared" si="965"/>
        <v>184900.95631561542</v>
      </c>
      <c r="V349" s="24">
        <f t="shared" si="965"/>
        <v>0</v>
      </c>
      <c r="W349" s="24"/>
      <c r="X349" s="24">
        <f t="shared" si="964"/>
        <v>2658934.0152091021</v>
      </c>
      <c r="Y349" s="24">
        <f t="shared" si="964"/>
        <v>2144843.3945355285</v>
      </c>
      <c r="Z349" s="24">
        <f t="shared" si="964"/>
        <v>0</v>
      </c>
      <c r="AA349" s="24"/>
      <c r="AB349" s="24">
        <f t="shared" si="964"/>
        <v>2535513.4034465943</v>
      </c>
      <c r="AC349" s="24">
        <f t="shared" si="964"/>
        <v>2067577.7054740384</v>
      </c>
      <c r="AD349" s="24">
        <f t="shared" si="964"/>
        <v>0</v>
      </c>
      <c r="AE349" s="24"/>
      <c r="AF349" s="24">
        <f t="shared" si="964"/>
        <v>1524525.8176486338</v>
      </c>
      <c r="AG349" s="24">
        <f t="shared" si="964"/>
        <v>910817.06530005147</v>
      </c>
      <c r="AH349" s="24">
        <f t="shared" si="964"/>
        <v>0</v>
      </c>
      <c r="AI349" s="24"/>
      <c r="AJ349" s="24">
        <f t="shared" si="964"/>
        <v>1534269.5501562005</v>
      </c>
      <c r="AK349" s="24">
        <f t="shared" si="964"/>
        <v>1257345.6809852612</v>
      </c>
      <c r="AL349" s="24">
        <f t="shared" si="964"/>
        <v>0</v>
      </c>
      <c r="AM349" s="24"/>
      <c r="AN349" s="24">
        <f t="shared" si="964"/>
        <v>150910.66120825364</v>
      </c>
      <c r="AO349" s="24">
        <f t="shared" si="964"/>
        <v>122814.72704115805</v>
      </c>
      <c r="AP349" s="24">
        <f t="shared" si="964"/>
        <v>0</v>
      </c>
      <c r="AQ349" s="24"/>
      <c r="AR349" s="24">
        <f t="shared" si="964"/>
        <v>81850.701425244319</v>
      </c>
      <c r="AS349" s="24">
        <f t="shared" si="964"/>
        <v>65270.184978127545</v>
      </c>
      <c r="AT349" s="24">
        <f t="shared" si="964"/>
        <v>0</v>
      </c>
      <c r="AU349" s="24"/>
      <c r="AV349" s="24">
        <f t="shared" si="964"/>
        <v>139526.23147432727</v>
      </c>
      <c r="AW349" s="24">
        <f t="shared" si="964"/>
        <v>116235.36965280325</v>
      </c>
      <c r="AX349" s="24">
        <f t="shared" si="964"/>
        <v>0</v>
      </c>
      <c r="AY349" s="24"/>
      <c r="AZ349" s="24">
        <f t="shared" si="964"/>
        <v>4553.7718935705561</v>
      </c>
      <c r="BA349" s="24">
        <f t="shared" si="964"/>
        <v>3788.0084441354538</v>
      </c>
      <c r="BB349" s="24">
        <f t="shared" si="964"/>
        <v>0</v>
      </c>
      <c r="BC349" s="24"/>
      <c r="BD349" s="24">
        <f t="shared" si="964"/>
        <v>4386.3538092481103</v>
      </c>
      <c r="BE349" s="24">
        <f t="shared" si="964"/>
        <v>3555.8186640846775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10731270.781825174</v>
      </c>
      <c r="BO349" s="44">
        <f t="shared" si="928"/>
        <v>3490740.849343936</v>
      </c>
      <c r="BP349" s="44">
        <f t="shared" si="929"/>
        <v>412371.90748452407</v>
      </c>
      <c r="BQ349" s="44">
        <f t="shared" si="930"/>
        <v>4803777.4097446306</v>
      </c>
      <c r="BR349" s="44">
        <f t="shared" si="931"/>
        <v>4603091.1089206329</v>
      </c>
      <c r="BS349" s="44">
        <f t="shared" si="932"/>
        <v>2435342.8829486854</v>
      </c>
      <c r="BT349" s="44">
        <f t="shared" si="933"/>
        <v>2791615.231141462</v>
      </c>
      <c r="BU349" s="44">
        <f t="shared" si="934"/>
        <v>273725.38824941171</v>
      </c>
      <c r="BV349" s="44">
        <f t="shared" si="935"/>
        <v>147120.88640337187</v>
      </c>
      <c r="BW349" s="44">
        <f t="shared" si="936"/>
        <v>255761.6011271305</v>
      </c>
      <c r="BX349" s="44">
        <f t="shared" si="937"/>
        <v>8341.78033770601</v>
      </c>
      <c r="BY349" s="44">
        <f t="shared" si="938"/>
        <v>7942.1724733327883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339696.53420999995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110594.86679999997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12998.723660999998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151943.57045999996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144890.75594399997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87118.331882999977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87675.13302899999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8623.720841999997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4677.3209669999997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7973.162801999998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260.22321599999992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250.65618599999996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339696.53420999995</v>
      </c>
      <c r="BO353" s="44">
        <f t="shared" si="928"/>
        <v>110594.86679999997</v>
      </c>
      <c r="BP353" s="44">
        <f t="shared" si="929"/>
        <v>12998.723660999998</v>
      </c>
      <c r="BQ353" s="44">
        <f t="shared" si="930"/>
        <v>151943.57045999996</v>
      </c>
      <c r="BR353" s="44">
        <f t="shared" si="931"/>
        <v>144890.75594399997</v>
      </c>
      <c r="BS353" s="44">
        <f t="shared" si="932"/>
        <v>87118.331882999977</v>
      </c>
      <c r="BT353" s="44">
        <f t="shared" si="933"/>
        <v>87675.13302899999</v>
      </c>
      <c r="BU353" s="44">
        <f t="shared" si="934"/>
        <v>8623.720841999997</v>
      </c>
      <c r="BV353" s="44">
        <f t="shared" si="935"/>
        <v>4677.3209669999997</v>
      </c>
      <c r="BW353" s="44">
        <f t="shared" si="936"/>
        <v>7973.162801999998</v>
      </c>
      <c r="BX353" s="44">
        <f t="shared" si="937"/>
        <v>260.22321599999992</v>
      </c>
      <c r="BY353" s="44">
        <f t="shared" si="938"/>
        <v>250.65618599999996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339696.53420999995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110594.86679999997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12998.723660999998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151943.57045999996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144890.75594399997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87118.331882999977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87675.13302899999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8623.720841999997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4677.3209669999997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7973.162801999998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260.22321599999992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250.65618599999996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339696.53420999995</v>
      </c>
      <c r="BO355" s="44">
        <f t="shared" si="928"/>
        <v>110594.86679999997</v>
      </c>
      <c r="BP355" s="44">
        <f t="shared" si="929"/>
        <v>12998.723660999998</v>
      </c>
      <c r="BQ355" s="44">
        <f t="shared" si="930"/>
        <v>151943.57045999996</v>
      </c>
      <c r="BR355" s="44">
        <f t="shared" si="931"/>
        <v>144890.75594399997</v>
      </c>
      <c r="BS355" s="44">
        <f t="shared" si="932"/>
        <v>87118.331882999977</v>
      </c>
      <c r="BT355" s="44">
        <f t="shared" si="933"/>
        <v>87675.13302899999</v>
      </c>
      <c r="BU355" s="44">
        <f t="shared" si="934"/>
        <v>8623.720841999997</v>
      </c>
      <c r="BV355" s="44">
        <f t="shared" si="935"/>
        <v>4677.3209669999997</v>
      </c>
      <c r="BW355" s="44">
        <f t="shared" si="936"/>
        <v>7973.162801999998</v>
      </c>
      <c r="BX355" s="44">
        <f t="shared" si="937"/>
        <v>260.22321599999992</v>
      </c>
      <c r="BY355" s="44">
        <f t="shared" si="938"/>
        <v>250.65618599999996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28237117.970294021</v>
      </c>
      <c r="I419" s="24">
        <f t="shared" ref="I419:J419" si="1159">I417+I404+I396+I368+I355+I349</f>
        <v>13219293.567755304</v>
      </c>
      <c r="J419" s="24">
        <f t="shared" si="1159"/>
        <v>10850657.461950678</v>
      </c>
      <c r="K419" s="24"/>
      <c r="L419" s="24">
        <f t="shared" ref="L419:BF419" si="1160">L417+L404+L396+L368+L355+L349</f>
        <v>11484355.537180251</v>
      </c>
      <c r="M419" s="24">
        <f t="shared" si="1160"/>
        <v>4786756.8617880503</v>
      </c>
      <c r="N419" s="24">
        <f t="shared" si="1160"/>
        <v>7919872.6606270168</v>
      </c>
      <c r="O419" s="24"/>
      <c r="P419" s="24">
        <f t="shared" si="1160"/>
        <v>3476971.9029169539</v>
      </c>
      <c r="Q419" s="24">
        <f t="shared" si="1160"/>
        <v>1555387.7945764496</v>
      </c>
      <c r="R419" s="24">
        <f t="shared" si="1160"/>
        <v>1991588.6094797221</v>
      </c>
      <c r="S419" s="24"/>
      <c r="T419" s="24">
        <f t="shared" ref="T419:V419" si="1161">T417+T404+T396+T368+T355+T349</f>
        <v>357411.49681066512</v>
      </c>
      <c r="U419" s="24">
        <f t="shared" si="1161"/>
        <v>184900.95631561542</v>
      </c>
      <c r="V419" s="24">
        <f t="shared" si="1161"/>
        <v>37490.225371475106</v>
      </c>
      <c r="W419" s="24"/>
      <c r="X419" s="24">
        <f t="shared" si="1160"/>
        <v>4187116.8065822655</v>
      </c>
      <c r="Y419" s="24">
        <f t="shared" si="1160"/>
        <v>2144843.3945355285</v>
      </c>
      <c r="Z419" s="24">
        <f t="shared" si="1160"/>
        <v>391743.27406295773</v>
      </c>
      <c r="AA419" s="24"/>
      <c r="AB419" s="24">
        <f t="shared" si="1160"/>
        <v>3915116.8513657991</v>
      </c>
      <c r="AC419" s="24">
        <f t="shared" si="1160"/>
        <v>2067577.7054740384</v>
      </c>
      <c r="AD419" s="24">
        <f t="shared" si="1160"/>
        <v>81961.702938199858</v>
      </c>
      <c r="AE419" s="24"/>
      <c r="AF419" s="24">
        <f t="shared" si="1160"/>
        <v>2355170.034332769</v>
      </c>
      <c r="AG419" s="24">
        <f t="shared" si="1160"/>
        <v>910817.06530005147</v>
      </c>
      <c r="AH419" s="24">
        <f t="shared" si="1160"/>
        <v>101977.72202765736</v>
      </c>
      <c r="AI419" s="24"/>
      <c r="AJ419" s="24">
        <f t="shared" si="1160"/>
        <v>1853346.5816304733</v>
      </c>
      <c r="AK419" s="24">
        <f t="shared" si="1160"/>
        <v>1257345.6809852612</v>
      </c>
      <c r="AL419" s="24">
        <f t="shared" si="1160"/>
        <v>46493.747496664699</v>
      </c>
      <c r="AM419" s="24"/>
      <c r="AN419" s="24">
        <f t="shared" si="1160"/>
        <v>236083.18502938218</v>
      </c>
      <c r="AO419" s="24">
        <f t="shared" si="1160"/>
        <v>122814.72704115805</v>
      </c>
      <c r="AP419" s="24">
        <f t="shared" si="1160"/>
        <v>553.00341917757657</v>
      </c>
      <c r="AQ419" s="24"/>
      <c r="AR419" s="24">
        <f t="shared" si="1160"/>
        <v>126592.61902522012</v>
      </c>
      <c r="AS419" s="24">
        <f t="shared" si="1160"/>
        <v>65270.184978127545</v>
      </c>
      <c r="AT419" s="24">
        <f t="shared" si="1160"/>
        <v>553.00341917757657</v>
      </c>
      <c r="AU419" s="24"/>
      <c r="AV419" s="24">
        <f t="shared" si="1160"/>
        <v>231587.46266172087</v>
      </c>
      <c r="AW419" s="24">
        <f t="shared" si="1160"/>
        <v>116235.36965280325</v>
      </c>
      <c r="AX419" s="24">
        <f t="shared" si="1160"/>
        <v>267519.68909350288</v>
      </c>
      <c r="AY419" s="24"/>
      <c r="AZ419" s="24">
        <f t="shared" si="1160"/>
        <v>7503.838581105103</v>
      </c>
      <c r="BA419" s="24">
        <f t="shared" si="1160"/>
        <v>3788.0084441354538</v>
      </c>
      <c r="BB419" s="24">
        <f t="shared" si="1160"/>
        <v>1681.124029804374</v>
      </c>
      <c r="BC419" s="24"/>
      <c r="BD419" s="24">
        <f t="shared" si="1160"/>
        <v>5861.6541774101806</v>
      </c>
      <c r="BE419" s="24">
        <f t="shared" si="1160"/>
        <v>3555.8186640846775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24190985.059595317</v>
      </c>
      <c r="BO419" s="44">
        <f t="shared" si="1123"/>
        <v>7023948.3069731258</v>
      </c>
      <c r="BP419" s="44">
        <f t="shared" si="1124"/>
        <v>579802.67849775567</v>
      </c>
      <c r="BQ419" s="44">
        <f t="shared" si="1125"/>
        <v>6723703.4751807516</v>
      </c>
      <c r="BR419" s="44">
        <f t="shared" si="1126"/>
        <v>6064656.2597780377</v>
      </c>
      <c r="BS419" s="44">
        <f t="shared" si="1127"/>
        <v>3367964.8216604781</v>
      </c>
      <c r="BT419" s="44">
        <f t="shared" si="1128"/>
        <v>3157186.0101123992</v>
      </c>
      <c r="BU419" s="44">
        <f t="shared" si="1129"/>
        <v>359450.91548971779</v>
      </c>
      <c r="BV419" s="44">
        <f t="shared" si="1130"/>
        <v>192415.80742252525</v>
      </c>
      <c r="BW419" s="44">
        <f t="shared" si="1131"/>
        <v>615342.52140802704</v>
      </c>
      <c r="BX419" s="44">
        <f t="shared" si="1132"/>
        <v>12972.971055044931</v>
      </c>
      <c r="BY419" s="44">
        <f t="shared" si="1133"/>
        <v>18640.172826816553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11457700.112397913</v>
      </c>
      <c r="I422" s="21">
        <f>+'Function-Classif'!T422</f>
        <v>5363957.5241507506</v>
      </c>
      <c r="J422" s="21">
        <f>+'Function-Classif'!U422</f>
        <v>4402842.3634513374</v>
      </c>
      <c r="K422" s="47"/>
      <c r="L422" s="47">
        <f t="shared" ref="L422:N422" si="1162">INDEX(Alloc,$E422,L$1)*$G422</f>
        <v>4659976.3427555496</v>
      </c>
      <c r="M422" s="47">
        <f t="shared" si="1162"/>
        <v>1942309.5760349419</v>
      </c>
      <c r="N422" s="47">
        <f t="shared" si="1162"/>
        <v>3213625.6245877221</v>
      </c>
      <c r="O422" s="47"/>
      <c r="P422" s="47">
        <f t="shared" ref="P422:V422" si="1163">INDEX(Alloc,$E422,P$1)*$G422</f>
        <v>1410841.6235950992</v>
      </c>
      <c r="Q422" s="47">
        <f t="shared" si="1163"/>
        <v>631125.56060038169</v>
      </c>
      <c r="R422" s="47">
        <f t="shared" si="1163"/>
        <v>808121.60287364514</v>
      </c>
      <c r="S422" s="47"/>
      <c r="T422" s="47">
        <f t="shared" si="1163"/>
        <v>145025.91062898136</v>
      </c>
      <c r="U422" s="47">
        <f t="shared" si="1163"/>
        <v>75026.768319226205</v>
      </c>
      <c r="V422" s="47">
        <f t="shared" si="1163"/>
        <v>15212.308844849886</v>
      </c>
      <c r="W422" s="24"/>
      <c r="X422" s="47">
        <f t="shared" ref="X422:Z422" si="1164">INDEX(Alloc,$E422,X$1)*$G422</f>
        <v>1698995.228757805</v>
      </c>
      <c r="Y422" s="47">
        <f t="shared" si="1164"/>
        <v>870307.38861164858</v>
      </c>
      <c r="Z422" s="47">
        <f t="shared" si="1164"/>
        <v>158956.62439715833</v>
      </c>
      <c r="AB422" s="47">
        <f t="shared" ref="AB422:AD422" si="1165">INDEX(Alloc,$E422,AB$1)*$G422</f>
        <v>1588626.5317564129</v>
      </c>
      <c r="AC422" s="47">
        <f t="shared" si="1165"/>
        <v>838955.49585914903</v>
      </c>
      <c r="AD422" s="47">
        <f t="shared" si="1165"/>
        <v>33257.381789291663</v>
      </c>
      <c r="AF422" s="47">
        <f t="shared" ref="AF422:AH422" si="1166">INDEX(Alloc,$E422,AF$1)*$G422</f>
        <v>955651.06876272976</v>
      </c>
      <c r="AG422" s="47">
        <f t="shared" si="1166"/>
        <v>369579.81343708897</v>
      </c>
      <c r="AH422" s="47">
        <f t="shared" si="1166"/>
        <v>41379.228516436538</v>
      </c>
      <c r="AJ422" s="47">
        <f t="shared" ref="AJ422:AL422" si="1167">INDEX(Alloc,$E422,AJ$1)*$G422</f>
        <v>752027.50362127868</v>
      </c>
      <c r="AK422" s="47">
        <f t="shared" si="1167"/>
        <v>510189.80639254849</v>
      </c>
      <c r="AL422" s="47">
        <f t="shared" si="1167"/>
        <v>18865.644024958841</v>
      </c>
      <c r="AN422" s="47">
        <f t="shared" ref="AN422:AP422" si="1168">INDEX(Alloc,$E422,AN$1)*$G422</f>
        <v>95794.844873761176</v>
      </c>
      <c r="AO422" s="47">
        <f t="shared" si="1168"/>
        <v>49834.204514213146</v>
      </c>
      <c r="AP422" s="47">
        <f t="shared" si="1168"/>
        <v>224.39072375350401</v>
      </c>
      <c r="AR422" s="47">
        <f t="shared" ref="AR422:AT422" si="1169">INDEX(Alloc,$E422,AR$1)*$G422</f>
        <v>51367.149677241221</v>
      </c>
      <c r="AS422" s="47">
        <f t="shared" si="1169"/>
        <v>26484.509026270767</v>
      </c>
      <c r="AT422" s="47">
        <f t="shared" si="1169"/>
        <v>224.39072375350401</v>
      </c>
      <c r="AV422" s="47">
        <f t="shared" ref="AV422:AX422" si="1170">INDEX(Alloc,$E422,AV$1)*$G422</f>
        <v>93970.627588857897</v>
      </c>
      <c r="AW422" s="47">
        <f t="shared" si="1170"/>
        <v>47164.516199443751</v>
      </c>
      <c r="AX422" s="47">
        <f t="shared" si="1170"/>
        <v>108550.75135571162</v>
      </c>
      <c r="AZ422" s="47">
        <f t="shared" ref="AZ422:BB422" si="1171">INDEX(Alloc,$E422,AZ$1)*$G422</f>
        <v>3044.812584789739</v>
      </c>
      <c r="BA422" s="47">
        <f t="shared" si="1171"/>
        <v>1537.0500920736531</v>
      </c>
      <c r="BB422" s="47">
        <f t="shared" si="1171"/>
        <v>682.14521770628994</v>
      </c>
      <c r="BD422" s="47">
        <f t="shared" ref="BD422:BF422" si="1172">INDEX(Alloc,$E422,BD$1)*$G422</f>
        <v>2378.4677954033777</v>
      </c>
      <c r="BE422" s="47">
        <f t="shared" si="1172"/>
        <v>1442.8350637628964</v>
      </c>
      <c r="BF422" s="47">
        <f t="shared" si="1172"/>
        <v>3742.2703963485378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9815911.5433782134</v>
      </c>
      <c r="BO422" s="44">
        <f t="shared" si="1123"/>
        <v>2850088.787069126</v>
      </c>
      <c r="BP422" s="44">
        <f t="shared" si="1124"/>
        <v>235264.98779305746</v>
      </c>
      <c r="BQ422" s="44">
        <f t="shared" si="1125"/>
        <v>2728259.2417666116</v>
      </c>
      <c r="BR422" s="44">
        <f t="shared" si="1126"/>
        <v>2460839.4094048538</v>
      </c>
      <c r="BS422" s="44">
        <f t="shared" si="1127"/>
        <v>1366610.1107162554</v>
      </c>
      <c r="BT422" s="44">
        <f t="shared" si="1128"/>
        <v>1281082.954038786</v>
      </c>
      <c r="BU422" s="44">
        <f t="shared" si="1129"/>
        <v>145853.44011172783</v>
      </c>
      <c r="BV422" s="44">
        <f t="shared" si="1130"/>
        <v>78076.049427265491</v>
      </c>
      <c r="BW422" s="44">
        <f t="shared" si="1131"/>
        <v>249685.89514401328</v>
      </c>
      <c r="BX422" s="44">
        <f t="shared" si="1132"/>
        <v>5264.0078945696823</v>
      </c>
      <c r="BY422" s="44">
        <f t="shared" si="1133"/>
        <v>7563.5732555148115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-1308318.2533865515</v>
      </c>
      <c r="I424" s="21">
        <f>+'Function-Classif'!T424</f>
        <v>-612493.21158640925</v>
      </c>
      <c r="J424" s="21">
        <f>+'Function-Classif'!U424</f>
        <v>-502746.53502703935</v>
      </c>
      <c r="K424" s="47"/>
      <c r="L424" s="47">
        <f t="shared" ref="L424:N424" si="1173">INDEX(Alloc,$E424,L$1)*$G424</f>
        <v>-532107.84448613413</v>
      </c>
      <c r="M424" s="47">
        <f t="shared" si="1173"/>
        <v>-221786.13920121049</v>
      </c>
      <c r="N424" s="47">
        <f t="shared" si="1173"/>
        <v>-366953.66635136615</v>
      </c>
      <c r="O424" s="47"/>
      <c r="P424" s="47">
        <f t="shared" ref="P424:V424" si="1174">INDEX(Alloc,$E424,P$1)*$G424</f>
        <v>-161099.5078139363</v>
      </c>
      <c r="Q424" s="47">
        <f t="shared" si="1174"/>
        <v>-72066.215995549472</v>
      </c>
      <c r="R424" s="47">
        <f t="shared" si="1174"/>
        <v>-92276.829871952024</v>
      </c>
      <c r="S424" s="47"/>
      <c r="T424" s="47">
        <f t="shared" si="1174"/>
        <v>-16560.046451607945</v>
      </c>
      <c r="U424" s="47">
        <f t="shared" si="1174"/>
        <v>-8567.0675198099943</v>
      </c>
      <c r="V424" s="47">
        <f t="shared" si="1174"/>
        <v>-1737.0450563926925</v>
      </c>
      <c r="W424" s="24"/>
      <c r="X424" s="47">
        <f t="shared" ref="X424:Z424" si="1175">INDEX(Alloc,$E424,X$1)*$G424</f>
        <v>-194002.84947196909</v>
      </c>
      <c r="Y424" s="47">
        <f t="shared" si="1175"/>
        <v>-99377.626522597464</v>
      </c>
      <c r="Z424" s="47">
        <f t="shared" si="1175"/>
        <v>-18150.750251394769</v>
      </c>
      <c r="AB424" s="47">
        <f t="shared" ref="AB424:AD424" si="1176">INDEX(Alloc,$E424,AB$1)*$G424</f>
        <v>-181400.19977151445</v>
      </c>
      <c r="AC424" s="47">
        <f t="shared" si="1176"/>
        <v>-95797.653826163514</v>
      </c>
      <c r="AD424" s="47">
        <f t="shared" si="1176"/>
        <v>-3797.5544156277947</v>
      </c>
      <c r="AF424" s="47">
        <f t="shared" ref="AF424:AH424" si="1177">INDEX(Alloc,$E424,AF$1)*$G424</f>
        <v>-109122.7493184039</v>
      </c>
      <c r="AG424" s="47">
        <f t="shared" si="1177"/>
        <v>-42201.140827532545</v>
      </c>
      <c r="AH424" s="47">
        <f t="shared" si="1177"/>
        <v>-4724.9622042845722</v>
      </c>
      <c r="AJ424" s="47">
        <f t="shared" ref="AJ424:AL424" si="1178">INDEX(Alloc,$E424,AJ$1)*$G424</f>
        <v>-85871.623483303672</v>
      </c>
      <c r="AK424" s="47">
        <f t="shared" si="1178"/>
        <v>-58256.947716135219</v>
      </c>
      <c r="AL424" s="47">
        <f t="shared" si="1178"/>
        <v>-2154.2077552753281</v>
      </c>
      <c r="AN424" s="47">
        <f t="shared" ref="AN424:AP424" si="1179">INDEX(Alloc,$E424,AN$1)*$G424</f>
        <v>-10938.507981463068</v>
      </c>
      <c r="AO424" s="47">
        <f t="shared" si="1179"/>
        <v>-5690.4089624753178</v>
      </c>
      <c r="AP424" s="47">
        <f t="shared" si="1179"/>
        <v>-25.622461479827304</v>
      </c>
      <c r="AR424" s="47">
        <f t="shared" ref="AR424:AT424" si="1180">INDEX(Alloc,$E424,AR$1)*$G424</f>
        <v>-5865.4510842411064</v>
      </c>
      <c r="AS424" s="47">
        <f t="shared" si="1180"/>
        <v>-3024.1816639586673</v>
      </c>
      <c r="AT424" s="47">
        <f t="shared" si="1180"/>
        <v>-25.622461479827304</v>
      </c>
      <c r="AV424" s="47">
        <f t="shared" ref="AV424:AX424" si="1181">INDEX(Alloc,$E424,AV$1)*$G424</f>
        <v>-10730.206424556398</v>
      </c>
      <c r="AW424" s="47">
        <f t="shared" si="1181"/>
        <v>-5385.5657636830783</v>
      </c>
      <c r="AX424" s="47">
        <f t="shared" si="1181"/>
        <v>-12395.064282039424</v>
      </c>
      <c r="AZ424" s="47">
        <f t="shared" ref="AZ424:BB424" si="1182">INDEX(Alloc,$E424,AZ$1)*$G424</f>
        <v>-347.67744344356049</v>
      </c>
      <c r="BA424" s="47">
        <f t="shared" si="1182"/>
        <v>-175.51085052867387</v>
      </c>
      <c r="BB424" s="47">
        <f t="shared" si="1182"/>
        <v>-77.891988010733854</v>
      </c>
      <c r="BD424" s="47">
        <f t="shared" ref="BD424:BF424" si="1183">INDEX(Alloc,$E424,BD$1)*$G424</f>
        <v>-271.58965597739495</v>
      </c>
      <c r="BE424" s="47">
        <f t="shared" si="1183"/>
        <v>-164.7527367647331</v>
      </c>
      <c r="BF424" s="47">
        <f t="shared" si="1183"/>
        <v>-427.31792773604417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-1120847.6500387108</v>
      </c>
      <c r="BO424" s="44">
        <f t="shared" si="1123"/>
        <v>-325442.5536814378</v>
      </c>
      <c r="BP424" s="44">
        <f t="shared" si="1124"/>
        <v>-26864.159027810631</v>
      </c>
      <c r="BQ424" s="44">
        <f t="shared" si="1125"/>
        <v>-311531.22624596133</v>
      </c>
      <c r="BR424" s="44">
        <f t="shared" si="1126"/>
        <v>-280995.40801330574</v>
      </c>
      <c r="BS424" s="44">
        <f t="shared" si="1127"/>
        <v>-156048.85235022102</v>
      </c>
      <c r="BT424" s="44">
        <f t="shared" si="1128"/>
        <v>-146282.77895471422</v>
      </c>
      <c r="BU424" s="44">
        <f t="shared" si="1129"/>
        <v>-16654.539405418211</v>
      </c>
      <c r="BV424" s="44">
        <f t="shared" si="1130"/>
        <v>-8915.2552096796007</v>
      </c>
      <c r="BW424" s="44">
        <f t="shared" si="1131"/>
        <v>-28510.8364702789</v>
      </c>
      <c r="BX424" s="44">
        <f t="shared" si="1132"/>
        <v>-601.08028198296813</v>
      </c>
      <c r="BY424" s="44">
        <f t="shared" si="1133"/>
        <v>-863.66032047817225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392737.75273552083</v>
      </c>
      <c r="I433" s="31">
        <f>+'Function-Classif'!T433</f>
        <v>0</v>
      </c>
      <c r="J433" s="31">
        <f>+'Function-Classif'!U433</f>
        <v>37975.247264479178</v>
      </c>
      <c r="K433" s="65"/>
      <c r="L433" s="47">
        <f t="shared" ref="L433:N433" si="1195">INDEX(Alloc,$E433,L$1)*$G433</f>
        <v>161589.07189962975</v>
      </c>
      <c r="M433" s="47">
        <f t="shared" si="1195"/>
        <v>0</v>
      </c>
      <c r="N433" s="47">
        <f t="shared" si="1195"/>
        <v>21907.92865582191</v>
      </c>
      <c r="O433" s="47"/>
      <c r="P433" s="47">
        <f t="shared" ref="P433:V433" si="1196">INDEX(Alloc,$E433,P$1)*$G433</f>
        <v>48330.747768765148</v>
      </c>
      <c r="Q433" s="47">
        <f t="shared" si="1196"/>
        <v>0</v>
      </c>
      <c r="R433" s="47">
        <f t="shared" si="1196"/>
        <v>3573.1563512652388</v>
      </c>
      <c r="S433" s="47"/>
      <c r="T433" s="47">
        <f t="shared" si="1196"/>
        <v>4875.4143854168051</v>
      </c>
      <c r="U433" s="47">
        <f t="shared" si="1196"/>
        <v>0</v>
      </c>
      <c r="V433" s="47">
        <f t="shared" si="1196"/>
        <v>33.552750392676487</v>
      </c>
      <c r="W433" s="24"/>
      <c r="X433" s="47">
        <f t="shared" ref="X433:Z433" si="1197">INDEX(Alloc,$E433,X$1)*$G433</f>
        <v>58020.137028448851</v>
      </c>
      <c r="Y433" s="47">
        <f t="shared" si="1197"/>
        <v>0</v>
      </c>
      <c r="Z433" s="47">
        <f t="shared" si="1197"/>
        <v>402.3365059880602</v>
      </c>
      <c r="AB433" s="47">
        <f t="shared" ref="AB433:AD433" si="1198">INDEX(Alloc,$E433,AB$1)*$G433</f>
        <v>53407.030546237256</v>
      </c>
      <c r="AC433" s="47">
        <f t="shared" si="1198"/>
        <v>0</v>
      </c>
      <c r="AD433" s="47">
        <f t="shared" si="1198"/>
        <v>52.538472216419152</v>
      </c>
      <c r="AF433" s="47">
        <f t="shared" ref="AF433:AH433" si="1199">INDEX(Alloc,$E433,AF$1)*$G433</f>
        <v>32624.363848332054</v>
      </c>
      <c r="AG433" s="47">
        <f t="shared" si="1199"/>
        <v>0</v>
      </c>
      <c r="AH433" s="47">
        <f t="shared" si="1199"/>
        <v>44.34833148681988</v>
      </c>
      <c r="AJ433" s="47">
        <f t="shared" ref="AJ433:AL433" si="1200">INDEX(Alloc,$E433,AJ$1)*$G433</f>
        <v>25559.760495398004</v>
      </c>
      <c r="AK433" s="47">
        <f t="shared" si="1200"/>
        <v>0</v>
      </c>
      <c r="AL433" s="47">
        <f t="shared" si="1200"/>
        <v>42.976503779709567</v>
      </c>
      <c r="AN433" s="47">
        <f t="shared" ref="AN433:AP433" si="1201">INDEX(Alloc,$E433,AN$1)*$G433</f>
        <v>3220.4068019862129</v>
      </c>
      <c r="AO433" s="47">
        <f t="shared" si="1201"/>
        <v>0</v>
      </c>
      <c r="AP433" s="47">
        <f t="shared" si="1201"/>
        <v>0.49841184580308345</v>
      </c>
      <c r="AR433" s="47">
        <f t="shared" ref="AR433:AT433" si="1202">INDEX(Alloc,$E433,AR$1)*$G433</f>
        <v>1726.8757103548157</v>
      </c>
      <c r="AS433" s="47">
        <f t="shared" si="1202"/>
        <v>0</v>
      </c>
      <c r="AT433" s="47">
        <f t="shared" si="1202"/>
        <v>0.49841184580308345</v>
      </c>
      <c r="AV433" s="47">
        <f t="shared" ref="AV433:AX433" si="1203">INDEX(Alloc,$E433,AV$1)*$G433</f>
        <v>3199.7105776910789</v>
      </c>
      <c r="AW433" s="47">
        <f t="shared" si="1203"/>
        <v>0</v>
      </c>
      <c r="AX433" s="47">
        <f t="shared" si="1203"/>
        <v>11903.502514872942</v>
      </c>
      <c r="AZ433" s="47">
        <f t="shared" ref="AZ433:BB433" si="1204">INDEX(Alloc,$E433,AZ$1)*$G433</f>
        <v>103.6603029700829</v>
      </c>
      <c r="BA433" s="47">
        <f t="shared" si="1204"/>
        <v>0</v>
      </c>
      <c r="BB433" s="47">
        <f t="shared" si="1204"/>
        <v>2.1286189809310048</v>
      </c>
      <c r="BD433" s="47">
        <f t="shared" ref="BD433:BF433" si="1205">INDEX(Alloc,$E433,BD$1)*$G433</f>
        <v>80.57337029069258</v>
      </c>
      <c r="BE433" s="47">
        <f t="shared" si="1205"/>
        <v>0</v>
      </c>
      <c r="BF433" s="47">
        <f t="shared" si="1205"/>
        <v>11.781735982859477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183497.00055545167</v>
      </c>
      <c r="BO433" s="44">
        <f t="shared" si="1123"/>
        <v>51903.904120030384</v>
      </c>
      <c r="BP433" s="44">
        <f t="shared" si="1124"/>
        <v>4908.967135809482</v>
      </c>
      <c r="BQ433" s="44">
        <f t="shared" si="1125"/>
        <v>58422.473534436911</v>
      </c>
      <c r="BR433" s="44">
        <f t="shared" si="1126"/>
        <v>53459.569018453672</v>
      </c>
      <c r="BS433" s="44">
        <f t="shared" si="1127"/>
        <v>32668.712179818875</v>
      </c>
      <c r="BT433" s="44">
        <f t="shared" si="1128"/>
        <v>25602.736999177712</v>
      </c>
      <c r="BU433" s="44">
        <f t="shared" si="1129"/>
        <v>3220.9052138320162</v>
      </c>
      <c r="BV433" s="44">
        <f t="shared" si="1130"/>
        <v>1727.3741222006188</v>
      </c>
      <c r="BW433" s="44">
        <f t="shared" si="1131"/>
        <v>15103.213092564021</v>
      </c>
      <c r="BX433" s="44">
        <f t="shared" si="1132"/>
        <v>105.7889219510139</v>
      </c>
      <c r="BY433" s="44">
        <f t="shared" si="1133"/>
        <v>92.355106273552053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10542119.611746883</v>
      </c>
      <c r="I434" s="24">
        <f t="shared" ref="I434:J434" si="1206">SUM(I422:I433)</f>
        <v>4751464.3125643414</v>
      </c>
      <c r="J434" s="24">
        <f t="shared" si="1206"/>
        <v>3938071.0756887775</v>
      </c>
      <c r="K434" s="24"/>
      <c r="L434" s="24">
        <f t="shared" ref="L434:BF434" si="1207">SUM(L422:L433)</f>
        <v>4289457.5701690456</v>
      </c>
      <c r="M434" s="24">
        <f t="shared" si="1207"/>
        <v>1720523.4368337314</v>
      </c>
      <c r="N434" s="24">
        <f t="shared" si="1207"/>
        <v>2868579.8868921776</v>
      </c>
      <c r="O434" s="24"/>
      <c r="P434" s="24">
        <f t="shared" si="1207"/>
        <v>1298072.8635499279</v>
      </c>
      <c r="Q434" s="24">
        <f t="shared" si="1207"/>
        <v>559059.34460483224</v>
      </c>
      <c r="R434" s="24">
        <f t="shared" si="1207"/>
        <v>719417.92935295834</v>
      </c>
      <c r="S434" s="24"/>
      <c r="T434" s="24">
        <f t="shared" ref="T434:V434" si="1208">SUM(T422:T433)</f>
        <v>133341.27856279022</v>
      </c>
      <c r="U434" s="24">
        <f t="shared" si="1208"/>
        <v>66459.700799416212</v>
      </c>
      <c r="V434" s="24">
        <f t="shared" si="1208"/>
        <v>13508.816538849869</v>
      </c>
      <c r="W434" s="24"/>
      <c r="X434" s="24">
        <f t="shared" si="1207"/>
        <v>1563012.5163142846</v>
      </c>
      <c r="Y434" s="24">
        <f t="shared" si="1207"/>
        <v>770929.76208905107</v>
      </c>
      <c r="Z434" s="24">
        <f t="shared" si="1207"/>
        <v>141208.21065175164</v>
      </c>
      <c r="AA434" s="24"/>
      <c r="AB434" s="24">
        <f t="shared" si="1207"/>
        <v>1460633.3625311358</v>
      </c>
      <c r="AC434" s="24">
        <f t="shared" si="1207"/>
        <v>743157.84203298553</v>
      </c>
      <c r="AD434" s="24">
        <f t="shared" si="1207"/>
        <v>29512.365845880289</v>
      </c>
      <c r="AE434" s="24"/>
      <c r="AF434" s="24">
        <f t="shared" si="1207"/>
        <v>879152.68329265795</v>
      </c>
      <c r="AG434" s="24">
        <f t="shared" si="1207"/>
        <v>327378.67260955641</v>
      </c>
      <c r="AH434" s="24">
        <f t="shared" si="1207"/>
        <v>36698.614643638786</v>
      </c>
      <c r="AI434" s="24"/>
      <c r="AJ434" s="24">
        <f t="shared" si="1207"/>
        <v>691715.64063337294</v>
      </c>
      <c r="AK434" s="24">
        <f t="shared" si="1207"/>
        <v>451932.85867641325</v>
      </c>
      <c r="AL434" s="24">
        <f t="shared" si="1207"/>
        <v>16754.41277346322</v>
      </c>
      <c r="AM434" s="24"/>
      <c r="AN434" s="24">
        <f t="shared" si="1207"/>
        <v>88076.74369428432</v>
      </c>
      <c r="AO434" s="24">
        <f t="shared" si="1207"/>
        <v>44143.795551737829</v>
      </c>
      <c r="AP434" s="24">
        <f t="shared" si="1207"/>
        <v>199.26667411947977</v>
      </c>
      <c r="AQ434" s="24"/>
      <c r="AR434" s="24">
        <f t="shared" si="1207"/>
        <v>47228.57430335493</v>
      </c>
      <c r="AS434" s="24">
        <f t="shared" si="1207"/>
        <v>23460.327362312099</v>
      </c>
      <c r="AT434" s="24">
        <f t="shared" si="1207"/>
        <v>199.26667411947977</v>
      </c>
      <c r="AU434" s="24"/>
      <c r="AV434" s="24">
        <f t="shared" si="1207"/>
        <v>86440.131741992576</v>
      </c>
      <c r="AW434" s="24">
        <f t="shared" si="1207"/>
        <v>41778.950435760671</v>
      </c>
      <c r="AX434" s="24">
        <f t="shared" si="1207"/>
        <v>108059.18958854514</v>
      </c>
      <c r="AY434" s="24"/>
      <c r="AZ434" s="24">
        <f t="shared" si="1207"/>
        <v>2800.7954443162612</v>
      </c>
      <c r="BA434" s="24">
        <f t="shared" si="1207"/>
        <v>1361.5392415449792</v>
      </c>
      <c r="BB434" s="24">
        <f t="shared" si="1207"/>
        <v>606.38184867648715</v>
      </c>
      <c r="BC434" s="24"/>
      <c r="BD434" s="24">
        <f t="shared" si="1207"/>
        <v>2187.4515097166754</v>
      </c>
      <c r="BE434" s="24">
        <f t="shared" si="1207"/>
        <v>1278.0823269981634</v>
      </c>
      <c r="BF434" s="24">
        <f t="shared" si="1207"/>
        <v>3326.7342045953533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8878560.8938949537</v>
      </c>
      <c r="BO434" s="44">
        <f t="shared" si="1123"/>
        <v>2576550.1375077185</v>
      </c>
      <c r="BP434" s="44">
        <f t="shared" si="1124"/>
        <v>213309.79590105629</v>
      </c>
      <c r="BQ434" s="44">
        <f t="shared" si="1125"/>
        <v>2475150.4890550873</v>
      </c>
      <c r="BR434" s="44">
        <f t="shared" si="1126"/>
        <v>2233303.570410002</v>
      </c>
      <c r="BS434" s="44">
        <f t="shared" si="1127"/>
        <v>1243229.970545853</v>
      </c>
      <c r="BT434" s="44">
        <f t="shared" si="1128"/>
        <v>1160402.9120832493</v>
      </c>
      <c r="BU434" s="44">
        <f t="shared" si="1129"/>
        <v>132419.80592014163</v>
      </c>
      <c r="BV434" s="44">
        <f t="shared" si="1130"/>
        <v>70888.168339786513</v>
      </c>
      <c r="BW434" s="44">
        <f t="shared" si="1131"/>
        <v>236278.27176629839</v>
      </c>
      <c r="BX434" s="44">
        <f t="shared" si="1132"/>
        <v>4768.7165345377271</v>
      </c>
      <c r="BY434" s="44">
        <f t="shared" si="1133"/>
        <v>6792.2680413101916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38779237.582040906</v>
      </c>
      <c r="I436" s="24">
        <f t="shared" ref="I436:J436" si="1209">I434+I417+I404+I394+I382+I368+I355+I349</f>
        <v>17970757.880319647</v>
      </c>
      <c r="J436" s="24">
        <f t="shared" si="1209"/>
        <v>14788728.537639454</v>
      </c>
      <c r="K436" s="24"/>
      <c r="L436" s="24">
        <f t="shared" ref="L436:BF436" si="1210">L434+L417+L404+L394+L382+L368+L355+L349</f>
        <v>15773813.107349295</v>
      </c>
      <c r="M436" s="24">
        <f t="shared" si="1210"/>
        <v>6507280.2986217812</v>
      </c>
      <c r="N436" s="24">
        <f t="shared" si="1210"/>
        <v>10788452.547519194</v>
      </c>
      <c r="O436" s="24"/>
      <c r="P436" s="24">
        <f t="shared" si="1210"/>
        <v>4775044.7664668821</v>
      </c>
      <c r="Q436" s="24">
        <f t="shared" si="1210"/>
        <v>2114447.1391812819</v>
      </c>
      <c r="R436" s="24">
        <f t="shared" si="1210"/>
        <v>2711006.5388326803</v>
      </c>
      <c r="S436" s="24"/>
      <c r="T436" s="24">
        <f t="shared" ref="T436:V436" si="1211">T434+T417+T404+T394+T382+T368+T355+T349</f>
        <v>490752.77537345537</v>
      </c>
      <c r="U436" s="24">
        <f t="shared" si="1211"/>
        <v>251360.65711503162</v>
      </c>
      <c r="V436" s="24">
        <f t="shared" si="1211"/>
        <v>50999.041910324973</v>
      </c>
      <c r="W436" s="24"/>
      <c r="X436" s="24">
        <f t="shared" si="1210"/>
        <v>5750129.3228965495</v>
      </c>
      <c r="Y436" s="24">
        <f t="shared" si="1210"/>
        <v>2915773.1566245798</v>
      </c>
      <c r="Z436" s="24">
        <f t="shared" si="1210"/>
        <v>532951.48471470934</v>
      </c>
      <c r="AA436" s="24"/>
      <c r="AB436" s="24">
        <f t="shared" si="1210"/>
        <v>5375750.2138969349</v>
      </c>
      <c r="AC436" s="24">
        <f t="shared" si="1210"/>
        <v>2810735.5475070239</v>
      </c>
      <c r="AD436" s="24">
        <f t="shared" si="1210"/>
        <v>111474.06878408015</v>
      </c>
      <c r="AE436" s="24"/>
      <c r="AF436" s="24">
        <f t="shared" si="1210"/>
        <v>3234322.7176254271</v>
      </c>
      <c r="AG436" s="24">
        <f t="shared" si="1210"/>
        <v>1238195.7379096078</v>
      </c>
      <c r="AH436" s="24">
        <f t="shared" si="1210"/>
        <v>138676.33667129616</v>
      </c>
      <c r="AI436" s="24"/>
      <c r="AJ436" s="24">
        <f t="shared" si="1210"/>
        <v>2545062.2222638461</v>
      </c>
      <c r="AK436" s="24">
        <f t="shared" si="1210"/>
        <v>1709278.5396616745</v>
      </c>
      <c r="AL436" s="24">
        <f t="shared" si="1210"/>
        <v>63248.160270127919</v>
      </c>
      <c r="AM436" s="24"/>
      <c r="AN436" s="24">
        <f t="shared" si="1210"/>
        <v>324159.92872366653</v>
      </c>
      <c r="AO436" s="24">
        <f t="shared" si="1210"/>
        <v>166958.5225928959</v>
      </c>
      <c r="AP436" s="24">
        <f t="shared" si="1210"/>
        <v>752.27009329705629</v>
      </c>
      <c r="AQ436" s="24"/>
      <c r="AR436" s="24">
        <f t="shared" si="1210"/>
        <v>173821.19332857506</v>
      </c>
      <c r="AS436" s="24">
        <f t="shared" si="1210"/>
        <v>88730.512340439644</v>
      </c>
      <c r="AT436" s="24">
        <f t="shared" si="1210"/>
        <v>752.27009329705629</v>
      </c>
      <c r="AU436" s="24"/>
      <c r="AV436" s="24">
        <f t="shared" si="1210"/>
        <v>318027.59440371348</v>
      </c>
      <c r="AW436" s="24">
        <f t="shared" si="1210"/>
        <v>158014.32008856392</v>
      </c>
      <c r="AX436" s="24">
        <f t="shared" si="1210"/>
        <v>375578.87868204794</v>
      </c>
      <c r="AY436" s="24"/>
      <c r="AZ436" s="24">
        <f t="shared" si="1210"/>
        <v>10304.634025421365</v>
      </c>
      <c r="BA436" s="24">
        <f t="shared" si="1210"/>
        <v>5149.5476856804326</v>
      </c>
      <c r="BB436" s="24">
        <f t="shared" si="1210"/>
        <v>2287.5058784808612</v>
      </c>
      <c r="BC436" s="24"/>
      <c r="BD436" s="24">
        <f t="shared" si="1210"/>
        <v>8049.1056871268556</v>
      </c>
      <c r="BE436" s="24">
        <f t="shared" si="1210"/>
        <v>4833.9009910828408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33069545.953490272</v>
      </c>
      <c r="BO436" s="44">
        <f t="shared" si="1123"/>
        <v>9600498.4444808438</v>
      </c>
      <c r="BP436" s="44">
        <f t="shared" si="1124"/>
        <v>793112.47439881193</v>
      </c>
      <c r="BQ436" s="44">
        <f t="shared" si="1125"/>
        <v>9198853.9642358385</v>
      </c>
      <c r="BR436" s="44">
        <f t="shared" si="1126"/>
        <v>8297959.8301880397</v>
      </c>
      <c r="BS436" s="44">
        <f t="shared" si="1127"/>
        <v>4611194.7922063312</v>
      </c>
      <c r="BT436" s="44">
        <f t="shared" si="1128"/>
        <v>4317588.9221956478</v>
      </c>
      <c r="BU436" s="44">
        <f t="shared" si="1129"/>
        <v>491870.72140985948</v>
      </c>
      <c r="BV436" s="44">
        <f t="shared" si="1130"/>
        <v>263303.97576231178</v>
      </c>
      <c r="BW436" s="44">
        <f t="shared" si="1131"/>
        <v>851620.79317432537</v>
      </c>
      <c r="BX436" s="44">
        <f t="shared" si="1132"/>
        <v>17741.68758958266</v>
      </c>
      <c r="BY436" s="44">
        <f t="shared" si="1133"/>
        <v>25432.440868126745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18170334.071429998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5915708.5043999981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695300.44506299996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8127446.5801799977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7750192.2281519985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4659950.9698889991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4689734.2082069991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461281.97628599987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250189.43666099996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426483.69096599991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13919.314127999996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13407.574637999998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18170334.071429998</v>
      </c>
      <c r="BO439" s="44">
        <f t="shared" si="1123"/>
        <v>5915708.5043999981</v>
      </c>
      <c r="BP439" s="44">
        <f t="shared" si="1124"/>
        <v>695300.44506299996</v>
      </c>
      <c r="BQ439" s="44">
        <f t="shared" si="1125"/>
        <v>8127446.5801799977</v>
      </c>
      <c r="BR439" s="44">
        <f t="shared" si="1126"/>
        <v>7750192.2281519985</v>
      </c>
      <c r="BS439" s="44">
        <f t="shared" si="1127"/>
        <v>4659950.9698889991</v>
      </c>
      <c r="BT439" s="44">
        <f t="shared" si="1128"/>
        <v>4689734.2082069991</v>
      </c>
      <c r="BU439" s="44">
        <f t="shared" si="1129"/>
        <v>461281.97628599987</v>
      </c>
      <c r="BV439" s="44">
        <f t="shared" si="1130"/>
        <v>250189.43666099996</v>
      </c>
      <c r="BW439" s="44">
        <f t="shared" si="1131"/>
        <v>426483.69096599991</v>
      </c>
      <c r="BX439" s="44">
        <f t="shared" si="1132"/>
        <v>13919.314127999996</v>
      </c>
      <c r="BY439" s="44">
        <f t="shared" si="1133"/>
        <v>13407.574637999998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1428777.8903099997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465166.65479999984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54673.17767099999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639081.03905999986</v>
      </c>
      <c r="Y440" s="47">
        <f t="shared" si="1215"/>
        <v>0</v>
      </c>
      <c r="Z440" s="47">
        <f t="shared" si="1215"/>
        <v>0</v>
      </c>
      <c r="AB440" s="47">
        <f t="shared" si="1216"/>
        <v>609416.60498399986</v>
      </c>
      <c r="AC440" s="47">
        <f t="shared" si="1216"/>
        <v>0</v>
      </c>
      <c r="AD440" s="47">
        <f t="shared" si="1216"/>
        <v>0</v>
      </c>
      <c r="AF440" s="47">
        <f t="shared" si="1217"/>
        <v>366423.36291299987</v>
      </c>
      <c r="AG440" s="47">
        <f t="shared" si="1217"/>
        <v>0</v>
      </c>
      <c r="AH440" s="47">
        <f t="shared" si="1217"/>
        <v>0</v>
      </c>
      <c r="AJ440" s="47">
        <f t="shared" si="1218"/>
        <v>368765.29191899998</v>
      </c>
      <c r="AK440" s="47">
        <f t="shared" si="1218"/>
        <v>0</v>
      </c>
      <c r="AL440" s="47">
        <f t="shared" si="1218"/>
        <v>0</v>
      </c>
      <c r="AN440" s="47">
        <f t="shared" si="1219"/>
        <v>36271.732061999988</v>
      </c>
      <c r="AO440" s="47">
        <f t="shared" si="1219"/>
        <v>0</v>
      </c>
      <c r="AP440" s="47">
        <f t="shared" si="1219"/>
        <v>0</v>
      </c>
      <c r="AR440" s="47">
        <f t="shared" si="1220"/>
        <v>19673.008436999997</v>
      </c>
      <c r="AS440" s="47">
        <f t="shared" si="1220"/>
        <v>0</v>
      </c>
      <c r="AT440" s="47">
        <f t="shared" si="1220"/>
        <v>0</v>
      </c>
      <c r="AV440" s="47">
        <f t="shared" si="1221"/>
        <v>33535.457621999987</v>
      </c>
      <c r="AW440" s="47">
        <f t="shared" si="1221"/>
        <v>0</v>
      </c>
      <c r="AX440" s="47">
        <f t="shared" si="1221"/>
        <v>0</v>
      </c>
      <c r="AZ440" s="47">
        <f t="shared" si="1222"/>
        <v>1094.5097759999999</v>
      </c>
      <c r="BA440" s="47">
        <f t="shared" si="1222"/>
        <v>0</v>
      </c>
      <c r="BB440" s="47">
        <f t="shared" si="1222"/>
        <v>0</v>
      </c>
      <c r="BD440" s="47">
        <f t="shared" si="1223"/>
        <v>1054.270446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1428777.8903099997</v>
      </c>
      <c r="BO440" s="44">
        <f t="shared" si="1123"/>
        <v>465166.65479999984</v>
      </c>
      <c r="BP440" s="44">
        <f t="shared" si="1124"/>
        <v>54673.17767099999</v>
      </c>
      <c r="BQ440" s="44">
        <f t="shared" si="1125"/>
        <v>639081.03905999986</v>
      </c>
      <c r="BR440" s="44">
        <f t="shared" si="1126"/>
        <v>609416.60498399986</v>
      </c>
      <c r="BS440" s="44">
        <f t="shared" si="1127"/>
        <v>366423.36291299987</v>
      </c>
      <c r="BT440" s="44">
        <f t="shared" si="1128"/>
        <v>368765.29191899998</v>
      </c>
      <c r="BU440" s="44">
        <f t="shared" si="1129"/>
        <v>36271.732061999988</v>
      </c>
      <c r="BV440" s="44">
        <f t="shared" si="1130"/>
        <v>19673.008436999997</v>
      </c>
      <c r="BW440" s="44">
        <f t="shared" si="1131"/>
        <v>33535.457621999987</v>
      </c>
      <c r="BX440" s="44">
        <f t="shared" si="1132"/>
        <v>1094.5097759999999</v>
      </c>
      <c r="BY440" s="44">
        <f t="shared" si="1133"/>
        <v>1054.270446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5772806.8855399992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1879450.4631999994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220900.46231399997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2582130.8180399993</v>
      </c>
      <c r="Y441" s="47">
        <f t="shared" si="1215"/>
        <v>0</v>
      </c>
      <c r="Z441" s="47">
        <f t="shared" si="1215"/>
        <v>0</v>
      </c>
      <c r="AB441" s="47">
        <f t="shared" si="1216"/>
        <v>2462275.2054559994</v>
      </c>
      <c r="AC441" s="47">
        <f t="shared" si="1216"/>
        <v>0</v>
      </c>
      <c r="AD441" s="47">
        <f t="shared" si="1216"/>
        <v>0</v>
      </c>
      <c r="AF441" s="47">
        <f t="shared" si="1217"/>
        <v>1480489.9535419997</v>
      </c>
      <c r="AG441" s="47">
        <f t="shared" si="1217"/>
        <v>0</v>
      </c>
      <c r="AH441" s="47">
        <f t="shared" si="1217"/>
        <v>0</v>
      </c>
      <c r="AJ441" s="47">
        <f t="shared" si="1218"/>
        <v>1489952.2387459998</v>
      </c>
      <c r="AK441" s="47">
        <f t="shared" si="1218"/>
        <v>0</v>
      </c>
      <c r="AL441" s="47">
        <f t="shared" si="1218"/>
        <v>0</v>
      </c>
      <c r="AN441" s="47">
        <f t="shared" si="1219"/>
        <v>146551.61310799996</v>
      </c>
      <c r="AO441" s="47">
        <f t="shared" si="1219"/>
        <v>0</v>
      </c>
      <c r="AP441" s="47">
        <f t="shared" si="1219"/>
        <v>0</v>
      </c>
      <c r="AR441" s="47">
        <f t="shared" si="1220"/>
        <v>79486.44735799999</v>
      </c>
      <c r="AS441" s="47">
        <f t="shared" si="1220"/>
        <v>0</v>
      </c>
      <c r="AT441" s="47">
        <f t="shared" si="1220"/>
        <v>0</v>
      </c>
      <c r="AV441" s="47">
        <f t="shared" si="1221"/>
        <v>135496.02214799996</v>
      </c>
      <c r="AW441" s="47">
        <f t="shared" si="1221"/>
        <v>0</v>
      </c>
      <c r="AX441" s="47">
        <f t="shared" si="1221"/>
        <v>0</v>
      </c>
      <c r="AZ441" s="47">
        <f t="shared" si="1222"/>
        <v>4422.2363839999989</v>
      </c>
      <c r="BA441" s="47">
        <f t="shared" si="1222"/>
        <v>0</v>
      </c>
      <c r="BB441" s="47">
        <f t="shared" si="1222"/>
        <v>0</v>
      </c>
      <c r="BD441" s="47">
        <f t="shared" si="1223"/>
        <v>4259.6541639999996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5772806.8855399992</v>
      </c>
      <c r="BO441" s="44">
        <f t="shared" si="1123"/>
        <v>1879450.4631999994</v>
      </c>
      <c r="BP441" s="44">
        <f t="shared" si="1124"/>
        <v>220900.46231399997</v>
      </c>
      <c r="BQ441" s="44">
        <f t="shared" si="1125"/>
        <v>2582130.8180399993</v>
      </c>
      <c r="BR441" s="44">
        <f t="shared" si="1126"/>
        <v>2462275.2054559994</v>
      </c>
      <c r="BS441" s="44">
        <f t="shared" si="1127"/>
        <v>1480489.9535419997</v>
      </c>
      <c r="BT441" s="44">
        <f t="shared" si="1128"/>
        <v>1489952.2387459998</v>
      </c>
      <c r="BU441" s="44">
        <f t="shared" si="1129"/>
        <v>146551.61310799996</v>
      </c>
      <c r="BV441" s="44">
        <f t="shared" si="1130"/>
        <v>79486.44735799999</v>
      </c>
      <c r="BW441" s="44">
        <f t="shared" si="1131"/>
        <v>135496.02214799996</v>
      </c>
      <c r="BX441" s="44">
        <f t="shared" si="1132"/>
        <v>4422.2363839999989</v>
      </c>
      <c r="BY441" s="44">
        <f t="shared" si="1133"/>
        <v>4259.6541639999996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18287146.988218278</v>
      </c>
      <c r="I445" s="21">
        <f>+'Function-Classif'!T445</f>
        <v>0</v>
      </c>
      <c r="J445" s="21">
        <f>+'Function-Classif'!U445</f>
        <v>1768251.0117817225</v>
      </c>
      <c r="K445" s="47"/>
      <c r="L445" s="47">
        <f t="shared" si="1213"/>
        <v>7524112.6908119572</v>
      </c>
      <c r="M445" s="47">
        <f t="shared" si="1213"/>
        <v>0</v>
      </c>
      <c r="N445" s="47">
        <f t="shared" si="1213"/>
        <v>1020104.4049009745</v>
      </c>
      <c r="O445" s="47"/>
      <c r="P445" s="47">
        <f t="shared" si="1214"/>
        <v>2250436.7923424579</v>
      </c>
      <c r="Q445" s="47">
        <f t="shared" si="1214"/>
        <v>0</v>
      </c>
      <c r="R445" s="47">
        <f t="shared" si="1214"/>
        <v>166377.77996218402</v>
      </c>
      <c r="S445" s="47"/>
      <c r="T445" s="47">
        <f t="shared" si="1214"/>
        <v>227015.14910035089</v>
      </c>
      <c r="U445" s="47">
        <f t="shared" si="1214"/>
        <v>0</v>
      </c>
      <c r="V445" s="47">
        <f t="shared" si="1214"/>
        <v>1562.3251750464538</v>
      </c>
      <c r="W445" s="24"/>
      <c r="X445" s="47">
        <f t="shared" si="1215"/>
        <v>2701606.2670968347</v>
      </c>
      <c r="Y445" s="47">
        <f t="shared" si="1215"/>
        <v>0</v>
      </c>
      <c r="Z445" s="47">
        <f t="shared" si="1215"/>
        <v>18734.096155723022</v>
      </c>
      <c r="AB445" s="47">
        <f t="shared" si="1216"/>
        <v>2486805.0270201867</v>
      </c>
      <c r="AC445" s="47">
        <f t="shared" si="1216"/>
        <v>0</v>
      </c>
      <c r="AD445" s="47">
        <f t="shared" si="1216"/>
        <v>2446.3621265488346</v>
      </c>
      <c r="AF445" s="47">
        <f t="shared" si="1217"/>
        <v>1519096.4783396623</v>
      </c>
      <c r="AG445" s="47">
        <f t="shared" si="1217"/>
        <v>0</v>
      </c>
      <c r="AH445" s="47">
        <f t="shared" si="1217"/>
        <v>2065.0025390552514</v>
      </c>
      <c r="AJ445" s="47">
        <f t="shared" si="1218"/>
        <v>1190145.5714591483</v>
      </c>
      <c r="AK445" s="47">
        <f t="shared" si="1218"/>
        <v>0</v>
      </c>
      <c r="AL445" s="47">
        <f t="shared" si="1218"/>
        <v>2001.1257796968741</v>
      </c>
      <c r="AN445" s="47">
        <f t="shared" si="1219"/>
        <v>149952.61377237437</v>
      </c>
      <c r="AO445" s="47">
        <f t="shared" si="1219"/>
        <v>0</v>
      </c>
      <c r="AP445" s="47">
        <f t="shared" si="1219"/>
        <v>23.207676423733364</v>
      </c>
      <c r="AR445" s="47">
        <f t="shared" si="1220"/>
        <v>80408.949039612344</v>
      </c>
      <c r="AS445" s="47">
        <f t="shared" si="1220"/>
        <v>0</v>
      </c>
      <c r="AT445" s="47">
        <f t="shared" si="1220"/>
        <v>23.207676423733364</v>
      </c>
      <c r="AV445" s="47">
        <f t="shared" si="1221"/>
        <v>148988.9302630859</v>
      </c>
      <c r="AW445" s="47">
        <f t="shared" si="1221"/>
        <v>0</v>
      </c>
      <c r="AX445" s="47">
        <f t="shared" si="1221"/>
        <v>554265.7884247232</v>
      </c>
      <c r="AZ445" s="47">
        <f t="shared" si="1222"/>
        <v>4826.7608195378234</v>
      </c>
      <c r="BA445" s="47">
        <f t="shared" si="1222"/>
        <v>0</v>
      </c>
      <c r="BB445" s="47">
        <f t="shared" si="1222"/>
        <v>99.115422225300165</v>
      </c>
      <c r="BD445" s="47">
        <f t="shared" si="1223"/>
        <v>3751.7581530653019</v>
      </c>
      <c r="BE445" s="47">
        <f t="shared" si="1223"/>
        <v>0</v>
      </c>
      <c r="BF445" s="47">
        <f t="shared" si="1223"/>
        <v>548.5959426977314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8544217.0957129318</v>
      </c>
      <c r="BO445" s="44">
        <f t="shared" si="1123"/>
        <v>2416814.5723046418</v>
      </c>
      <c r="BP445" s="44">
        <f t="shared" si="1124"/>
        <v>228577.47427539734</v>
      </c>
      <c r="BQ445" s="44">
        <f t="shared" si="1125"/>
        <v>2720340.3632525578</v>
      </c>
      <c r="BR445" s="44">
        <f t="shared" si="1126"/>
        <v>2489251.3891467354</v>
      </c>
      <c r="BS445" s="44">
        <f t="shared" si="1127"/>
        <v>1521161.4808787175</v>
      </c>
      <c r="BT445" s="44">
        <f t="shared" si="1128"/>
        <v>1192146.6972388453</v>
      </c>
      <c r="BU445" s="44">
        <f t="shared" si="1129"/>
        <v>149975.82144879812</v>
      </c>
      <c r="BV445" s="44">
        <f t="shared" si="1130"/>
        <v>80432.156716036072</v>
      </c>
      <c r="BW445" s="44">
        <f t="shared" si="1131"/>
        <v>703254.71868780907</v>
      </c>
      <c r="BX445" s="44">
        <f t="shared" si="1132"/>
        <v>4925.8762417631233</v>
      </c>
      <c r="BY445" s="44">
        <f t="shared" si="1133"/>
        <v>4300.354095763033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127042875.63795568</v>
      </c>
      <c r="I447" s="24">
        <f t="shared" ref="I447:BF447" si="1228">SUM(I439:I446)</f>
        <v>0</v>
      </c>
      <c r="J447" s="24">
        <f t="shared" si="1228"/>
        <v>11799651.362044321</v>
      </c>
      <c r="K447" s="24"/>
      <c r="L447" s="24">
        <f t="shared" si="1228"/>
        <v>51753660.352292225</v>
      </c>
      <c r="M447" s="24">
        <f t="shared" si="1228"/>
        <v>0</v>
      </c>
      <c r="N447" s="24">
        <f t="shared" si="1228"/>
        <v>6807221.5146584958</v>
      </c>
      <c r="O447" s="24"/>
      <c r="P447" s="24">
        <f t="shared" si="1228"/>
        <v>15564286.586927734</v>
      </c>
      <c r="Q447" s="24">
        <f t="shared" si="1228"/>
        <v>0</v>
      </c>
      <c r="R447" s="24">
        <f t="shared" si="1228"/>
        <v>1110249.4978733468</v>
      </c>
      <c r="S447" s="24"/>
      <c r="T447" s="24">
        <f t="shared" ref="T447:V447" si="1229">SUM(T439:T446)</f>
        <v>1588815.7534934713</v>
      </c>
      <c r="U447" s="24">
        <f t="shared" si="1229"/>
        <v>0</v>
      </c>
      <c r="V447" s="24">
        <f t="shared" si="1229"/>
        <v>10425.495168311923</v>
      </c>
      <c r="W447" s="24"/>
      <c r="X447" s="24">
        <f t="shared" si="1228"/>
        <v>18894624.926398762</v>
      </c>
      <c r="Y447" s="24">
        <f t="shared" si="1228"/>
        <v>0</v>
      </c>
      <c r="Z447" s="24">
        <f t="shared" si="1228"/>
        <v>125013.81407258831</v>
      </c>
      <c r="AA447" s="24"/>
      <c r="AB447" s="24">
        <f t="shared" si="1228"/>
        <v>17436228.100744881</v>
      </c>
      <c r="AC447" s="24">
        <f t="shared" si="1228"/>
        <v>0</v>
      </c>
      <c r="AD447" s="24">
        <f t="shared" si="1228"/>
        <v>16324.729920272723</v>
      </c>
      <c r="AE447" s="24"/>
      <c r="AF447" s="24">
        <f t="shared" si="1228"/>
        <v>10645438.703990577</v>
      </c>
      <c r="AG447" s="24">
        <f t="shared" si="1228"/>
        <v>0</v>
      </c>
      <c r="AH447" s="24">
        <f t="shared" si="1228"/>
        <v>13779.893160098536</v>
      </c>
      <c r="AI447" s="24"/>
      <c r="AJ447" s="24">
        <f t="shared" si="1228"/>
        <v>8448069.3668243475</v>
      </c>
      <c r="AK447" s="24">
        <f t="shared" si="1228"/>
        <v>0</v>
      </c>
      <c r="AL447" s="24">
        <f t="shared" si="1228"/>
        <v>13353.63948596288</v>
      </c>
      <c r="AM447" s="24"/>
      <c r="AN447" s="24">
        <f t="shared" si="1228"/>
        <v>1049954.0432400182</v>
      </c>
      <c r="AO447" s="24">
        <f t="shared" si="1228"/>
        <v>0</v>
      </c>
      <c r="AP447" s="24">
        <f t="shared" si="1228"/>
        <v>154.8662994668729</v>
      </c>
      <c r="AQ447" s="24"/>
      <c r="AR447" s="24">
        <f t="shared" si="1228"/>
        <v>563690.36491116846</v>
      </c>
      <c r="AS447" s="24">
        <f t="shared" si="1228"/>
        <v>0</v>
      </c>
      <c r="AT447" s="24">
        <f t="shared" si="1228"/>
        <v>154.8662994668729</v>
      </c>
      <c r="AU447" s="24"/>
      <c r="AV447" s="24">
        <f t="shared" si="1228"/>
        <v>1037721.4377899031</v>
      </c>
      <c r="AW447" s="24">
        <f t="shared" si="1228"/>
        <v>0</v>
      </c>
      <c r="AX447" s="24">
        <f t="shared" si="1228"/>
        <v>3698650.8260104908</v>
      </c>
      <c r="AY447" s="24"/>
      <c r="AZ447" s="24">
        <f t="shared" si="1228"/>
        <v>33642.377021376939</v>
      </c>
      <c r="BA447" s="24">
        <f t="shared" si="1228"/>
        <v>0</v>
      </c>
      <c r="BB447" s="24">
        <f t="shared" si="1228"/>
        <v>661.40351062597369</v>
      </c>
      <c r="BC447" s="24"/>
      <c r="BD447" s="24">
        <f t="shared" si="1228"/>
        <v>26743.624321187177</v>
      </c>
      <c r="BE447" s="24">
        <f t="shared" si="1228"/>
        <v>0</v>
      </c>
      <c r="BF447" s="24">
        <f t="shared" si="1228"/>
        <v>3660.8155851938222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58560881.866950721</v>
      </c>
      <c r="BO447" s="44">
        <f t="shared" si="1123"/>
        <v>16674536.084801082</v>
      </c>
      <c r="BP447" s="44">
        <f t="shared" si="1124"/>
        <v>1599241.2486617833</v>
      </c>
      <c r="BQ447" s="44">
        <f t="shared" si="1125"/>
        <v>19019638.740471348</v>
      </c>
      <c r="BR447" s="44">
        <f t="shared" si="1126"/>
        <v>17452552.830665153</v>
      </c>
      <c r="BS447" s="44">
        <f t="shared" si="1127"/>
        <v>10659218.597150676</v>
      </c>
      <c r="BT447" s="44">
        <f t="shared" si="1128"/>
        <v>8461423.0063103102</v>
      </c>
      <c r="BU447" s="44">
        <f t="shared" si="1129"/>
        <v>1050108.9095394851</v>
      </c>
      <c r="BV447" s="44">
        <f t="shared" si="1130"/>
        <v>563845.23121063539</v>
      </c>
      <c r="BW447" s="44">
        <f t="shared" si="1131"/>
        <v>4736372.2638003938</v>
      </c>
      <c r="BX447" s="44">
        <f t="shared" si="1132"/>
        <v>34303.780532002915</v>
      </c>
      <c r="BY447" s="44">
        <f t="shared" si="1133"/>
        <v>30404.439906380998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29664969.475790918</v>
      </c>
      <c r="I455" s="21">
        <f>+'Function-Classif'!T455</f>
        <v>0</v>
      </c>
      <c r="J455" s="21">
        <f>+'Function-Classif'!U455</f>
        <v>2864239.5242090845</v>
      </c>
      <c r="K455" s="47"/>
      <c r="L455" s="47">
        <f t="shared" ref="L455:N455" si="1231">INDEX(Alloc,$E455,L$1)*$G455</f>
        <v>12200312.480603741</v>
      </c>
      <c r="M455" s="47">
        <f t="shared" si="1231"/>
        <v>0</v>
      </c>
      <c r="N455" s="47">
        <f t="shared" si="1231"/>
        <v>1652380.4232935652</v>
      </c>
      <c r="O455" s="47"/>
      <c r="P455" s="47">
        <f t="shared" ref="P455:V455" si="1232">INDEX(Alloc,$E455,P$1)*$G455</f>
        <v>3649911.5900094542</v>
      </c>
      <c r="Q455" s="47">
        <f t="shared" si="1232"/>
        <v>0</v>
      </c>
      <c r="R455" s="47">
        <f t="shared" si="1232"/>
        <v>269501.22473713348</v>
      </c>
      <c r="S455" s="47"/>
      <c r="T455" s="47">
        <f t="shared" si="1232"/>
        <v>368376.0111699088</v>
      </c>
      <c r="U455" s="47">
        <f t="shared" si="1232"/>
        <v>0</v>
      </c>
      <c r="V455" s="47">
        <f t="shared" si="1232"/>
        <v>2530.6777636315128</v>
      </c>
      <c r="W455" s="24"/>
      <c r="X455" s="47">
        <f t="shared" ref="X455:Z455" si="1233">INDEX(Alloc,$E455,X$1)*$G455</f>
        <v>4383769.0721220141</v>
      </c>
      <c r="Y455" s="47">
        <f t="shared" si="1233"/>
        <v>0</v>
      </c>
      <c r="Z455" s="47">
        <f t="shared" si="1233"/>
        <v>30345.77008695593</v>
      </c>
      <c r="AB455" s="47">
        <f t="shared" ref="AB455:AD455" si="1234">INDEX(Alloc,$E455,AB$1)*$G455</f>
        <v>4035649.1756915161</v>
      </c>
      <c r="AC455" s="47">
        <f t="shared" si="1234"/>
        <v>0</v>
      </c>
      <c r="AD455" s="47">
        <f t="shared" si="1234"/>
        <v>3962.6540840086996</v>
      </c>
      <c r="AF455" s="47">
        <f t="shared" ref="AF455:AH455" si="1235">INDEX(Alloc,$E455,AF$1)*$G455</f>
        <v>2465182.9758983911</v>
      </c>
      <c r="AG455" s="47">
        <f t="shared" si="1235"/>
        <v>0</v>
      </c>
      <c r="AH455" s="47">
        <f t="shared" si="1235"/>
        <v>3344.9221012996568</v>
      </c>
      <c r="AJ455" s="47">
        <f t="shared" ref="AJ455:AL455" si="1236">INDEX(Alloc,$E455,AJ$1)*$G455</f>
        <v>1932309.2043639785</v>
      </c>
      <c r="AK455" s="47">
        <f t="shared" si="1236"/>
        <v>0</v>
      </c>
      <c r="AL455" s="47">
        <f t="shared" si="1236"/>
        <v>3241.4535679219753</v>
      </c>
      <c r="AN455" s="47">
        <f t="shared" ref="AN455:AP455" si="1237">INDEX(Alloc,$E455,AN$1)*$G455</f>
        <v>243332.04544083663</v>
      </c>
      <c r="AO455" s="47">
        <f t="shared" si="1237"/>
        <v>0</v>
      </c>
      <c r="AP455" s="47">
        <f t="shared" si="1237"/>
        <v>37.592142538028945</v>
      </c>
      <c r="AR455" s="47">
        <f t="shared" ref="AR455:AT455" si="1238">INDEX(Alloc,$E455,AR$1)*$G455</f>
        <v>130488.65085951582</v>
      </c>
      <c r="AS455" s="47">
        <f t="shared" si="1238"/>
        <v>0</v>
      </c>
      <c r="AT455" s="47">
        <f t="shared" si="1238"/>
        <v>37.592142538028945</v>
      </c>
      <c r="AV455" s="47">
        <f t="shared" ref="AV455:AX455" si="1239">INDEX(Alloc,$E455,AV$1)*$G455</f>
        <v>241714.27674514073</v>
      </c>
      <c r="AW455" s="47">
        <f t="shared" si="1239"/>
        <v>0</v>
      </c>
      <c r="AX455" s="47">
        <f t="shared" si="1239"/>
        <v>897808.04170068435</v>
      </c>
      <c r="AZ455" s="47">
        <f t="shared" ref="AZ455:BB455" si="1240">INDEX(Alloc,$E455,AZ$1)*$G455</f>
        <v>7831.0041895108061</v>
      </c>
      <c r="BA455" s="47">
        <f t="shared" si="1240"/>
        <v>0</v>
      </c>
      <c r="BB455" s="47">
        <f t="shared" si="1240"/>
        <v>160.54864829983782</v>
      </c>
      <c r="BD455" s="47">
        <f t="shared" ref="BD455:BF455" si="1241">INDEX(Alloc,$E455,BD$1)*$G455</f>
        <v>6092.988696905275</v>
      </c>
      <c r="BE455" s="47">
        <f t="shared" si="1241"/>
        <v>0</v>
      </c>
      <c r="BF455" s="47">
        <f t="shared" si="1241"/>
        <v>888.62394050735077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13852692.903897306</v>
      </c>
      <c r="BO455" s="44">
        <f t="shared" si="1123"/>
        <v>3919412.8147465875</v>
      </c>
      <c r="BP455" s="44">
        <f t="shared" si="1124"/>
        <v>370906.68893354031</v>
      </c>
      <c r="BQ455" s="44">
        <f t="shared" si="1125"/>
        <v>4414114.8422089703</v>
      </c>
      <c r="BR455" s="44">
        <f t="shared" si="1126"/>
        <v>4039611.8297755248</v>
      </c>
      <c r="BS455" s="44">
        <f t="shared" si="1127"/>
        <v>2468527.8979996908</v>
      </c>
      <c r="BT455" s="44">
        <f t="shared" si="1128"/>
        <v>1935550.6579319004</v>
      </c>
      <c r="BU455" s="44">
        <f t="shared" si="1129"/>
        <v>243369.63758337466</v>
      </c>
      <c r="BV455" s="44">
        <f t="shared" si="1130"/>
        <v>130526.24300205384</v>
      </c>
      <c r="BW455" s="44">
        <f t="shared" si="1131"/>
        <v>1139522.318445825</v>
      </c>
      <c r="BX455" s="44">
        <f t="shared" si="1132"/>
        <v>7991.5528378106437</v>
      </c>
      <c r="BY455" s="44">
        <f t="shared" si="1133"/>
        <v>6981.6126374126261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455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-914260.47812635242</v>
      </c>
      <c r="I459" s="21">
        <f>+'Function-Classif'!T459</f>
        <v>0</v>
      </c>
      <c r="J459" s="21">
        <f>+'Function-Classif'!U459</f>
        <v>-88274.521873647594</v>
      </c>
      <c r="K459" s="24"/>
      <c r="L459" s="47">
        <f t="shared" si="1242"/>
        <v>-376007.92176477675</v>
      </c>
      <c r="M459" s="47">
        <f t="shared" si="1242"/>
        <v>0</v>
      </c>
      <c r="N459" s="47">
        <f t="shared" si="1242"/>
        <v>-50925.59144818475</v>
      </c>
      <c r="O459" s="47"/>
      <c r="P459" s="47">
        <f t="shared" si="1243"/>
        <v>-112488.56730239363</v>
      </c>
      <c r="Q459" s="47">
        <f t="shared" si="1243"/>
        <v>0</v>
      </c>
      <c r="R459" s="47">
        <f t="shared" si="1243"/>
        <v>-8305.9016387961383</v>
      </c>
      <c r="S459" s="47"/>
      <c r="T459" s="47">
        <f t="shared" si="1243"/>
        <v>-11353.176290214265</v>
      </c>
      <c r="U459" s="47">
        <f t="shared" si="1243"/>
        <v>0</v>
      </c>
      <c r="V459" s="47">
        <f t="shared" si="1243"/>
        <v>-77.994304496070555</v>
      </c>
      <c r="W459" s="24"/>
      <c r="X459" s="47">
        <f t="shared" si="1244"/>
        <v>-135105.71150745914</v>
      </c>
      <c r="Y459" s="47">
        <f t="shared" si="1244"/>
        <v>0</v>
      </c>
      <c r="Z459" s="47">
        <f t="shared" si="1244"/>
        <v>-935.24243439569534</v>
      </c>
      <c r="AB459" s="47">
        <f t="shared" si="1245"/>
        <v>-124376.8191950777</v>
      </c>
      <c r="AC459" s="47">
        <f t="shared" si="1245"/>
        <v>0</v>
      </c>
      <c r="AD459" s="47">
        <f t="shared" si="1245"/>
        <v>-122.12714462597789</v>
      </c>
      <c r="AF459" s="47">
        <f t="shared" si="1246"/>
        <v>-75975.785785086046</v>
      </c>
      <c r="AG459" s="47">
        <f t="shared" si="1246"/>
        <v>0</v>
      </c>
      <c r="AH459" s="47">
        <f t="shared" si="1246"/>
        <v>-103.0889339739694</v>
      </c>
      <c r="AJ459" s="47">
        <f t="shared" si="1247"/>
        <v>-59552.865493810226</v>
      </c>
      <c r="AK459" s="47">
        <f t="shared" si="1247"/>
        <v>0</v>
      </c>
      <c r="AL459" s="47">
        <f t="shared" si="1247"/>
        <v>-99.900082191259486</v>
      </c>
      <c r="AN459" s="47">
        <f t="shared" si="1248"/>
        <v>-7499.3797782180673</v>
      </c>
      <c r="AO459" s="47">
        <f t="shared" si="1248"/>
        <v>0</v>
      </c>
      <c r="AP459" s="47">
        <f t="shared" si="1248"/>
        <v>-1.1585722425455489</v>
      </c>
      <c r="AR459" s="47">
        <f t="shared" si="1249"/>
        <v>-4021.5991599870968</v>
      </c>
      <c r="AS459" s="47">
        <f t="shared" si="1249"/>
        <v>0</v>
      </c>
      <c r="AT459" s="47">
        <f t="shared" si="1249"/>
        <v>-1.1585722425455489</v>
      </c>
      <c r="AV459" s="47">
        <f t="shared" si="1250"/>
        <v>-7449.52090401859</v>
      </c>
      <c r="AW459" s="47">
        <f t="shared" si="1250"/>
        <v>0</v>
      </c>
      <c r="AX459" s="47">
        <f t="shared" si="1250"/>
        <v>-27670.023734250517</v>
      </c>
      <c r="AZ459" s="47">
        <f t="shared" si="1251"/>
        <v>-241.34788476200623</v>
      </c>
      <c r="BA459" s="47">
        <f t="shared" si="1251"/>
        <v>0</v>
      </c>
      <c r="BB459" s="47">
        <f t="shared" si="1251"/>
        <v>-4.9480342151350163</v>
      </c>
      <c r="BD459" s="47">
        <f t="shared" si="1252"/>
        <v>-187.78306054881105</v>
      </c>
      <c r="BE459" s="47">
        <f t="shared" si="1252"/>
        <v>0</v>
      </c>
      <c r="BF459" s="47">
        <f t="shared" si="1252"/>
        <v>-27.386974032984845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-426933.51321296149</v>
      </c>
      <c r="BO459" s="44">
        <f t="shared" si="1123"/>
        <v>-120794.46894118976</v>
      </c>
      <c r="BP459" s="44">
        <f t="shared" si="1124"/>
        <v>-11431.170594710336</v>
      </c>
      <c r="BQ459" s="44">
        <f t="shared" si="1125"/>
        <v>-136040.95394185482</v>
      </c>
      <c r="BR459" s="44">
        <f t="shared" si="1126"/>
        <v>-124498.94633970367</v>
      </c>
      <c r="BS459" s="44">
        <f t="shared" si="1127"/>
        <v>-76078.874719060012</v>
      </c>
      <c r="BT459" s="44">
        <f t="shared" si="1128"/>
        <v>-59652.765576001482</v>
      </c>
      <c r="BU459" s="44">
        <f t="shared" si="1129"/>
        <v>-7500.5383504606125</v>
      </c>
      <c r="BV459" s="44">
        <f t="shared" si="1130"/>
        <v>-4022.7577322296424</v>
      </c>
      <c r="BW459" s="44">
        <f t="shared" si="1131"/>
        <v>-35119.544638269108</v>
      </c>
      <c r="BX459" s="44">
        <f t="shared" si="1132"/>
        <v>-246.29591897714124</v>
      </c>
      <c r="BY459" s="44">
        <f t="shared" si="1133"/>
        <v>-215.1700345817959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56710034.395399772</v>
      </c>
      <c r="I461" s="21">
        <f>+'Function-Classif'!T461</f>
        <v>0</v>
      </c>
      <c r="J461" s="21">
        <f>+'Function-Classif'!U461</f>
        <v>5475519.6046002321</v>
      </c>
      <c r="K461" s="47"/>
      <c r="L461" s="47">
        <f t="shared" ref="L461:N461" si="1257">INDEX(Alloc,$E461,L$1)*$G461</f>
        <v>23323136.771615256</v>
      </c>
      <c r="M461" s="47">
        <f t="shared" si="1257"/>
        <v>0</v>
      </c>
      <c r="N461" s="47">
        <f t="shared" si="1257"/>
        <v>3158828.4867690713</v>
      </c>
      <c r="O461" s="47"/>
      <c r="P461" s="47">
        <f t="shared" ref="P461:V461" si="1258">INDEX(Alloc,$E461,P$1)*$G461</f>
        <v>6977475.9747695914</v>
      </c>
      <c r="Q461" s="47">
        <f t="shared" si="1258"/>
        <v>0</v>
      </c>
      <c r="R461" s="47">
        <f t="shared" si="1258"/>
        <v>515201.06019046291</v>
      </c>
      <c r="S461" s="47"/>
      <c r="T461" s="47">
        <f t="shared" si="1258"/>
        <v>704218.36371462233</v>
      </c>
      <c r="U461" s="47">
        <f t="shared" si="1258"/>
        <v>0</v>
      </c>
      <c r="V461" s="47">
        <f t="shared" si="1258"/>
        <v>4837.8550713270242</v>
      </c>
      <c r="W461" s="24"/>
      <c r="X461" s="47">
        <f t="shared" ref="X461:Z461" si="1259">INDEX(Alloc,$E461,X$1)*$G461</f>
        <v>8380379.2572384235</v>
      </c>
      <c r="Y461" s="47">
        <f t="shared" si="1259"/>
        <v>0</v>
      </c>
      <c r="Z461" s="47">
        <f t="shared" si="1259"/>
        <v>58011.509730039324</v>
      </c>
      <c r="AB461" s="47">
        <f t="shared" ref="AB461:AD461" si="1260">INDEX(Alloc,$E461,AB$1)*$G461</f>
        <v>7714884.1750200642</v>
      </c>
      <c r="AC461" s="47">
        <f t="shared" si="1260"/>
        <v>0</v>
      </c>
      <c r="AD461" s="47">
        <f t="shared" si="1260"/>
        <v>7575.3406584354243</v>
      </c>
      <c r="AF461" s="47">
        <f t="shared" ref="AF461:AH461" si="1261">INDEX(Alloc,$E461,AF$1)*$G461</f>
        <v>4712649.7624830063</v>
      </c>
      <c r="AG461" s="47">
        <f t="shared" si="1261"/>
        <v>0</v>
      </c>
      <c r="AH461" s="47">
        <f t="shared" si="1261"/>
        <v>6394.432583840673</v>
      </c>
      <c r="AJ461" s="47">
        <f t="shared" ref="AJ461:AL461" si="1262">INDEX(Alloc,$E461,AJ$1)*$G461</f>
        <v>3693963.7349519692</v>
      </c>
      <c r="AK461" s="47">
        <f t="shared" si="1262"/>
        <v>0</v>
      </c>
      <c r="AL461" s="47">
        <f t="shared" si="1262"/>
        <v>6196.6334898123305</v>
      </c>
      <c r="AN461" s="47">
        <f t="shared" ref="AN461:AP461" si="1263">INDEX(Alloc,$E461,AN$1)*$G461</f>
        <v>465173.870403415</v>
      </c>
      <c r="AO461" s="47">
        <f t="shared" si="1263"/>
        <v>0</v>
      </c>
      <c r="AP461" s="47">
        <f t="shared" si="1263"/>
        <v>71.864280799889599</v>
      </c>
      <c r="AR461" s="47">
        <f t="shared" ref="AR461:AT461" si="1264">INDEX(Alloc,$E461,AR$1)*$G461</f>
        <v>249453.00835355598</v>
      </c>
      <c r="AS461" s="47">
        <f t="shared" si="1264"/>
        <v>0</v>
      </c>
      <c r="AT461" s="47">
        <f t="shared" si="1264"/>
        <v>71.864280799889599</v>
      </c>
      <c r="AV461" s="47">
        <f t="shared" ref="AV461:AX461" si="1265">INDEX(Alloc,$E461,AV$1)*$G461</f>
        <v>462081.2085872083</v>
      </c>
      <c r="AW461" s="47">
        <f t="shared" si="1265"/>
        <v>0</v>
      </c>
      <c r="AX461" s="47">
        <f t="shared" si="1265"/>
        <v>1716324.8715581174</v>
      </c>
      <c r="AZ461" s="47">
        <f t="shared" ref="AZ461:BB461" si="1266">INDEX(Alloc,$E461,AZ$1)*$G461</f>
        <v>14970.401951705941</v>
      </c>
      <c r="BA461" s="47">
        <f t="shared" si="1266"/>
        <v>0</v>
      </c>
      <c r="BB461" s="47">
        <f t="shared" si="1266"/>
        <v>306.91821121369946</v>
      </c>
      <c r="BD461" s="47">
        <f t="shared" ref="BD461:BF461" si="1267">INDEX(Alloc,$E461,BD$1)*$G461</f>
        <v>11647.866310945114</v>
      </c>
      <c r="BE461" s="47">
        <f t="shared" si="1267"/>
        <v>0</v>
      </c>
      <c r="BF461" s="47">
        <f t="shared" si="1267"/>
        <v>1698.7677763118265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26481965.258384328</v>
      </c>
      <c r="BO461" s="44">
        <f t="shared" si="1123"/>
        <v>7492677.0349600539</v>
      </c>
      <c r="BP461" s="44">
        <f t="shared" si="1124"/>
        <v>709056.2187859494</v>
      </c>
      <c r="BQ461" s="44">
        <f t="shared" si="1125"/>
        <v>8438390.7669684626</v>
      </c>
      <c r="BR461" s="44">
        <f t="shared" si="1126"/>
        <v>7722459.5156784998</v>
      </c>
      <c r="BS461" s="44">
        <f t="shared" si="1127"/>
        <v>4719044.1950668469</v>
      </c>
      <c r="BT461" s="44">
        <f t="shared" si="1128"/>
        <v>3700160.3684417815</v>
      </c>
      <c r="BU461" s="44">
        <f t="shared" si="1129"/>
        <v>465245.73468421487</v>
      </c>
      <c r="BV461" s="44">
        <f t="shared" si="1130"/>
        <v>249524.87263435588</v>
      </c>
      <c r="BW461" s="44">
        <f t="shared" si="1131"/>
        <v>2178406.0801453255</v>
      </c>
      <c r="BX461" s="44">
        <f t="shared" si="1132"/>
        <v>15277.320162919639</v>
      </c>
      <c r="BY461" s="44">
        <f t="shared" si="1133"/>
        <v>13346.63408725694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380916405.87870067</v>
      </c>
      <c r="I465" s="24">
        <f t="shared" ref="I465:BF465" si="1268">I288+I447+I455+I457+I461+I453+I459+I463</f>
        <v>465540988.14889693</v>
      </c>
      <c r="J465" s="24">
        <f t="shared" si="1268"/>
        <v>71719262.972402349</v>
      </c>
      <c r="K465" s="24"/>
      <c r="L465" s="24">
        <f t="shared" si="1268"/>
        <v>158171549.23254925</v>
      </c>
      <c r="M465" s="24">
        <f t="shared" si="1268"/>
        <v>168996527.07021937</v>
      </c>
      <c r="N465" s="24">
        <f t="shared" si="1268"/>
        <v>49327036.417023703</v>
      </c>
      <c r="O465" s="24"/>
      <c r="P465" s="24">
        <f t="shared" si="1268"/>
        <v>47959782.918366835</v>
      </c>
      <c r="Q465" s="24">
        <f t="shared" si="1268"/>
        <v>54899585.909910783</v>
      </c>
      <c r="R465" s="24">
        <f t="shared" si="1268"/>
        <v>10974196.930023976</v>
      </c>
      <c r="S465" s="24"/>
      <c r="T465" s="24">
        <f t="shared" ref="T465:V465" si="1269">T288+T447+T455+T457+T461+T453+T459+T463</f>
        <v>4679107.7784092613</v>
      </c>
      <c r="U465" s="24">
        <f t="shared" si="1269"/>
        <v>6492205.9322458729</v>
      </c>
      <c r="V465" s="24">
        <f t="shared" si="1269"/>
        <v>173793.14549225604</v>
      </c>
      <c r="W465" s="24"/>
      <c r="X465" s="24">
        <f t="shared" si="1268"/>
        <v>56358006.818199627</v>
      </c>
      <c r="Y465" s="24">
        <f t="shared" si="1268"/>
        <v>75557247.604712635</v>
      </c>
      <c r="Z465" s="24">
        <f t="shared" si="1268"/>
        <v>1904594.8549745143</v>
      </c>
      <c r="AA465" s="24"/>
      <c r="AB465" s="24">
        <f t="shared" si="1268"/>
        <v>51010677.141125903</v>
      </c>
      <c r="AC465" s="24">
        <f t="shared" si="1268"/>
        <v>72561649.992556229</v>
      </c>
      <c r="AD465" s="24">
        <f t="shared" si="1268"/>
        <v>378836.12557267537</v>
      </c>
      <c r="AE465" s="24"/>
      <c r="AF465" s="24">
        <f t="shared" si="1268"/>
        <v>31295041.832430616</v>
      </c>
      <c r="AG465" s="24">
        <f t="shared" si="1268"/>
        <v>32109291.724410336</v>
      </c>
      <c r="AH465" s="24">
        <f t="shared" si="1268"/>
        <v>480252.47318933258</v>
      </c>
      <c r="AI465" s="24"/>
      <c r="AJ465" s="24">
        <f t="shared" si="1268"/>
        <v>23770212.875197992</v>
      </c>
      <c r="AK465" s="24">
        <f t="shared" si="1268"/>
        <v>43964463.893216461</v>
      </c>
      <c r="AL465" s="24">
        <f t="shared" si="1268"/>
        <v>215603.74226648829</v>
      </c>
      <c r="AM465" s="24"/>
      <c r="AN465" s="24">
        <f t="shared" si="1268"/>
        <v>3091546.0941280513</v>
      </c>
      <c r="AO465" s="24">
        <f t="shared" si="1268"/>
        <v>4303337.8645242108</v>
      </c>
      <c r="AP465" s="24">
        <f t="shared" si="1268"/>
        <v>2563.7401924818873</v>
      </c>
      <c r="AQ465" s="24"/>
      <c r="AR465" s="24">
        <f t="shared" si="1268"/>
        <v>1616973.1690867308</v>
      </c>
      <c r="AS465" s="24">
        <f t="shared" si="1268"/>
        <v>2325100.3755272408</v>
      </c>
      <c r="AT465" s="24">
        <f t="shared" si="1268"/>
        <v>2563.7401924818873</v>
      </c>
      <c r="AU465" s="24"/>
      <c r="AV465" s="24">
        <f t="shared" si="1268"/>
        <v>2799493.1738485242</v>
      </c>
      <c r="AW465" s="24">
        <f t="shared" si="1268"/>
        <v>4073763.3407793804</v>
      </c>
      <c r="AX465" s="24">
        <f t="shared" si="1268"/>
        <v>8202578.3710789504</v>
      </c>
      <c r="AY465" s="24"/>
      <c r="AZ465" s="24">
        <f t="shared" si="1268"/>
        <v>90604.306911921274</v>
      </c>
      <c r="BA465" s="24">
        <f t="shared" si="1268"/>
        <v>132675.01375206921</v>
      </c>
      <c r="BB465" s="24">
        <f t="shared" si="1268"/>
        <v>8838.4852319385136</v>
      </c>
      <c r="BC465" s="24"/>
      <c r="BD465" s="24">
        <f t="shared" si="1268"/>
        <v>73410.53844592793</v>
      </c>
      <c r="BE465" s="24">
        <f t="shared" si="1268"/>
        <v>125139.427042326</v>
      </c>
      <c r="BF465" s="24">
        <f t="shared" si="1268"/>
        <v>48404.9471635554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376495112.71979231</v>
      </c>
      <c r="BO465" s="44">
        <f t="shared" ref="BO465:BO476" si="1272">SUM(P465:R465)</f>
        <v>113833565.75830159</v>
      </c>
      <c r="BP465" s="44">
        <f t="shared" ref="BP465:BP476" si="1273">SUM(T465:V465)</f>
        <v>11345106.85614739</v>
      </c>
      <c r="BQ465" s="44">
        <f t="shared" ref="BQ465:BQ476" si="1274">SUM(X465:Z465)</f>
        <v>133819849.27788678</v>
      </c>
      <c r="BR465" s="44">
        <f t="shared" ref="BR465:BR476" si="1275">SUM(AB465:AD465)</f>
        <v>123951163.25925481</v>
      </c>
      <c r="BS465" s="44">
        <f t="shared" ref="BS465:BS476" si="1276">SUM(AF465:AH465)</f>
        <v>63884586.030030288</v>
      </c>
      <c r="BT465" s="44">
        <f t="shared" ref="BT465:BT476" si="1277">SUM(AJ465:AL465)</f>
        <v>67950280.510680944</v>
      </c>
      <c r="BU465" s="44">
        <f t="shared" ref="BU465:BU476" si="1278">SUM(AN465:AP465)</f>
        <v>7397447.6988447439</v>
      </c>
      <c r="BV465" s="44">
        <f t="shared" ref="BV465:BV476" si="1279">SUM(AR465:AT465)</f>
        <v>3944637.2848064532</v>
      </c>
      <c r="BW465" s="44">
        <f t="shared" ref="BW465:BW476" si="1280">SUM(AV465:AX465)</f>
        <v>15075834.885706855</v>
      </c>
      <c r="BX465" s="44">
        <f t="shared" ref="BX465:BX476" si="1281">SUM(AZ465:BB465)</f>
        <v>232117.80589592899</v>
      </c>
      <c r="BY465" s="44">
        <f t="shared" ref="BY465:BY476" si="1282">SUM(BD465:BF465)</f>
        <v>246954.91265180931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50" activePane="bottomRight" state="frozen"/>
      <selection pane="topRight" activeCell="D1" sqref="D1"/>
      <selection pane="bottomLeft" activeCell="A9" sqref="A9"/>
      <selection pane="bottomRight" activeCell="D61" sqref="D61"/>
    </sheetView>
  </sheetViews>
  <sheetFormatPr defaultRowHeight="15" x14ac:dyDescent="0.25"/>
  <cols>
    <col min="1" max="1" width="4.140625" customWidth="1"/>
    <col min="3" max="3" width="50.7109375" bestFit="1" customWidth="1"/>
    <col min="4" max="4" width="10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80" t="s">
        <v>256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"/>
      <c r="S9" s="180" t="s">
        <v>8</v>
      </c>
      <c r="T9" s="180"/>
      <c r="U9" s="180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2042.7400100374914</v>
      </c>
      <c r="T16" s="24">
        <f t="shared" ref="T16:U16" si="0">+H16+L16+P16</f>
        <v>0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2042.7400100374914</v>
      </c>
      <c r="T19" s="21">
        <f>SUM(T16:T18)</f>
        <v>0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1</v>
      </c>
      <c r="F24" s="21">
        <f>E23*D24</f>
        <v>2305549928</v>
      </c>
      <c r="G24" s="24">
        <f>F24</f>
        <v>2305549928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2305549928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</v>
      </c>
      <c r="F25" s="21">
        <f>D25*E23</f>
        <v>0</v>
      </c>
      <c r="G25" s="24"/>
      <c r="H25" s="24">
        <f>F25</f>
        <v>0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3748018334.1018624</v>
      </c>
      <c r="T64" s="22">
        <f>T62+T32+T27</f>
        <v>0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14436676.990974128</v>
      </c>
      <c r="T68" s="24">
        <f t="shared" ref="T68" si="40">+H68+L68+P68</f>
        <v>0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184406119.05080318</v>
      </c>
      <c r="T70" s="24">
        <f t="shared" ref="T70" si="42">+H70+L70+P70</f>
        <v>0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3949214563.5134315</v>
      </c>
      <c r="T76" s="21">
        <f>T64+T68+SUM(T70:T73)+T19</f>
        <v>0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17021769.917311624</v>
      </c>
      <c r="T83" s="24">
        <f t="shared" si="48"/>
        <v>0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113670290.32237813</v>
      </c>
      <c r="T85" s="21">
        <f>SUM(T80:T84)</f>
        <v>0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4062884853.8358097</v>
      </c>
      <c r="T87" s="21">
        <f>T76+T85</f>
        <v>0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64850390.921927154</v>
      </c>
      <c r="T96" s="24">
        <f t="shared" si="51"/>
        <v>0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37369588.997128196</v>
      </c>
      <c r="T97" s="41">
        <f t="shared" si="51"/>
        <v>0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1539051831.0754714</v>
      </c>
      <c r="T98" s="21">
        <f>SUM(T90:T97)</f>
        <v>0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2523833022.7603383</v>
      </c>
      <c r="T100" s="21">
        <f>T87-T98</f>
        <v>0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18273306.031173795</v>
      </c>
      <c r="T103" s="24">
        <f t="shared" ref="T103:T106" si="56">+H103+L103+P103</f>
        <v>51365920.482212529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33638927.523295939</v>
      </c>
      <c r="T104" s="24">
        <f t="shared" si="56"/>
        <v>0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453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12738651.640723204</v>
      </c>
      <c r="T106" s="41">
        <f t="shared" si="56"/>
        <v>0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100940196.19519293</v>
      </c>
      <c r="T107" s="21">
        <f>SUM(T103:T106)</f>
        <v>51365920.482212529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454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498214354.54141825</v>
      </c>
      <c r="T114" s="24">
        <f t="shared" si="69"/>
        <v>0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498214354.54141825</v>
      </c>
      <c r="T118" s="21">
        <f>SUM(T112:T117)</f>
        <v>0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498214354.54141825</v>
      </c>
      <c r="T129" s="21">
        <f>T118+T127</f>
        <v>0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2120689865.9531729</v>
      </c>
      <c r="T133" s="21">
        <f>T100+T107+T109-T129-T131</f>
        <v>51365920.482212529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458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14754105.456026236</v>
      </c>
      <c r="T274" s="24">
        <f t="shared" ref="T274:T285" si="141">+H274+L274+P274</f>
        <v>6907179.8176434152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3190607.6577733918</v>
      </c>
      <c r="T275" s="24">
        <f t="shared" si="141"/>
        <v>1493692.7816785772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-2332527.974913517</v>
      </c>
      <c r="T276" s="24">
        <f t="shared" si="141"/>
        <v>-1091980.1407431841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8569067.8620580938</v>
      </c>
      <c r="T277" s="24">
        <f t="shared" si="141"/>
        <v>4011635.4576176228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4204592.3199781347</v>
      </c>
      <c r="T278" s="24">
        <f t="shared" si="141"/>
        <v>0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1530458.7363591311</v>
      </c>
      <c r="T279" s="24">
        <f t="shared" si="141"/>
        <v>716488.96146381448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15761576.014553592</v>
      </c>
      <c r="T280" s="24">
        <f t="shared" si="141"/>
        <v>7378830.2561922204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1280448.9141303287</v>
      </c>
      <c r="T281" s="24">
        <f t="shared" si="141"/>
        <v>0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-123852.96338605048</v>
      </c>
      <c r="T282" s="24">
        <f t="shared" si="141"/>
        <v>-57982.14548521088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2006391.7709367778</v>
      </c>
      <c r="T283" s="24">
        <f t="shared" si="141"/>
        <v>939298.47443512129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1024739.2230278554</v>
      </c>
      <c r="T284" s="24">
        <f t="shared" si="141"/>
        <v>0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563018.66919810162</v>
      </c>
      <c r="T285" s="41">
        <f t="shared" si="141"/>
        <v>0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50428625.685742073</v>
      </c>
      <c r="T286" s="24">
        <f>SUM(T274:T285)</f>
        <v>20297163.462802377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168412786.84768069</v>
      </c>
      <c r="T288" s="24">
        <f>T286+T271+T258+T248+T236+T221+T204</f>
        <v>465540988.14889693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152195998.92293608</v>
      </c>
      <c r="T290" s="24">
        <f>T288-SUM(T196:T199)</f>
        <v>427820098.07364154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458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28237117.970294021</v>
      </c>
      <c r="T419" s="24">
        <f>T417+T404+T396+T368+T355+T349</f>
        <v>13219293.567755304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11457700.112397913</v>
      </c>
      <c r="T422" s="24">
        <f t="shared" ref="T422:T433" si="203">+H422+L422+P422</f>
        <v>5363957.5241507506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-1308318.2533865515</v>
      </c>
      <c r="T424" s="24">
        <f t="shared" si="203"/>
        <v>-612493.21158640925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392737.75273552083</v>
      </c>
      <c r="T433" s="41">
        <f t="shared" si="203"/>
        <v>0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10542119.611746883</v>
      </c>
      <c r="T434" s="24">
        <f>SUM(T422:T433)</f>
        <v>4751464.3125643414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38779237.582040906</v>
      </c>
      <c r="T436" s="24">
        <f>T434+T417+T404+T394+T382+T368+T355+T349</f>
        <v>17970757.880319647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18287146.988218278</v>
      </c>
      <c r="T445" s="24">
        <f t="shared" si="206"/>
        <v>0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127042875.63795568</v>
      </c>
      <c r="T447" s="24">
        <f>SUM(T439:T446)</f>
        <v>0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29664969.475790918</v>
      </c>
      <c r="T455" s="24">
        <f t="shared" ref="T455" si="212">+H455+L455+P455</f>
        <v>0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455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-914260.47812635242</v>
      </c>
      <c r="T459" s="24">
        <f t="shared" ref="T459" si="218">+H459+L459+P459</f>
        <v>0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56710034.395399772</v>
      </c>
      <c r="T461" s="24">
        <f t="shared" ref="T461" si="221">+H461+L461+P461</f>
        <v>0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380916405.87870067</v>
      </c>
      <c r="T465" s="24">
        <f>T288+T447+T455+T457+T461+T453+T459+T463</f>
        <v>465540988.14889693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80" t="s">
        <v>244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6"/>
      <c r="S9" s="180" t="s">
        <v>8</v>
      </c>
      <c r="T9" s="180"/>
      <c r="U9" s="180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0.9118316668768317</v>
      </c>
      <c r="T13" s="50">
        <f t="shared" ref="T13:U13" si="1">+H13+L13+P13</f>
        <v>0</v>
      </c>
      <c r="U13" s="50">
        <f t="shared" si="1"/>
        <v>8.8168333123168269E-2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1.0000000000000002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0.91171631089433125</v>
      </c>
      <c r="T17" s="50">
        <f t="shared" si="4"/>
        <v>0</v>
      </c>
      <c r="U17" s="50">
        <f t="shared" si="5"/>
        <v>8.8283689105668875E-2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0.91194868820176089</v>
      </c>
      <c r="T19" s="50">
        <f t="shared" si="4"/>
        <v>0</v>
      </c>
      <c r="U19" s="50">
        <f t="shared" si="5"/>
        <v>8.8051311798239065E-2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0.5398336880679363</v>
      </c>
      <c r="T20" s="50">
        <f t="shared" si="4"/>
        <v>0.25272480030864097</v>
      </c>
      <c r="U20" s="50">
        <f t="shared" si="5"/>
        <v>0.20744151162342281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0.24093683701516044</v>
      </c>
      <c r="T21" s="50">
        <f t="shared" si="4"/>
        <v>0.67726892934663752</v>
      </c>
      <c r="U21" s="50">
        <f t="shared" si="5"/>
        <v>8.1794233638202055E-2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456</v>
      </c>
      <c r="D33" t="s">
        <v>457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25">
      <c r="C34" t="s">
        <v>459</v>
      </c>
      <c r="D34" t="s">
        <v>460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0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0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8"/>
  <sheetViews>
    <sheetView tabSelected="1" workbookViewId="0">
      <pane xSplit="3" ySplit="10" topLeftCell="E60" activePane="bottomRight" state="frozen"/>
      <selection pane="topRight" activeCell="D1" sqref="D1"/>
      <selection pane="bottomLeft" activeCell="A9" sqref="A9"/>
      <selection pane="bottomRight" activeCell="C10" sqref="C10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4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2" customFormat="1" x14ac:dyDescent="0.25">
      <c r="C20" s="6" t="s">
        <v>309</v>
      </c>
      <c r="D20" s="152" t="s">
        <v>371</v>
      </c>
      <c r="E20" s="152">
        <f t="shared" si="4"/>
        <v>9</v>
      </c>
      <c r="F20" s="153"/>
      <c r="G20" s="154">
        <f t="shared" si="0"/>
        <v>422358</v>
      </c>
      <c r="H20" s="155">
        <f t="shared" si="1"/>
        <v>0</v>
      </c>
      <c r="I20" s="155">
        <f t="shared" si="2"/>
        <v>0</v>
      </c>
      <c r="J20" s="155">
        <f t="shared" si="3"/>
        <v>422358</v>
      </c>
      <c r="K20" s="156"/>
      <c r="N20" s="154">
        <v>364109</v>
      </c>
      <c r="R20" s="154">
        <v>45237</v>
      </c>
      <c r="V20" s="154">
        <v>72</v>
      </c>
      <c r="Z20" s="154">
        <v>2824</v>
      </c>
      <c r="AD20" s="154">
        <v>106</v>
      </c>
      <c r="AH20" s="157">
        <v>276</v>
      </c>
      <c r="AL20" s="154">
        <v>13</v>
      </c>
      <c r="AP20" s="154">
        <v>1</v>
      </c>
      <c r="AT20" s="154">
        <v>1</v>
      </c>
      <c r="AX20" s="154">
        <v>9600</v>
      </c>
      <c r="AZ20" s="157"/>
      <c r="BB20" s="154">
        <v>18</v>
      </c>
      <c r="BF20" s="154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8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8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8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4110427911.4800005</v>
      </c>
      <c r="H34" s="81">
        <f t="shared" si="1"/>
        <v>3748018334.1018624</v>
      </c>
      <c r="I34" s="81">
        <f t="shared" si="2"/>
        <v>0</v>
      </c>
      <c r="J34" s="81">
        <f t="shared" si="3"/>
        <v>362409577.37813753</v>
      </c>
      <c r="L34" s="44">
        <f>+'Class Allocation'!L64</f>
        <v>1542094692.5827332</v>
      </c>
      <c r="M34" s="44">
        <f>+'Class Allocation'!M64</f>
        <v>0</v>
      </c>
      <c r="N34" s="44">
        <f>+'Class Allocation'!N64</f>
        <v>209074166.39294127</v>
      </c>
      <c r="O34" s="44"/>
      <c r="P34" s="44">
        <f>+'Class Allocation'!P64</f>
        <v>461235334.46037626</v>
      </c>
      <c r="Q34" s="44">
        <f>+'Class Allocation'!Q64</f>
        <v>0</v>
      </c>
      <c r="R34" s="44">
        <f>+'Class Allocation'!R64</f>
        <v>34099740.658681475</v>
      </c>
      <c r="S34" s="44"/>
      <c r="T34" s="44">
        <f>+'Class Allocation'!T64</f>
        <v>46527593.478368074</v>
      </c>
      <c r="U34" s="44">
        <f>+'Class Allocation'!U64</f>
        <v>0</v>
      </c>
      <c r="V34" s="44">
        <f>+'Class Allocation'!V64</f>
        <v>320204.31638000009</v>
      </c>
      <c r="W34" s="44"/>
      <c r="X34" s="44">
        <f>+'Class Allocation'!X64</f>
        <v>553704185.08294487</v>
      </c>
      <c r="Y34" s="44">
        <f>+'Class Allocation'!Y64</f>
        <v>0</v>
      </c>
      <c r="Z34" s="44">
        <f>+'Class Allocation'!Z64</f>
        <v>3839622.2171623865</v>
      </c>
      <c r="AA34" s="44"/>
      <c r="AB34" s="44">
        <f>+'Class Allocation'!AB64</f>
        <v>509679877.38126922</v>
      </c>
      <c r="AC34" s="44">
        <f>+'Class Allocation'!AC64</f>
        <v>0</v>
      </c>
      <c r="AD34" s="44">
        <f>+'Class Allocation'!AD64</f>
        <v>501390.95552000013</v>
      </c>
      <c r="AE34" s="44"/>
      <c r="AF34" s="44">
        <f>+'Class Allocation'!AF64</f>
        <v>311344435.28861016</v>
      </c>
      <c r="AG34" s="44">
        <f>+'Class Allocation'!AG64</f>
        <v>0</v>
      </c>
      <c r="AH34" s="44">
        <f>+'Class Allocation'!AH64</f>
        <v>423229.89919271483</v>
      </c>
      <c r="AI34" s="44"/>
      <c r="AJ34" s="44">
        <f>+'Class Allocation'!AJ64</f>
        <v>243924731.66825205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30733342.167996265</v>
      </c>
      <c r="AO34" s="44">
        <f>+'Class Allocation'!AO64</f>
        <v>0</v>
      </c>
      <c r="AP34" s="44">
        <f>+'Class Allocation'!AP64</f>
        <v>4756.4990200000011</v>
      </c>
      <c r="AQ34" s="44"/>
      <c r="AR34" s="44">
        <f>+'Class Allocation'!AR64</f>
        <v>16480111.16334842</v>
      </c>
      <c r="AS34" s="44">
        <f>+'Class Allocation'!AS64</f>
        <v>0</v>
      </c>
      <c r="AT34" s="44">
        <f>+'Class Allocation'!AT64</f>
        <v>4756.4990200000011</v>
      </c>
      <c r="AU34" s="44"/>
      <c r="AV34" s="44">
        <f>+'Class Allocation'!AV64</f>
        <v>30535831.672596853</v>
      </c>
      <c r="AW34" s="44">
        <f>+'Class Allocation'!AW64</f>
        <v>0</v>
      </c>
      <c r="AX34" s="44">
        <f>+'Class Allocation'!AX64</f>
        <v>113598820.98173523</v>
      </c>
      <c r="AY34" s="44"/>
      <c r="AZ34" s="44">
        <f>+'Class Allocation'!AZ64</f>
        <v>989262.46164081874</v>
      </c>
      <c r="BA34" s="44">
        <f>+'Class Allocation'!BA64</f>
        <v>0</v>
      </c>
      <c r="BB34" s="44">
        <f>+'Class Allocation'!BB64</f>
        <v>20314.071950753558</v>
      </c>
      <c r="BC34" s="44"/>
      <c r="BD34" s="44">
        <f>+'Class Allocation'!BD64</f>
        <v>768936.69372616149</v>
      </c>
      <c r="BE34" s="44">
        <f>+'Class Allocation'!BE64</f>
        <v>0</v>
      </c>
      <c r="BF34" s="44">
        <f>+'Class Allocation'!BF64</f>
        <v>112436.76515367275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2305549928.0000005</v>
      </c>
      <c r="H35" s="81">
        <f t="shared" ref="H35:H37" si="6">+L35+P35+T35+X35+AB35+AF35+AJ35+AN35+AR35+AV35+AZ35+BD35</f>
        <v>2305549928.0000005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818631612.93496001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266521571.67679998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31325506.871736001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366167439.56496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349170925.49574399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209945681.993608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211287512.05170402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20782227.050991997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11271833.597992001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19214453.099951997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627109.58041599998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604054.08113600011</v>
      </c>
      <c r="BE35" s="44">
        <f>'Class Allocation'!BE27</f>
        <v>0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4331626533.7399988</v>
      </c>
      <c r="H38" s="81">
        <f t="shared" ref="H38" si="10">+L38+P38+T38+X38+AB38+AF38+AJ38+AN38+AR38+AV38+AZ38+BD38</f>
        <v>3949214563.513432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382411970.22656822</v>
      </c>
      <c r="L38" s="44">
        <f>'Class Allocation'!L76</f>
        <v>1625110384.9830432</v>
      </c>
      <c r="M38" s="44">
        <f>'Class Allocation'!M76</f>
        <v>0</v>
      </c>
      <c r="N38" s="44">
        <f>'Class Allocation'!N76</f>
        <v>220613551.30904767</v>
      </c>
      <c r="O38" s="44"/>
      <c r="P38" s="44">
        <f>'Class Allocation'!P76</f>
        <v>486025400.24964494</v>
      </c>
      <c r="Q38" s="44">
        <f>'Class Allocation'!Q76</f>
        <v>0</v>
      </c>
      <c r="R38" s="44">
        <f>'Class Allocation'!R76</f>
        <v>35981800.215768941</v>
      </c>
      <c r="S38" s="44"/>
      <c r="T38" s="44">
        <f>'Class Allocation'!T76</f>
        <v>49020680.542071424</v>
      </c>
      <c r="U38" s="44">
        <f>'Class Allocation'!U76</f>
        <v>0</v>
      </c>
      <c r="V38" s="44">
        <f>'Class Allocation'!V76</f>
        <v>337877.28345314442</v>
      </c>
      <c r="W38" s="44"/>
      <c r="X38" s="44">
        <f>'Class Allocation'!X76</f>
        <v>583390030.16649568</v>
      </c>
      <c r="Y38" s="44">
        <f>'Class Allocation'!Y76</f>
        <v>0</v>
      </c>
      <c r="Z38" s="44">
        <f>'Class Allocation'!Z76</f>
        <v>4051541.6496808878</v>
      </c>
      <c r="AA38" s="44"/>
      <c r="AB38" s="44">
        <f>'Class Allocation'!AB76</f>
        <v>536981974.07436657</v>
      </c>
      <c r="AC38" s="44">
        <f>'Class Allocation'!AC76</f>
        <v>0</v>
      </c>
      <c r="AD38" s="44">
        <f>'Class Allocation'!AD76</f>
        <v>529064.11729325226</v>
      </c>
      <c r="AE38" s="44"/>
      <c r="AF38" s="44">
        <f>'Class Allocation'!AF76</f>
        <v>328031070.95481539</v>
      </c>
      <c r="AG38" s="44">
        <f>'Class Allocation'!AG76</f>
        <v>0</v>
      </c>
      <c r="AH38" s="44">
        <f>'Class Allocation'!AH76</f>
        <v>446589.1348125324</v>
      </c>
      <c r="AI38" s="44"/>
      <c r="AJ38" s="44">
        <f>'Class Allocation'!AJ76</f>
        <v>256885124.23972631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32380004.924428571</v>
      </c>
      <c r="AO38" s="44">
        <f>'Class Allocation'!AO76</f>
        <v>0</v>
      </c>
      <c r="AP38" s="44">
        <f>'Class Allocation'!AP76</f>
        <v>5019.0234341435744</v>
      </c>
      <c r="AQ38" s="44"/>
      <c r="AR38" s="44">
        <f>'Class Allocation'!AR76</f>
        <v>17362928.280233365</v>
      </c>
      <c r="AS38" s="44">
        <f>'Class Allocation'!AS76</f>
        <v>0</v>
      </c>
      <c r="AT38" s="44">
        <f>'Class Allocation'!AT76</f>
        <v>5019.0234341435744</v>
      </c>
      <c r="AU38" s="44"/>
      <c r="AV38" s="44">
        <f>'Class Allocation'!AV76</f>
        <v>32174585.023872472</v>
      </c>
      <c r="AW38" s="44">
        <f>'Class Allocation'!AW76</f>
        <v>0</v>
      </c>
      <c r="AX38" s="44">
        <f>'Class Allocation'!AX76</f>
        <v>119868655.95914909</v>
      </c>
      <c r="AY38" s="44"/>
      <c r="AZ38" s="44">
        <f>'Class Allocation'!AZ76</f>
        <v>1042346.2812918042</v>
      </c>
      <c r="BA38" s="44">
        <f>'Class Allocation'!BA76</f>
        <v>0</v>
      </c>
      <c r="BB38" s="44">
        <f>'Class Allocation'!BB76</f>
        <v>21435.262098237698</v>
      </c>
      <c r="BC38" s="44"/>
      <c r="BD38" s="44">
        <f>'Class Allocation'!BD76</f>
        <v>810033.7934417245</v>
      </c>
      <c r="BE38" s="44">
        <f>'Class Allocation'!BE76</f>
        <v>0</v>
      </c>
      <c r="BF38" s="44">
        <f>'Class Allocation'!BF76</f>
        <v>118642.46303693786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4455168263.7399998</v>
      </c>
      <c r="H45" s="81">
        <f t="shared" ref="H45" si="34">+L45+P45+T45+X45+AB45+AF45+AJ45+AN45+AR45+AV45+AZ45+BD45</f>
        <v>4062884853.8358097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392283409.90419006</v>
      </c>
      <c r="L45" s="44">
        <f>'Class Allocation'!L87</f>
        <v>1670942720.1656463</v>
      </c>
      <c r="M45" s="44">
        <f>'Class Allocation'!M87</f>
        <v>0</v>
      </c>
      <c r="N45" s="44">
        <f>'Class Allocation'!N87</f>
        <v>226308387.07091707</v>
      </c>
      <c r="O45" s="44"/>
      <c r="P45" s="44">
        <f>'Class Allocation'!P87</f>
        <v>499888278.2937305</v>
      </c>
      <c r="Q45" s="44">
        <f>'Class Allocation'!Q87</f>
        <v>0</v>
      </c>
      <c r="R45" s="44">
        <f>'Class Allocation'!R87</f>
        <v>36910620.958780102</v>
      </c>
      <c r="S45" s="44"/>
      <c r="T45" s="44">
        <f>'Class Allocation'!T87</f>
        <v>50452413.831744552</v>
      </c>
      <c r="U45" s="44">
        <f>'Class Allocation'!U87</f>
        <v>0</v>
      </c>
      <c r="V45" s="44">
        <f>'Class Allocation'!V87</f>
        <v>346599.1213706928</v>
      </c>
      <c r="W45" s="44"/>
      <c r="X45" s="44">
        <f>'Class Allocation'!X87</f>
        <v>600396672.5930208</v>
      </c>
      <c r="Y45" s="44">
        <f>'Class Allocation'!Y87</f>
        <v>0</v>
      </c>
      <c r="Z45" s="44">
        <f>'Class Allocation'!Z87</f>
        <v>4156126.6316115055</v>
      </c>
      <c r="AA45" s="44"/>
      <c r="AB45" s="44">
        <f>'Class Allocation'!AB87</f>
        <v>552718516.18431091</v>
      </c>
      <c r="AC45" s="44">
        <f>'Class Allocation'!AC87</f>
        <v>0</v>
      </c>
      <c r="AD45" s="44">
        <f>'Class Allocation'!AD87</f>
        <v>542721.18068580329</v>
      </c>
      <c r="AE45" s="44"/>
      <c r="AF45" s="44">
        <f>'Class Allocation'!AF87</f>
        <v>337629020.07652998</v>
      </c>
      <c r="AG45" s="44">
        <f>'Class Allocation'!AG87</f>
        <v>0</v>
      </c>
      <c r="AH45" s="44">
        <f>'Class Allocation'!AH87</f>
        <v>458117.21983134432</v>
      </c>
      <c r="AI45" s="44"/>
      <c r="AJ45" s="44">
        <f>'Class Allocation'!AJ87</f>
        <v>264647155.82278949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33326516.067419745</v>
      </c>
      <c r="AO45" s="44">
        <f>'Class Allocation'!AO87</f>
        <v>0</v>
      </c>
      <c r="AP45" s="44">
        <f>'Class Allocation'!AP87</f>
        <v>5148.582629273802</v>
      </c>
      <c r="AQ45" s="44"/>
      <c r="AR45" s="44">
        <f>'Class Allocation'!AR87</f>
        <v>17871596.45005706</v>
      </c>
      <c r="AS45" s="44">
        <f>'Class Allocation'!AS87</f>
        <v>0</v>
      </c>
      <c r="AT45" s="44">
        <f>'Class Allocation'!AT87</f>
        <v>5148.582629273802</v>
      </c>
      <c r="AU45" s="44"/>
      <c r="AV45" s="44">
        <f>'Class Allocation'!AV87</f>
        <v>33104948.068298198</v>
      </c>
      <c r="AW45" s="44">
        <f>'Class Allocation'!AW87</f>
        <v>0</v>
      </c>
      <c r="AX45" s="44">
        <f>'Class Allocation'!AX87</f>
        <v>122962900.64463133</v>
      </c>
      <c r="AY45" s="44"/>
      <c r="AZ45" s="44">
        <f>'Class Allocation'!AZ87</f>
        <v>1072526.581827536</v>
      </c>
      <c r="BA45" s="44">
        <f>'Class Allocation'!BA87</f>
        <v>0</v>
      </c>
      <c r="BB45" s="44">
        <f>'Class Allocation'!BB87</f>
        <v>21988.583942874</v>
      </c>
      <c r="BC45" s="44"/>
      <c r="BD45" s="44">
        <f>'Class Allocation'!BD87</f>
        <v>834489.70043442852</v>
      </c>
      <c r="BE45" s="44">
        <f>'Class Allocation'!BE87</f>
        <v>0</v>
      </c>
      <c r="BF45" s="44">
        <f>'Class Allocation'!BF87</f>
        <v>121705.05523660078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52307069.000000007</v>
      </c>
      <c r="H46" s="81">
        <f t="shared" ref="H46" si="38">+L46+P46+T46+X46+AB46+AF46+AJ46+AN46+AR46+AV46+AZ46+BD46</f>
        <v>28237117.97029401</v>
      </c>
      <c r="I46" s="81">
        <f t="shared" ref="I46" si="39">+M46+Q46+U46+Y46+AC46+AG46+AK46+AO46+AS46+AW46+BA46+BE46</f>
        <v>13219293.567755304</v>
      </c>
      <c r="J46" s="81">
        <f t="shared" ref="J46" si="40">+N46+R46+V46+Z46+AD46+AH46+AL46+AP46+AT46+AX46+BB46+BF46</f>
        <v>10850657.461950675</v>
      </c>
      <c r="L46" s="44">
        <f>'Class Allocation'!L419</f>
        <v>11484355.537180251</v>
      </c>
      <c r="M46" s="44">
        <f>'Class Allocation'!M419</f>
        <v>4786756.8617880503</v>
      </c>
      <c r="N46" s="44">
        <f>'Class Allocation'!N419</f>
        <v>7919872.6606270168</v>
      </c>
      <c r="O46" s="44"/>
      <c r="P46" s="44">
        <f>'Class Allocation'!P419</f>
        <v>3476971.9029169539</v>
      </c>
      <c r="Q46" s="44">
        <f>'Class Allocation'!Q419</f>
        <v>1555387.7945764496</v>
      </c>
      <c r="R46" s="44">
        <f>'Class Allocation'!R419</f>
        <v>1991588.6094797221</v>
      </c>
      <c r="S46" s="44"/>
      <c r="T46" s="44">
        <f>'Class Allocation'!T419</f>
        <v>357411.49681066512</v>
      </c>
      <c r="U46" s="44">
        <f>'Class Allocation'!U419</f>
        <v>184900.95631561542</v>
      </c>
      <c r="V46" s="44">
        <f>'Class Allocation'!V419</f>
        <v>37490.225371475106</v>
      </c>
      <c r="W46" s="44"/>
      <c r="X46" s="44">
        <f>'Class Allocation'!X419</f>
        <v>4187116.8065822655</v>
      </c>
      <c r="Y46" s="44">
        <f>'Class Allocation'!Y419</f>
        <v>2144843.3945355285</v>
      </c>
      <c r="Z46" s="44">
        <f>'Class Allocation'!Z419</f>
        <v>391743.27406295773</v>
      </c>
      <c r="AA46" s="44"/>
      <c r="AB46" s="44">
        <f>'Class Allocation'!AB419</f>
        <v>3915116.8513657991</v>
      </c>
      <c r="AC46" s="44">
        <f>'Class Allocation'!AC419</f>
        <v>2067577.7054740384</v>
      </c>
      <c r="AD46" s="44">
        <f>'Class Allocation'!AD419</f>
        <v>81961.702938199858</v>
      </c>
      <c r="AE46" s="44"/>
      <c r="AF46" s="44">
        <f>'Class Allocation'!AF419</f>
        <v>2355170.034332769</v>
      </c>
      <c r="AG46" s="44">
        <f>'Class Allocation'!AG419</f>
        <v>910817.06530005147</v>
      </c>
      <c r="AH46" s="44">
        <f>'Class Allocation'!AH419</f>
        <v>101977.72202765736</v>
      </c>
      <c r="AI46" s="44"/>
      <c r="AJ46" s="44">
        <f>'Class Allocation'!AJ419</f>
        <v>1853346.5816304733</v>
      </c>
      <c r="AK46" s="44">
        <f>'Class Allocation'!AK419</f>
        <v>1257345.6809852612</v>
      </c>
      <c r="AL46" s="44">
        <f>'Class Allocation'!AL419</f>
        <v>46493.747496664699</v>
      </c>
      <c r="AM46" s="44"/>
      <c r="AN46" s="44">
        <f>'Class Allocation'!AN419</f>
        <v>236083.18502938218</v>
      </c>
      <c r="AO46" s="44">
        <f>'Class Allocation'!AO419</f>
        <v>122814.72704115805</v>
      </c>
      <c r="AP46" s="44">
        <f>'Class Allocation'!AP419</f>
        <v>553.00341917757657</v>
      </c>
      <c r="AQ46" s="44"/>
      <c r="AR46" s="44">
        <f>'Class Allocation'!AR419</f>
        <v>126592.61902522012</v>
      </c>
      <c r="AS46" s="44">
        <f>'Class Allocation'!AS419</f>
        <v>65270.184978127545</v>
      </c>
      <c r="AT46" s="44">
        <f>'Class Allocation'!AT419</f>
        <v>553.00341917757657</v>
      </c>
      <c r="AU46" s="44"/>
      <c r="AV46" s="44">
        <f>'Class Allocation'!AV419</f>
        <v>231587.46266172087</v>
      </c>
      <c r="AW46" s="44">
        <f>'Class Allocation'!AW419</f>
        <v>116235.36965280325</v>
      </c>
      <c r="AX46" s="44">
        <f>'Class Allocation'!AX419</f>
        <v>267519.68909350288</v>
      </c>
      <c r="AY46" s="44"/>
      <c r="AZ46" s="44">
        <f>'Class Allocation'!AZ419</f>
        <v>7503.838581105103</v>
      </c>
      <c r="BA46" s="44">
        <f>'Class Allocation'!BA419</f>
        <v>3788.0084441354538</v>
      </c>
      <c r="BB46" s="44">
        <f>'Class Allocation'!BB419</f>
        <v>1681.124029804374</v>
      </c>
      <c r="BC46" s="44"/>
      <c r="BD46" s="44">
        <f>'Class Allocation'!BD419</f>
        <v>5861.6541774101806</v>
      </c>
      <c r="BE46" s="44">
        <f>'Class Allocation'!BE419</f>
        <v>3555.8186640846775</v>
      </c>
      <c r="BF46" s="44">
        <f>'Class Allocation'!BF419</f>
        <v>9222.6999853216967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14184335.999999994</v>
      </c>
      <c r="H47" s="81">
        <f t="shared" ref="H47" si="42">+L47+P47+T47+X47+AB47+AF47+AJ47+AN47+AR47+AV47+AZ47+BD47</f>
        <v>11996611.999999996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4259637.0228399988</v>
      </c>
      <c r="M47" s="44">
        <f>SUM('Class Allocation'!M296:M300)</f>
        <v>794997.12168731366</v>
      </c>
      <c r="N47" s="44">
        <f>SUM('Class Allocation'!N296:N300)</f>
        <v>0</v>
      </c>
      <c r="O47" s="44"/>
      <c r="P47" s="44">
        <f>SUM('Class Allocation'!P296:P300)</f>
        <v>1386808.3471999997</v>
      </c>
      <c r="Q47" s="44">
        <f>SUM('Class Allocation'!Q296:Q300)</f>
        <v>258233.57137287915</v>
      </c>
      <c r="R47" s="44">
        <f>SUM('Class Allocation'!R296:R300)</f>
        <v>0</v>
      </c>
      <c r="S47" s="44"/>
      <c r="T47" s="44">
        <f>SUM('Class Allocation'!T296:T300)</f>
        <v>162997.96724399997</v>
      </c>
      <c r="U47" s="44">
        <f>SUM('Class Allocation'!U296:U300)</f>
        <v>30470.818852011926</v>
      </c>
      <c r="V47" s="44">
        <f>SUM('Class Allocation'!V296:V300)</f>
        <v>0</v>
      </c>
      <c r="W47" s="44"/>
      <c r="X47" s="44">
        <f>SUM('Class Allocation'!X296:X300)</f>
        <v>1905301.9178399995</v>
      </c>
      <c r="Y47" s="44">
        <f>SUM('Class Allocation'!Y296:Y300)</f>
        <v>355112.03571937012</v>
      </c>
      <c r="Z47" s="44">
        <f>SUM('Class Allocation'!Z296:Z300)</f>
        <v>0</v>
      </c>
      <c r="AA47" s="44"/>
      <c r="AB47" s="44">
        <f>SUM('Class Allocation'!AB296:AB300)</f>
        <v>1816862.8941759996</v>
      </c>
      <c r="AC47" s="44">
        <f>SUM('Class Allocation'!AC296:AC300)</f>
        <v>340495.81197275146</v>
      </c>
      <c r="AD47" s="44">
        <f>SUM('Class Allocation'!AD296:AD300)</f>
        <v>0</v>
      </c>
      <c r="AE47" s="44"/>
      <c r="AF47" s="44">
        <f>SUM('Class Allocation'!AF296:AF300)</f>
        <v>1092423.4853319998</v>
      </c>
      <c r="AG47" s="44">
        <f>SUM('Class Allocation'!AG296:AG300)</f>
        <v>150956.95692732971</v>
      </c>
      <c r="AH47" s="44">
        <f>SUM('Class Allocation'!AH296:AH300)</f>
        <v>0</v>
      </c>
      <c r="AI47" s="44"/>
      <c r="AJ47" s="44">
        <f>SUM('Class Allocation'!AJ296:AJ300)</f>
        <v>1099405.513516</v>
      </c>
      <c r="AK47" s="44">
        <f>SUM('Class Allocation'!AK296:AK300)</f>
        <v>205984.1094099569</v>
      </c>
      <c r="AL47" s="44">
        <f>SUM('Class Allocation'!AL296:AL300)</f>
        <v>0</v>
      </c>
      <c r="AM47" s="44"/>
      <c r="AN47" s="44">
        <f>SUM('Class Allocation'!AN296:AN300)</f>
        <v>108137.46056799998</v>
      </c>
      <c r="AO47" s="44">
        <f>SUM('Class Allocation'!AO296:AO300)</f>
        <v>20179.943704279693</v>
      </c>
      <c r="AP47" s="44">
        <f>SUM('Class Allocation'!AP296:AP300)</f>
        <v>0</v>
      </c>
      <c r="AQ47" s="44"/>
      <c r="AR47" s="44">
        <f>SUM('Class Allocation'!AR296:AR300)</f>
        <v>58651.436067999988</v>
      </c>
      <c r="AS47" s="44">
        <f>SUM('Class Allocation'!AS296:AS300)</f>
        <v>10978.391492922761</v>
      </c>
      <c r="AT47" s="44">
        <f>SUM('Class Allocation'!AT296:AT300)</f>
        <v>0</v>
      </c>
      <c r="AU47" s="44"/>
      <c r="AV47" s="44">
        <f>SUM('Class Allocation'!AV296:AV300)</f>
        <v>99979.764407999974</v>
      </c>
      <c r="AW47" s="44">
        <f>SUM('Class Allocation'!AW296:AW300)</f>
        <v>19105.28054915191</v>
      </c>
      <c r="AX47" s="44">
        <f>SUM('Class Allocation'!AX296:AX300)</f>
        <v>0</v>
      </c>
      <c r="AY47" s="44"/>
      <c r="AZ47" s="44">
        <f>SUM('Class Allocation'!AZ296:AZ300)</f>
        <v>3263.0784639999993</v>
      </c>
      <c r="BA47" s="44">
        <f>SUM('Class Allocation'!BA296:BA300)</f>
        <v>622.05565049880158</v>
      </c>
      <c r="BB47" s="44">
        <f>SUM('Class Allocation'!BB296:BB300)</f>
        <v>0</v>
      </c>
      <c r="BC47" s="44"/>
      <c r="BD47" s="44">
        <f>SUM('Class Allocation'!BD296:BD300)</f>
        <v>3143.1123439999997</v>
      </c>
      <c r="BE47" s="44">
        <f>SUM('Class Allocation'!BE296:BE300)</f>
        <v>587.9026615339269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244785.99999999997</v>
      </c>
      <c r="H49" s="81">
        <f t="shared" ref="H49" si="50">+L49+P49+T49+X49+AB49+AF49+AJ49+AN49+AR49+AV49+AZ49+BD49</f>
        <v>93745.999999999985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33286.392219999994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10837.037599999996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1273.7269019999999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14888.739719999996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14197.644207999998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8536.6045059999979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8591.1646779999992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845.02644399999974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458.32419399999992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781.27916399999981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25.498911999999994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24.561451999999996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984474.99999999977</v>
      </c>
      <c r="H50" s="81">
        <f t="shared" ref="H50" si="54">+L50+P50+T50+X50+AB50+AF50+AJ50+AN50+AR50+AV50+AZ50+BD50</f>
        <v>984474.99999999977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349557.53824999993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113805.30999999997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13376.061824999999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156354.31949999995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149096.76979999998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89647.277974999975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90220.242424999989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8874.0576499999988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4813.0982749999985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8204.6146499999977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267.77719999999994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257.93244999999996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14184335.999999994</v>
      </c>
      <c r="H53" s="81">
        <f t="shared" ref="H53" si="66">+L53+P53+T53+X53+AB53+AF53+AJ53+AN53+AR53+AV53+AZ53+BD53</f>
        <v>11996611.999999996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4259637.0228399988</v>
      </c>
      <c r="M53" s="44">
        <f>SUM('Class Allocation'!M296:M300)</f>
        <v>794997.12168731366</v>
      </c>
      <c r="N53" s="44">
        <f>SUM('Class Allocation'!N296:N300)</f>
        <v>0</v>
      </c>
      <c r="O53" s="44"/>
      <c r="P53" s="44">
        <f>SUM('Class Allocation'!P296:P300)</f>
        <v>1386808.3471999997</v>
      </c>
      <c r="Q53" s="44">
        <f>SUM('Class Allocation'!Q296:Q300)</f>
        <v>258233.57137287915</v>
      </c>
      <c r="R53" s="44">
        <f>SUM('Class Allocation'!R296:R300)</f>
        <v>0</v>
      </c>
      <c r="S53" s="44"/>
      <c r="T53" s="44">
        <f>SUM('Class Allocation'!T296:T300)</f>
        <v>162997.96724399997</v>
      </c>
      <c r="U53" s="44">
        <f>SUM('Class Allocation'!U296:U300)</f>
        <v>30470.818852011926</v>
      </c>
      <c r="V53" s="44">
        <f>SUM('Class Allocation'!V296:V300)</f>
        <v>0</v>
      </c>
      <c r="W53" s="44"/>
      <c r="X53" s="44">
        <f>SUM('Class Allocation'!X296:X300)</f>
        <v>1905301.9178399995</v>
      </c>
      <c r="Y53" s="44">
        <f>SUM('Class Allocation'!Y296:Y300)</f>
        <v>355112.03571937012</v>
      </c>
      <c r="Z53" s="44">
        <f>SUM('Class Allocation'!Z296:Z300)</f>
        <v>0</v>
      </c>
      <c r="AA53" s="44"/>
      <c r="AB53" s="44">
        <f>SUM('Class Allocation'!AB296:AB300)</f>
        <v>1816862.8941759996</v>
      </c>
      <c r="AC53" s="44">
        <f>SUM('Class Allocation'!AC296:AC300)</f>
        <v>340495.81197275146</v>
      </c>
      <c r="AD53" s="44">
        <f>SUM('Class Allocation'!AD296:AD300)</f>
        <v>0</v>
      </c>
      <c r="AE53" s="44"/>
      <c r="AF53" s="44">
        <f>SUM('Class Allocation'!AF296:AF300)</f>
        <v>1092423.4853319998</v>
      </c>
      <c r="AG53" s="44">
        <f>SUM('Class Allocation'!AG296:AG300)</f>
        <v>150956.95692732971</v>
      </c>
      <c r="AH53" s="44">
        <f>SUM('Class Allocation'!AH296:AH300)</f>
        <v>0</v>
      </c>
      <c r="AI53" s="44"/>
      <c r="AJ53" s="44">
        <f>SUM('Class Allocation'!AJ296:AJ300)</f>
        <v>1099405.513516</v>
      </c>
      <c r="AK53" s="44">
        <f>SUM('Class Allocation'!AK296:AK300)</f>
        <v>205984.1094099569</v>
      </c>
      <c r="AL53" s="44">
        <f>SUM('Class Allocation'!AL296:AL300)</f>
        <v>0</v>
      </c>
      <c r="AM53" s="44"/>
      <c r="AN53" s="44">
        <f>SUM('Class Allocation'!AN296:AN300)</f>
        <v>108137.46056799998</v>
      </c>
      <c r="AO53" s="44">
        <f>SUM('Class Allocation'!AO296:AO300)</f>
        <v>20179.943704279693</v>
      </c>
      <c r="AP53" s="44">
        <f>SUM('Class Allocation'!AP296:AP300)</f>
        <v>0</v>
      </c>
      <c r="AQ53" s="44"/>
      <c r="AR53" s="44">
        <f>SUM('Class Allocation'!AR296:AR300)</f>
        <v>58651.436067999988</v>
      </c>
      <c r="AS53" s="44">
        <f>SUM('Class Allocation'!AS296:AS300)</f>
        <v>10978.391492922761</v>
      </c>
      <c r="AT53" s="44">
        <f>SUM('Class Allocation'!AT296:AT300)</f>
        <v>0</v>
      </c>
      <c r="AU53" s="44"/>
      <c r="AV53" s="44">
        <f>SUM('Class Allocation'!AV296:AV300)</f>
        <v>99979.764407999974</v>
      </c>
      <c r="AW53" s="44">
        <f>SUM('Class Allocation'!AW296:AW300)</f>
        <v>19105.28054915191</v>
      </c>
      <c r="AX53" s="44">
        <f>SUM('Class Allocation'!AX296:AX300)</f>
        <v>0</v>
      </c>
      <c r="AY53" s="44"/>
      <c r="AZ53" s="44">
        <f>SUM('Class Allocation'!AZ296:AZ300)</f>
        <v>3263.0784639999993</v>
      </c>
      <c r="BA53" s="44">
        <f>SUM('Class Allocation'!BA296:BA300)</f>
        <v>622.05565049880158</v>
      </c>
      <c r="BB53" s="44">
        <f>SUM('Class Allocation'!BB296:BB300)</f>
        <v>0</v>
      </c>
      <c r="BC53" s="44"/>
      <c r="BD53" s="44">
        <f>SUM('Class Allocation'!BD296:BD300)</f>
        <v>3143.1123439999997</v>
      </c>
      <c r="BE53" s="44">
        <f>SUM('Class Allocation'!BE296:BE300)</f>
        <v>587.9026615339269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25">
      <c r="C57" s="152" t="s">
        <v>364</v>
      </c>
      <c r="D57" s="152" t="s">
        <v>361</v>
      </c>
      <c r="E57" s="152">
        <f t="shared" si="4"/>
        <v>46</v>
      </c>
      <c r="F57" s="152"/>
      <c r="G57" s="154">
        <f t="shared" ref="G57" si="77">SUM(L57:BF57)</f>
        <v>53937678</v>
      </c>
      <c r="H57" s="155">
        <f t="shared" ref="H57" si="78">+L57+P57+T57+X57+AB57+AF57+AJ57+AN57+AR57+AV57+AZ57+BD57</f>
        <v>16216787.924744591</v>
      </c>
      <c r="I57" s="155">
        <f t="shared" ref="I57" si="79">+M57+Q57+U57+Y57+AC57+AG57+AK57+AO57+AS57+AW57+BA57+BE57</f>
        <v>37720890.075255416</v>
      </c>
      <c r="J57" s="155">
        <f t="shared" ref="J57" si="80">+N57+R57+V57+Z57+AD57+AH57+AL57+AP57+AT57+AX57+BB57+BF57</f>
        <v>0</v>
      </c>
      <c r="K57" s="156"/>
      <c r="L57" s="136">
        <f>L69</f>
        <v>6341579.6280841902</v>
      </c>
      <c r="M57" s="136">
        <f t="shared" ref="M57:BF57" si="81">M69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2" t="s">
        <v>365</v>
      </c>
      <c r="D58" s="152" t="s">
        <v>276</v>
      </c>
      <c r="E58" s="152">
        <f t="shared" si="4"/>
        <v>47</v>
      </c>
      <c r="F58" s="152"/>
      <c r="G58" s="154">
        <f t="shared" ref="G58" si="82">SUM(L58:BF58)</f>
        <v>18526106</v>
      </c>
      <c r="H58" s="155">
        <f t="shared" ref="H58" si="83">+L58+P58+T58+X58+AB58+AF58+AJ58+AN58+AR58+AV58+AZ58+BD58</f>
        <v>18526106</v>
      </c>
      <c r="I58" s="155">
        <f t="shared" ref="I58" si="84">+M58+Q58+U58+Y58+AC58+AG58+AK58+AO58+AS58+AW58+BA58+BE58</f>
        <v>0</v>
      </c>
      <c r="J58" s="155">
        <f t="shared" ref="J58" si="85">+N58+R58+V58+Z58+AD58+AH58+AL58+AP58+AT58+AX58+BB58+BF58</f>
        <v>0</v>
      </c>
      <c r="K58" s="156"/>
      <c r="L58" s="136">
        <f>L74</f>
        <v>7244639.1321466723</v>
      </c>
      <c r="M58" s="136">
        <f t="shared" ref="M58:BF58" si="86">M74</f>
        <v>0</v>
      </c>
      <c r="N58" s="136">
        <f t="shared" si="86"/>
        <v>0</v>
      </c>
      <c r="O58" s="136"/>
      <c r="P58" s="136">
        <f t="shared" si="86"/>
        <v>2618032.6506401533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215911.5553750933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3047673.6044276664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2305035.4410810177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1556867.3395929355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1333121.7051841447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143947.8138017061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58267.65703437075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2609.100716240142</v>
      </c>
      <c r="BE58" s="136">
        <f t="shared" si="86"/>
        <v>0</v>
      </c>
      <c r="BF58" s="136">
        <f t="shared" si="86"/>
        <v>0</v>
      </c>
    </row>
    <row r="59" spans="3:58" s="135" customFormat="1" x14ac:dyDescent="0.25">
      <c r="C59" s="152" t="s">
        <v>368</v>
      </c>
      <c r="D59" s="152" t="s">
        <v>277</v>
      </c>
      <c r="E59" s="152">
        <f t="shared" si="4"/>
        <v>48</v>
      </c>
      <c r="F59" s="152"/>
      <c r="G59" s="154">
        <f t="shared" ref="G59" si="87">SUM(L59:BF59)</f>
        <v>2617218.9999999991</v>
      </c>
      <c r="H59" s="155">
        <f t="shared" ref="H59" si="88">+L59+P59+T59+X59+AB59+AF59+AJ59+AN59+AR59+AV59+AZ59+BD59</f>
        <v>2617218.9999999991</v>
      </c>
      <c r="I59" s="155">
        <f t="shared" ref="I59" si="89">+M59+Q59+U59+Y59+AC59+AG59+AK59+AO59+AS59+AW59+BA59+BE59</f>
        <v>0</v>
      </c>
      <c r="J59" s="155">
        <f t="shared" ref="J59" si="90">+N59+R59+V59+Z59+AD59+AH59+AL59+AP59+AT59+AX59+BB59+BF59</f>
        <v>0</v>
      </c>
      <c r="K59" s="156"/>
      <c r="L59" s="136">
        <f>L79</f>
        <v>1023464.250112667</v>
      </c>
      <c r="M59" s="136">
        <f t="shared" ref="M59:BF59" si="91">M79</f>
        <v>0</v>
      </c>
      <c r="N59" s="136">
        <f t="shared" si="91"/>
        <v>0</v>
      </c>
      <c r="O59" s="136"/>
      <c r="P59" s="136">
        <f t="shared" si="91"/>
        <v>369854.56068726862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30502.245050700149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430550.77323354257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325636.83658458071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219941.67482697568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188332.69420569774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20335.78741751167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8231.5851521004352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368.59272895541608</v>
      </c>
      <c r="BE59" s="136">
        <f t="shared" si="91"/>
        <v>0</v>
      </c>
      <c r="BF59" s="136">
        <f t="shared" si="91"/>
        <v>0</v>
      </c>
    </row>
    <row r="60" spans="3:58" s="135" customFormat="1" x14ac:dyDescent="0.25">
      <c r="C60" s="152" t="s">
        <v>272</v>
      </c>
      <c r="D60" s="152" t="s">
        <v>273</v>
      </c>
      <c r="E60" s="152">
        <f t="shared" si="4"/>
        <v>49</v>
      </c>
      <c r="F60" s="152"/>
      <c r="G60" s="154">
        <f t="shared" ref="G60" si="92">SUM(L60:BF60)</f>
        <v>631684224.00000012</v>
      </c>
      <c r="H60" s="155">
        <f t="shared" ref="H60" si="93">+L60+P60+T60+X60+AB60+AF60+AJ60+AN60+AR60+AV60+AZ60+BD60</f>
        <v>152195998.92293608</v>
      </c>
      <c r="I60" s="155">
        <f t="shared" ref="I60" si="94">+M60+Q60+U60+Y60+AC60+AG60+AK60+AO60+AS60+AW60+BA60+BE60</f>
        <v>427820098.07364148</v>
      </c>
      <c r="J60" s="155">
        <f t="shared" ref="J60" si="95">+N60+R60+V60+Z60+AD60+AH60+AL60+AP60+AT60+AX60+BB60+BF60</f>
        <v>51668127.003422372</v>
      </c>
      <c r="K60" s="156"/>
      <c r="L60" s="136">
        <f>+'Class Allocation'!L290</f>
        <v>64928867.92171862</v>
      </c>
      <c r="M60" s="136">
        <f>+'Class Allocation'!M290</f>
        <v>155349937.70406318</v>
      </c>
      <c r="N60" s="136">
        <f>+'Class Allocation'!N290</f>
        <v>37759531.583750755</v>
      </c>
      <c r="O60" s="136"/>
      <c r="P60" s="136">
        <f>+'Class Allocation'!P290</f>
        <v>19588907.959223457</v>
      </c>
      <c r="Q60" s="136">
        <f>+'Class Allocation'!Q290</f>
        <v>50464932.920595527</v>
      </c>
      <c r="R60" s="136">
        <f>+'Class Allocation'!R290</f>
        <v>9087551.0488618277</v>
      </c>
      <c r="S60" s="136"/>
      <c r="T60" s="136">
        <f>+'Class Allocation'!T290</f>
        <v>1840053.1004086649</v>
      </c>
      <c r="U60" s="136">
        <f>+'Class Allocation'!U290</f>
        <v>5964031.3332277574</v>
      </c>
      <c r="V60" s="136">
        <f>+'Class Allocation'!V290</f>
        <v>156077.11179348163</v>
      </c>
      <c r="W60" s="136"/>
      <c r="X60" s="136">
        <f>+'Class Allocation'!X290</f>
        <v>22166564.593891248</v>
      </c>
      <c r="Y60" s="136">
        <f>+'Class Allocation'!Y290</f>
        <v>69437658.439501345</v>
      </c>
      <c r="Z60" s="136">
        <f>+'Class Allocation'!Z290</f>
        <v>1692159.0035193264</v>
      </c>
      <c r="AA60" s="136"/>
      <c r="AB60" s="136">
        <f>+'Class Allocation'!AB290</f>
        <v>19930584.583246965</v>
      </c>
      <c r="AC60" s="136">
        <f>+'Class Allocation'!AC290</f>
        <v>66654547.581304826</v>
      </c>
      <c r="AD60" s="136">
        <f>+'Class Allocation'!AD290</f>
        <v>351095.52805458452</v>
      </c>
      <c r="AE60" s="136"/>
      <c r="AF60" s="136">
        <f>+'Class Allocation'!AF290</f>
        <v>12184945.624387313</v>
      </c>
      <c r="AG60" s="136">
        <f>+'Class Allocation'!AG290</f>
        <v>29511267.676461425</v>
      </c>
      <c r="AH60" s="136">
        <f>+'Class Allocation'!AH290</f>
        <v>456836.31427806773</v>
      </c>
      <c r="AI60" s="136"/>
      <c r="AJ60" s="136">
        <f>+'Class Allocation'!AJ290</f>
        <v>8588478.1536141559</v>
      </c>
      <c r="AK60" s="136">
        <f>+'Class Allocation'!AK290</f>
        <v>40367490.8343978</v>
      </c>
      <c r="AL60" s="136">
        <f>+'Class Allocation'!AL290</f>
        <v>192911.91580498236</v>
      </c>
      <c r="AM60" s="136"/>
      <c r="AN60" s="136">
        <f>+'Class Allocation'!AN290</f>
        <v>1214581.0987481147</v>
      </c>
      <c r="AO60" s="136">
        <f>+'Class Allocation'!AO290</f>
        <v>3952255.0427972144</v>
      </c>
      <c r="AP60" s="136">
        <f>+'Class Allocation'!AP290</f>
        <v>2300.5760419196417</v>
      </c>
      <c r="AQ60" s="136"/>
      <c r="AR60" s="136">
        <f>+'Class Allocation'!AR290</f>
        <v>626358.27308047097</v>
      </c>
      <c r="AS60" s="136">
        <f>+'Class Allocation'!AS290</f>
        <v>2139624.6310171075</v>
      </c>
      <c r="AT60" s="136">
        <f>+'Class Allocation'!AT290</f>
        <v>2300.5760419196417</v>
      </c>
      <c r="AU60" s="136"/>
      <c r="AV60" s="136">
        <f>+'Class Allocation'!AV290</f>
        <v>1065425.7716302909</v>
      </c>
      <c r="AW60" s="136">
        <f>+'Class Allocation'!AW290</f>
        <v>3741516.4913620478</v>
      </c>
      <c r="AX60" s="136">
        <f>+'Class Allocation'!AX290</f>
        <v>1917464.6555439073</v>
      </c>
      <c r="AY60" s="136"/>
      <c r="AZ60" s="136">
        <f>+'Class Allocation'!AZ290</f>
        <v>34401.871634089599</v>
      </c>
      <c r="BA60" s="136">
        <f>+'Class Allocation'!BA290</f>
        <v>121844.8977169346</v>
      </c>
      <c r="BB60" s="136">
        <f>+'Class Allocation'!BB290</f>
        <v>7714.5628960141366</v>
      </c>
      <c r="BC60" s="136"/>
      <c r="BD60" s="136">
        <f>+'Class Allocation'!BD290</f>
        <v>26829.971352692432</v>
      </c>
      <c r="BE60" s="136">
        <f>+'Class Allocation'!BE290</f>
        <v>114990.52119633951</v>
      </c>
      <c r="BF60" s="136">
        <f>+'Class Allocation'!BF290</f>
        <v>42184.126835575385</v>
      </c>
    </row>
    <row r="61" spans="3:58" x14ac:dyDescent="0.25">
      <c r="C61" s="152" t="s">
        <v>490</v>
      </c>
      <c r="D61" s="152" t="s">
        <v>491</v>
      </c>
      <c r="E61" s="152">
        <f t="shared" si="4"/>
        <v>50</v>
      </c>
      <c r="F61" s="152"/>
      <c r="G61" s="152">
        <f>SUM(L61:BF61)</f>
        <v>480032</v>
      </c>
      <c r="H61" s="161"/>
      <c r="I61" s="152"/>
      <c r="J61" s="152"/>
      <c r="K61" s="156"/>
      <c r="L61" s="152"/>
      <c r="M61" s="152"/>
      <c r="N61" s="153">
        <f>N44</f>
        <v>364109</v>
      </c>
      <c r="O61" s="152"/>
      <c r="P61" s="152"/>
      <c r="Q61" s="152"/>
      <c r="R61" s="153">
        <f>R44</f>
        <v>90474</v>
      </c>
      <c r="S61" s="152"/>
      <c r="T61" s="152"/>
      <c r="U61" s="152"/>
      <c r="V61" s="136">
        <f>V44</f>
        <v>360</v>
      </c>
      <c r="W61" s="152"/>
      <c r="X61" s="152"/>
      <c r="Y61" s="152"/>
      <c r="Z61" s="136">
        <f>Z44</f>
        <v>14121</v>
      </c>
      <c r="AA61" s="152"/>
      <c r="AB61" s="152"/>
      <c r="AC61" s="152"/>
      <c r="AD61" s="136">
        <f>AD44</f>
        <v>2638</v>
      </c>
      <c r="AE61" s="152"/>
      <c r="AF61" s="152"/>
      <c r="AG61" s="152"/>
      <c r="AH61" s="136">
        <f>AH44</f>
        <v>6900</v>
      </c>
      <c r="AI61" s="152"/>
      <c r="AJ61" s="152"/>
      <c r="AK61" s="152"/>
      <c r="AL61" s="136">
        <f>AL44</f>
        <v>325</v>
      </c>
      <c r="AM61" s="152"/>
      <c r="AN61" s="152"/>
      <c r="AO61" s="152"/>
      <c r="AP61" s="136">
        <f>AP44</f>
        <v>5</v>
      </c>
      <c r="AQ61" s="152"/>
      <c r="AR61" s="152"/>
      <c r="AS61" s="152"/>
      <c r="AT61" s="136">
        <f>AT44</f>
        <v>5</v>
      </c>
      <c r="AU61" s="152"/>
      <c r="AV61" s="152"/>
      <c r="AW61" s="152"/>
      <c r="AX61" s="152">
        <v>0</v>
      </c>
      <c r="AY61" s="152"/>
      <c r="AZ61" s="152"/>
      <c r="BA61" s="152"/>
      <c r="BB61" s="152">
        <v>176</v>
      </c>
      <c r="BC61" s="152"/>
      <c r="BD61" s="152"/>
      <c r="BE61" s="152"/>
      <c r="BF61" s="152">
        <v>919</v>
      </c>
    </row>
    <row r="62" spans="3:58" x14ac:dyDescent="0.25">
      <c r="C62" s="152" t="s">
        <v>501</v>
      </c>
      <c r="D62" s="152" t="s">
        <v>504</v>
      </c>
      <c r="E62" s="152">
        <f t="shared" si="4"/>
        <v>51</v>
      </c>
      <c r="F62" s="152"/>
      <c r="G62" s="177">
        <f>SUM(L62:BF62)</f>
        <v>1</v>
      </c>
      <c r="H62" s="176"/>
      <c r="I62" s="175">
        <f>G62</f>
        <v>1</v>
      </c>
      <c r="J62" s="152"/>
      <c r="K62" s="156"/>
      <c r="L62" s="152"/>
      <c r="M62" s="174">
        <f>M85</f>
        <v>0.36339004448793066</v>
      </c>
      <c r="N62" s="153"/>
      <c r="O62" s="152"/>
      <c r="P62" s="152"/>
      <c r="Q62" s="174">
        <f>Q85</f>
        <v>0.11803754558293421</v>
      </c>
      <c r="R62" s="153"/>
      <c r="S62" s="152"/>
      <c r="T62" s="152"/>
      <c r="U62" s="174">
        <f>U85</f>
        <v>1.3928090952977581E-2</v>
      </c>
      <c r="V62" s="136"/>
      <c r="W62" s="152"/>
      <c r="X62" s="152"/>
      <c r="Y62" s="174">
        <f>Y85</f>
        <v>0.16232030901492606</v>
      </c>
      <c r="Z62" s="136"/>
      <c r="AA62" s="152"/>
      <c r="AB62" s="152"/>
      <c r="AC62" s="174">
        <f>AC85</f>
        <v>0.15563929086701589</v>
      </c>
      <c r="AD62" s="136"/>
      <c r="AE62" s="152"/>
      <c r="AF62" s="152"/>
      <c r="AG62" s="174">
        <f>AG85</f>
        <v>6.900182880808077E-2</v>
      </c>
      <c r="AH62" s="136"/>
      <c r="AI62" s="152"/>
      <c r="AJ62" s="152"/>
      <c r="AK62" s="174">
        <f>AK85</f>
        <v>9.4154522878551819E-2</v>
      </c>
      <c r="AL62" s="136"/>
      <c r="AM62" s="152"/>
      <c r="AN62" s="152"/>
      <c r="AO62" s="174">
        <f>AO85</f>
        <v>9.2241725666856022E-3</v>
      </c>
      <c r="AP62" s="136"/>
      <c r="AQ62" s="152"/>
      <c r="AR62" s="152"/>
      <c r="AS62" s="174">
        <f>AS85</f>
        <v>5.0181793923377727E-3</v>
      </c>
      <c r="AT62" s="136"/>
      <c r="AU62" s="152"/>
      <c r="AV62" s="152"/>
      <c r="AW62" s="174">
        <f>AW85</f>
        <v>8.7329482828509952E-3</v>
      </c>
      <c r="AX62" s="152"/>
      <c r="AY62" s="152"/>
      <c r="AZ62" s="152"/>
      <c r="BA62" s="174">
        <f>BA85</f>
        <v>2.8433918103874236E-4</v>
      </c>
      <c r="BB62" s="152"/>
      <c r="BC62" s="152"/>
      <c r="BD62" s="152"/>
      <c r="BE62" s="174">
        <f>BE85</f>
        <v>2.6872798466987923E-4</v>
      </c>
      <c r="BF62" s="152"/>
    </row>
    <row r="63" spans="3:58" x14ac:dyDescent="0.25">
      <c r="C63" s="152" t="s">
        <v>502</v>
      </c>
      <c r="D63" s="152" t="s">
        <v>509</v>
      </c>
      <c r="E63" s="152">
        <v>52</v>
      </c>
      <c r="F63" s="152"/>
      <c r="G63" s="175">
        <v>1</v>
      </c>
      <c r="H63" s="176">
        <v>1</v>
      </c>
      <c r="I63" s="152"/>
      <c r="J63" s="152"/>
      <c r="K63" s="156"/>
      <c r="L63" s="152">
        <v>0.35507</v>
      </c>
      <c r="M63" s="152"/>
      <c r="N63" s="153"/>
      <c r="O63" s="152"/>
      <c r="P63" s="152">
        <v>0.11559999999999999</v>
      </c>
      <c r="Q63" s="152"/>
      <c r="R63" s="153"/>
      <c r="S63" s="152"/>
      <c r="T63" s="152">
        <v>1.3587E-2</v>
      </c>
      <c r="U63" s="152"/>
      <c r="V63" s="136"/>
      <c r="W63" s="152"/>
      <c r="X63" s="152">
        <v>0.15881999999999999</v>
      </c>
      <c r="Y63" s="152"/>
      <c r="Z63" s="136"/>
      <c r="AA63" s="152"/>
      <c r="AB63" s="152">
        <v>0.151448</v>
      </c>
      <c r="AC63" s="152"/>
      <c r="AD63" s="136"/>
      <c r="AE63" s="152"/>
      <c r="AF63" s="152">
        <v>9.1061000000000003E-2</v>
      </c>
      <c r="AG63" s="152"/>
      <c r="AH63" s="136"/>
      <c r="AI63" s="152"/>
      <c r="AJ63" s="152">
        <v>9.1643000000000002E-2</v>
      </c>
      <c r="AK63" s="152"/>
      <c r="AL63" s="136"/>
      <c r="AM63" s="152"/>
      <c r="AN63" s="152">
        <v>9.0139999999999994E-3</v>
      </c>
      <c r="AO63" s="152"/>
      <c r="AP63" s="136"/>
      <c r="AQ63" s="152"/>
      <c r="AR63" s="152">
        <v>4.8890000000000001E-3</v>
      </c>
      <c r="AS63" s="152"/>
      <c r="AT63" s="136"/>
      <c r="AU63" s="152"/>
      <c r="AV63" s="152">
        <v>8.3339999999999994E-3</v>
      </c>
      <c r="AW63" s="152"/>
      <c r="AX63" s="152"/>
      <c r="AY63" s="152"/>
      <c r="AZ63" s="152">
        <v>2.72E-4</v>
      </c>
      <c r="BA63" s="152"/>
      <c r="BB63" s="152"/>
      <c r="BC63" s="152"/>
      <c r="BD63" s="152">
        <v>2.6200000000000003E-4</v>
      </c>
      <c r="BE63" s="152"/>
      <c r="BF63" s="152"/>
    </row>
    <row r="64" spans="3:58" x14ac:dyDescent="0.25">
      <c r="C64" s="152" t="s">
        <v>503</v>
      </c>
      <c r="D64" s="152" t="s">
        <v>510</v>
      </c>
      <c r="E64" s="152">
        <v>53</v>
      </c>
      <c r="F64" s="152"/>
      <c r="G64" s="175">
        <v>1.0000000000000002</v>
      </c>
      <c r="H64" s="176">
        <v>1.0000000000000002</v>
      </c>
      <c r="I64" s="152"/>
      <c r="J64" s="152"/>
      <c r="K64" s="156"/>
      <c r="L64" s="152">
        <v>0.357406</v>
      </c>
      <c r="M64" s="152"/>
      <c r="N64" s="152"/>
      <c r="O64" s="152"/>
      <c r="P64" s="152">
        <v>0.115872</v>
      </c>
      <c r="Q64" s="152"/>
      <c r="R64" s="152"/>
      <c r="S64" s="152"/>
      <c r="T64" s="152">
        <v>1.3531E-2</v>
      </c>
      <c r="U64" s="152"/>
      <c r="V64" s="136"/>
      <c r="W64" s="152"/>
      <c r="X64" s="152">
        <v>0.1585</v>
      </c>
      <c r="Y64" s="152"/>
      <c r="Z64" s="152"/>
      <c r="AA64" s="152"/>
      <c r="AB64" s="152">
        <v>0.150642</v>
      </c>
      <c r="AC64" s="152"/>
      <c r="AD64" s="152"/>
      <c r="AE64" s="152"/>
      <c r="AF64" s="152">
        <v>9.0666999999999998E-2</v>
      </c>
      <c r="AG64" s="152"/>
      <c r="AH64" s="152"/>
      <c r="AI64" s="152"/>
      <c r="AJ64" s="152">
        <v>9.0883000000000005E-2</v>
      </c>
      <c r="AK64" s="152"/>
      <c r="AL64" s="152"/>
      <c r="AM64" s="152"/>
      <c r="AN64" s="152">
        <v>8.966E-3</v>
      </c>
      <c r="AO64" s="152"/>
      <c r="AP64" s="152"/>
      <c r="AQ64" s="152"/>
      <c r="AR64" s="152">
        <v>4.8469999999999997E-3</v>
      </c>
      <c r="AS64" s="152"/>
      <c r="AT64" s="152"/>
      <c r="AU64" s="152"/>
      <c r="AV64" s="152">
        <v>8.1600000000000006E-3</v>
      </c>
      <c r="AW64" s="152"/>
      <c r="AX64" s="152"/>
      <c r="AY64" s="152"/>
      <c r="AZ64" s="152">
        <v>2.6600000000000001E-4</v>
      </c>
      <c r="BA64" s="152"/>
      <c r="BB64" s="152"/>
      <c r="BC64" s="152"/>
      <c r="BD64" s="152">
        <v>2.5999999999999998E-4</v>
      </c>
      <c r="BE64" s="152"/>
      <c r="BF64" s="152"/>
    </row>
    <row r="65" spans="3:69" x14ac:dyDescent="0.25">
      <c r="C65" s="152"/>
      <c r="D65" s="152"/>
      <c r="E65" s="152"/>
      <c r="F65" s="152"/>
      <c r="G65" s="152"/>
      <c r="H65" s="161"/>
      <c r="I65" s="152"/>
      <c r="J65" s="152"/>
      <c r="K65" s="156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3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3:69" s="135" customFormat="1" x14ac:dyDescent="0.25">
      <c r="C66" s="152" t="s">
        <v>363</v>
      </c>
      <c r="D66" s="152"/>
      <c r="E66" s="152"/>
      <c r="F66" s="152"/>
      <c r="G66" s="152"/>
      <c r="H66" s="161"/>
      <c r="I66" s="152"/>
      <c r="J66" s="152"/>
      <c r="K66" s="156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36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3:69" s="135" customFormat="1" x14ac:dyDescent="0.25">
      <c r="C67" s="152" t="s">
        <v>1</v>
      </c>
      <c r="D67" s="152" t="s">
        <v>245</v>
      </c>
      <c r="E67" s="152"/>
      <c r="F67" s="152"/>
      <c r="G67" s="136">
        <f>'Class Allocation'!H196</f>
        <v>16216787.924744591</v>
      </c>
      <c r="H67" s="57">
        <f>G67</f>
        <v>16216787.924744591</v>
      </c>
      <c r="I67" s="152"/>
      <c r="J67" s="152"/>
      <c r="K67" s="156"/>
      <c r="L67" s="136">
        <f>'Alloc Pct'!L28*'Alloc amt'!$G67</f>
        <v>6341579.6280841902</v>
      </c>
      <c r="M67" s="136">
        <f>'Alloc Pct'!M28*'Alloc amt'!$G67</f>
        <v>0</v>
      </c>
      <c r="N67" s="136">
        <f>'Alloc Pct'!N28*'Alloc amt'!$G67</f>
        <v>0</v>
      </c>
      <c r="O67" s="136">
        <f>'Alloc Pct'!O28*'Alloc amt'!$G67</f>
        <v>0</v>
      </c>
      <c r="P67" s="136">
        <f>'Alloc Pct'!P28*'Alloc amt'!$G67</f>
        <v>2291689.3747389931</v>
      </c>
      <c r="Q67" s="136">
        <f>'Alloc Pct'!Q28*'Alloc amt'!$G67</f>
        <v>0</v>
      </c>
      <c r="R67" s="136">
        <f>'Alloc Pct'!R28*'Alloc amt'!$G67</f>
        <v>0</v>
      </c>
      <c r="S67" s="136">
        <f>'Alloc Pct'!S28*'Alloc amt'!$G67</f>
        <v>0</v>
      </c>
      <c r="T67" s="136">
        <f>'Alloc Pct'!T28*'Alloc amt'!$G67</f>
        <v>188997.72591280844</v>
      </c>
      <c r="U67" s="136">
        <f>'Alloc Pct'!U28*'Alloc amt'!$G67</f>
        <v>0</v>
      </c>
      <c r="V67" s="136">
        <f>'Alloc Pct'!V28*'Alloc amt'!$G67</f>
        <v>0</v>
      </c>
      <c r="W67" s="136">
        <f>'Alloc Pct'!W28*'Alloc amt'!$G67</f>
        <v>0</v>
      </c>
      <c r="X67" s="136">
        <f>'Alloc Pct'!X28*'Alloc amt'!$G67</f>
        <v>2667774.6800566404</v>
      </c>
      <c r="Y67" s="136">
        <f>'Alloc Pct'!Y28*'Alloc amt'!$G67</f>
        <v>0</v>
      </c>
      <c r="Z67" s="136">
        <f>'Alloc Pct'!Z28*'Alloc amt'!$G67</f>
        <v>0</v>
      </c>
      <c r="AA67" s="136">
        <f>'Alloc Pct'!AA28*'Alloc amt'!$G67</f>
        <v>0</v>
      </c>
      <c r="AB67" s="136">
        <f>'Alloc Pct'!AB28*'Alloc amt'!$G67</f>
        <v>2017707.9256175568</v>
      </c>
      <c r="AC67" s="136">
        <f>'Alloc Pct'!AC28*'Alloc amt'!$G67</f>
        <v>0</v>
      </c>
      <c r="AD67" s="136">
        <f>'Alloc Pct'!AD28*'Alloc amt'!$G67</f>
        <v>0</v>
      </c>
      <c r="AE67" s="136">
        <f>'Alloc Pct'!AE28*'Alloc amt'!$G67</f>
        <v>0</v>
      </c>
      <c r="AF67" s="136">
        <f>'Alloc Pct'!AF28*'Alloc amt'!$G67</f>
        <v>1362800.5514564125</v>
      </c>
      <c r="AG67" s="136">
        <f>'Alloc Pct'!AG28*'Alloc amt'!$G67</f>
        <v>0</v>
      </c>
      <c r="AH67" s="136">
        <f>'Alloc Pct'!AH28*'Alloc amt'!$G67</f>
        <v>0</v>
      </c>
      <c r="AI67" s="136">
        <f>'Alloc Pct'!AI28*'Alloc amt'!$G67</f>
        <v>0</v>
      </c>
      <c r="AJ67" s="136">
        <f>'Alloc Pct'!AJ28*'Alloc amt'!$G67</f>
        <v>1166945.2809373518</v>
      </c>
      <c r="AK67" s="136">
        <f>'Alloc Pct'!AK28*'Alloc amt'!$G67</f>
        <v>0</v>
      </c>
      <c r="AL67" s="136">
        <f>'Alloc Pct'!AL28*'Alloc amt'!$G67</f>
        <v>0</v>
      </c>
      <c r="AM67" s="136">
        <f>'Alloc Pct'!AM28*'Alloc amt'!$G67</f>
        <v>0</v>
      </c>
      <c r="AN67" s="136">
        <f>'Alloc Pct'!AN28*'Alloc amt'!$G67</f>
        <v>126004.41607388463</v>
      </c>
      <c r="AO67" s="136">
        <f>'Alloc Pct'!AO28*'Alloc amt'!$G67</f>
        <v>0</v>
      </c>
      <c r="AP67" s="136">
        <f>'Alloc Pct'!AP28*'Alloc amt'!$G67</f>
        <v>0</v>
      </c>
      <c r="AQ67" s="136">
        <f>'Alloc Pct'!AQ28*'Alloc amt'!$G67</f>
        <v>0</v>
      </c>
      <c r="AR67" s="136">
        <f>'Alloc Pct'!AR28*'Alloc amt'!$G67</f>
        <v>51004.471042006495</v>
      </c>
      <c r="AS67" s="136">
        <f>'Alloc Pct'!AS28*'Alloc amt'!$G67</f>
        <v>0</v>
      </c>
      <c r="AT67" s="136">
        <f>'Alloc Pct'!AT28*'Alloc amt'!$G67</f>
        <v>0</v>
      </c>
      <c r="AU67" s="136">
        <f>'Alloc Pct'!AU28*'Alloc amt'!$G67</f>
        <v>0</v>
      </c>
      <c r="AV67" s="136">
        <f>'Alloc Pct'!AV28*'Alloc amt'!$G67</f>
        <v>0</v>
      </c>
      <c r="AW67" s="136">
        <f>'Alloc Pct'!AW28*'Alloc amt'!$G67</f>
        <v>0</v>
      </c>
      <c r="AX67" s="136">
        <f>'Alloc Pct'!AX28*'Alloc amt'!$G67</f>
        <v>0</v>
      </c>
      <c r="AY67" s="136">
        <f>'Alloc Pct'!AY28*'Alloc amt'!$G67</f>
        <v>0</v>
      </c>
      <c r="AZ67" s="136">
        <f>'Alloc Pct'!AZ28*'Alloc amt'!$G67</f>
        <v>0</v>
      </c>
      <c r="BA67" s="136">
        <f>'Alloc Pct'!BA28*'Alloc amt'!$G67</f>
        <v>0</v>
      </c>
      <c r="BB67" s="136">
        <f>'Alloc Pct'!BB28*'Alloc amt'!$G67</f>
        <v>0</v>
      </c>
      <c r="BC67" s="136">
        <f>'Alloc Pct'!BC28*'Alloc amt'!$G67</f>
        <v>0</v>
      </c>
      <c r="BD67" s="136">
        <f>'Alloc Pct'!BD28*'Alloc amt'!$G67</f>
        <v>2283.8708247467439</v>
      </c>
      <c r="BE67" s="136">
        <f>'Alloc Pct'!BE28*'Alloc amt'!$G67</f>
        <v>0</v>
      </c>
      <c r="BF67" s="136">
        <f>'Alloc Pct'!BF28*'Alloc amt'!$G67</f>
        <v>0</v>
      </c>
    </row>
    <row r="68" spans="3:69" s="135" customFormat="1" x14ac:dyDescent="0.25">
      <c r="C68" s="162" t="s">
        <v>2</v>
      </c>
      <c r="D68" s="162" t="s">
        <v>362</v>
      </c>
      <c r="E68" s="162"/>
      <c r="F68" s="162"/>
      <c r="G68" s="163">
        <f>'Class Allocation'!I196</f>
        <v>37720890.075255409</v>
      </c>
      <c r="H68" s="164"/>
      <c r="I68" s="163">
        <f>G68</f>
        <v>37720890.075255409</v>
      </c>
      <c r="J68" s="162"/>
      <c r="K68" s="165"/>
      <c r="L68" s="163">
        <f>'Alloc Pct'!L13*'Alloc amt'!$G68</f>
        <v>0</v>
      </c>
      <c r="M68" s="163">
        <f>'Alloc Pct'!M13*'Alloc amt'!$G68</f>
        <v>13646589.366156191</v>
      </c>
      <c r="N68" s="163">
        <f>'Alloc Pct'!N13*'Alloc amt'!$G68</f>
        <v>0</v>
      </c>
      <c r="O68" s="163"/>
      <c r="P68" s="163">
        <f>'Alloc Pct'!P13*'Alloc amt'!$G68</f>
        <v>0</v>
      </c>
      <c r="Q68" s="163">
        <f>'Alloc Pct'!Q13*'Alloc amt'!$G68</f>
        <v>4434652.9893152546</v>
      </c>
      <c r="R68" s="163">
        <f>'Alloc Pct'!R13*'Alloc amt'!$G68</f>
        <v>0</v>
      </c>
      <c r="S68" s="163"/>
      <c r="T68" s="163">
        <f>'Alloc Pct'!T13*'Alloc amt'!$G68</f>
        <v>0</v>
      </c>
      <c r="U68" s="163">
        <f>'Alloc Pct'!U13*'Alloc amt'!$G68</f>
        <v>528174.59901811578</v>
      </c>
      <c r="V68" s="163">
        <f>'Alloc Pct'!V13*'Alloc amt'!$G68</f>
        <v>0</v>
      </c>
      <c r="W68" s="163"/>
      <c r="X68" s="163">
        <f>'Alloc Pct'!X13*'Alloc amt'!$G68</f>
        <v>0</v>
      </c>
      <c r="Y68" s="163">
        <f>'Alloc Pct'!Y13*'Alloc amt'!$G68</f>
        <v>6119589.1652112864</v>
      </c>
      <c r="Z68" s="163">
        <f>'Alloc Pct'!Z13*'Alloc amt'!$G68</f>
        <v>0</v>
      </c>
      <c r="AA68" s="163"/>
      <c r="AB68" s="163">
        <f>'Alloc Pct'!AB13*'Alloc amt'!$G68</f>
        <v>0</v>
      </c>
      <c r="AC68" s="163">
        <f>'Alloc Pct'!AC13*'Alloc amt'!$G68</f>
        <v>5907102.4112514062</v>
      </c>
      <c r="AD68" s="163">
        <f>'Alloc Pct'!AD13*'Alloc amt'!$G68</f>
        <v>0</v>
      </c>
      <c r="AE68" s="163"/>
      <c r="AF68" s="163">
        <f>'Alloc Pct'!AF13*'Alloc amt'!$G68</f>
        <v>0</v>
      </c>
      <c r="AG68" s="163">
        <f>'Alloc Pct'!AG13*'Alloc amt'!$G68</f>
        <v>2598024.0479489123</v>
      </c>
      <c r="AH68" s="163">
        <f>'Alloc Pct'!AH13*'Alloc amt'!$G68</f>
        <v>0</v>
      </c>
      <c r="AI68" s="163"/>
      <c r="AJ68" s="163">
        <f>'Alloc Pct'!AJ13*'Alloc amt'!$G68</f>
        <v>0</v>
      </c>
      <c r="AK68" s="163">
        <f>'Alloc Pct'!AK13*'Alloc amt'!$G68</f>
        <v>3596973.0588186579</v>
      </c>
      <c r="AL68" s="163">
        <f>'Alloc Pct'!AL13*'Alloc amt'!$G68</f>
        <v>0</v>
      </c>
      <c r="AM68" s="163"/>
      <c r="AN68" s="163">
        <f>'Alloc Pct'!AN13*'Alloc amt'!$G68</f>
        <v>0</v>
      </c>
      <c r="AO68" s="163">
        <f>'Alloc Pct'!AO13*'Alloc amt'!$G68</f>
        <v>351082.82172699663</v>
      </c>
      <c r="AP68" s="163">
        <f>'Alloc Pct'!AP13*'Alloc amt'!$G68</f>
        <v>0</v>
      </c>
      <c r="AQ68" s="163"/>
      <c r="AR68" s="163">
        <f>'Alloc Pct'!AR13*'Alloc amt'!$G68</f>
        <v>0</v>
      </c>
      <c r="AS68" s="163">
        <f>'Alloc Pct'!AS13*'Alloc amt'!$G68</f>
        <v>185475.74451013346</v>
      </c>
      <c r="AT68" s="163">
        <f>'Alloc Pct'!AT13*'Alloc amt'!$G68</f>
        <v>0</v>
      </c>
      <c r="AU68" s="163"/>
      <c r="AV68" s="163">
        <f>'Alloc Pct'!AV13*'Alloc amt'!$G68</f>
        <v>0</v>
      </c>
      <c r="AW68" s="163">
        <f>'Alloc Pct'!AW13*'Alloc amt'!$G68</f>
        <v>332246.84941733273</v>
      </c>
      <c r="AX68" s="163">
        <f>'Alloc Pct'!AX13*'Alloc amt'!$G68</f>
        <v>0</v>
      </c>
      <c r="AY68" s="163"/>
      <c r="AZ68" s="163">
        <f>'Alloc Pct'!AZ13*'Alloc amt'!$G68</f>
        <v>0</v>
      </c>
      <c r="BA68" s="163">
        <f>'Alloc Pct'!BA13*'Alloc amt'!$G68</f>
        <v>10830.116035134601</v>
      </c>
      <c r="BB68" s="163">
        <f>'Alloc Pct'!BB13*'Alloc amt'!$G68</f>
        <v>0</v>
      </c>
      <c r="BC68" s="163"/>
      <c r="BD68" s="163">
        <f>'Alloc Pct'!BD13*'Alloc amt'!$G68</f>
        <v>0</v>
      </c>
      <c r="BE68" s="163">
        <f>'Alloc Pct'!BE13*'Alloc amt'!$G68</f>
        <v>10148.905845986488</v>
      </c>
      <c r="BF68" s="163">
        <f>'Alloc Pct'!BF13*'Alloc amt'!$G68</f>
        <v>0</v>
      </c>
    </row>
    <row r="69" spans="3:69" s="135" customFormat="1" x14ac:dyDescent="0.25">
      <c r="C69" s="152" t="s">
        <v>8</v>
      </c>
      <c r="D69" s="152"/>
      <c r="E69" s="152"/>
      <c r="F69" s="152"/>
      <c r="G69" s="136">
        <f>SUM(G67:G68)</f>
        <v>53937678</v>
      </c>
      <c r="H69" s="161"/>
      <c r="I69" s="152"/>
      <c r="J69" s="152"/>
      <c r="K69" s="156"/>
      <c r="L69" s="136">
        <f>L68+L67</f>
        <v>6341579.6280841902</v>
      </c>
      <c r="M69" s="136">
        <f t="shared" ref="M69:BF69" si="96">M68+M67</f>
        <v>13646589.366156191</v>
      </c>
      <c r="N69" s="136">
        <f t="shared" si="96"/>
        <v>0</v>
      </c>
      <c r="O69" s="136"/>
      <c r="P69" s="136">
        <f t="shared" si="96"/>
        <v>2291689.3747389931</v>
      </c>
      <c r="Q69" s="136">
        <f t="shared" si="96"/>
        <v>4434652.9893152546</v>
      </c>
      <c r="R69" s="136">
        <f t="shared" si="96"/>
        <v>0</v>
      </c>
      <c r="S69" s="136"/>
      <c r="T69" s="136">
        <f t="shared" si="96"/>
        <v>188997.72591280844</v>
      </c>
      <c r="U69" s="136">
        <f t="shared" si="96"/>
        <v>528174.59901811578</v>
      </c>
      <c r="V69" s="136">
        <f t="shared" si="96"/>
        <v>0</v>
      </c>
      <c r="W69" s="136"/>
      <c r="X69" s="136">
        <f t="shared" si="96"/>
        <v>2667774.6800566404</v>
      </c>
      <c r="Y69" s="136">
        <f t="shared" si="96"/>
        <v>6119589.1652112864</v>
      </c>
      <c r="Z69" s="136">
        <f t="shared" si="96"/>
        <v>0</v>
      </c>
      <c r="AA69" s="136"/>
      <c r="AB69" s="136">
        <f t="shared" si="96"/>
        <v>2017707.9256175568</v>
      </c>
      <c r="AC69" s="136">
        <f t="shared" si="96"/>
        <v>5907102.4112514062</v>
      </c>
      <c r="AD69" s="136">
        <f t="shared" si="96"/>
        <v>0</v>
      </c>
      <c r="AE69" s="136"/>
      <c r="AF69" s="136">
        <f t="shared" si="96"/>
        <v>1362800.5514564125</v>
      </c>
      <c r="AG69" s="136">
        <f t="shared" si="96"/>
        <v>2598024.0479489123</v>
      </c>
      <c r="AH69" s="136">
        <f t="shared" si="96"/>
        <v>0</v>
      </c>
      <c r="AI69" s="136"/>
      <c r="AJ69" s="136">
        <f t="shared" si="96"/>
        <v>1166945.2809373518</v>
      </c>
      <c r="AK69" s="136">
        <f t="shared" si="96"/>
        <v>3596973.0588186579</v>
      </c>
      <c r="AL69" s="136">
        <f t="shared" si="96"/>
        <v>0</v>
      </c>
      <c r="AM69" s="136"/>
      <c r="AN69" s="136">
        <f t="shared" si="96"/>
        <v>126004.41607388463</v>
      </c>
      <c r="AO69" s="136">
        <f t="shared" si="96"/>
        <v>351082.82172699663</v>
      </c>
      <c r="AP69" s="136">
        <f t="shared" si="96"/>
        <v>0</v>
      </c>
      <c r="AQ69" s="136"/>
      <c r="AR69" s="136">
        <f t="shared" si="96"/>
        <v>51004.471042006495</v>
      </c>
      <c r="AS69" s="136">
        <f t="shared" si="96"/>
        <v>185475.74451013346</v>
      </c>
      <c r="AT69" s="136">
        <f t="shared" si="96"/>
        <v>0</v>
      </c>
      <c r="AU69" s="136"/>
      <c r="AV69" s="136">
        <f t="shared" si="96"/>
        <v>0</v>
      </c>
      <c r="AW69" s="136">
        <f t="shared" si="96"/>
        <v>332246.84941733273</v>
      </c>
      <c r="AX69" s="136">
        <f t="shared" si="96"/>
        <v>0</v>
      </c>
      <c r="AY69" s="136"/>
      <c r="AZ69" s="136">
        <f t="shared" si="96"/>
        <v>0</v>
      </c>
      <c r="BA69" s="136">
        <f t="shared" si="96"/>
        <v>10830.116035134601</v>
      </c>
      <c r="BB69" s="136">
        <f t="shared" si="96"/>
        <v>0</v>
      </c>
      <c r="BC69" s="136"/>
      <c r="BD69" s="136">
        <f t="shared" si="96"/>
        <v>2283.8708247467439</v>
      </c>
      <c r="BE69" s="136">
        <f t="shared" si="96"/>
        <v>10148.905845986488</v>
      </c>
      <c r="BF69" s="136">
        <f t="shared" si="96"/>
        <v>0</v>
      </c>
    </row>
    <row r="70" spans="3:69" s="135" customFormat="1" x14ac:dyDescent="0.25">
      <c r="C70" s="152"/>
      <c r="D70" s="152"/>
      <c r="E70" s="152"/>
      <c r="F70" s="152"/>
      <c r="G70" s="152"/>
      <c r="H70" s="161"/>
      <c r="I70" s="152"/>
      <c r="J70" s="136"/>
      <c r="K70" s="156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36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3:69" s="135" customFormat="1" x14ac:dyDescent="0.25">
      <c r="C71" s="152" t="s">
        <v>366</v>
      </c>
      <c r="D71" s="152"/>
      <c r="E71" s="152"/>
      <c r="F71" s="152"/>
      <c r="G71" s="152"/>
      <c r="H71" s="161"/>
      <c r="I71" s="152"/>
      <c r="J71" s="152"/>
      <c r="K71" s="156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3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3:69" s="135" customFormat="1" x14ac:dyDescent="0.25">
      <c r="C72" s="152" t="s">
        <v>1</v>
      </c>
      <c r="D72" s="152" t="s">
        <v>245</v>
      </c>
      <c r="E72" s="152"/>
      <c r="F72" s="152"/>
      <c r="G72" s="136">
        <f>'Class Allocation'!H140</f>
        <v>18526106</v>
      </c>
      <c r="H72" s="57">
        <f>G72</f>
        <v>18526106</v>
      </c>
      <c r="I72" s="152"/>
      <c r="J72" s="152"/>
      <c r="K72" s="156"/>
      <c r="L72" s="136">
        <f>'Alloc Pct'!L28*'Alloc amt'!$G72</f>
        <v>7244639.1321466723</v>
      </c>
      <c r="M72" s="136">
        <f>'Alloc Pct'!M28*'Alloc amt'!$G72</f>
        <v>0</v>
      </c>
      <c r="N72" s="136">
        <f>'Alloc Pct'!N28*'Alloc amt'!$G72</f>
        <v>0</v>
      </c>
      <c r="O72" s="136">
        <f>'Alloc Pct'!O28*'Alloc amt'!$G72</f>
        <v>0</v>
      </c>
      <c r="P72" s="136">
        <f>'Alloc Pct'!P28*'Alloc amt'!$G72</f>
        <v>2618032.6506401533</v>
      </c>
      <c r="Q72" s="136">
        <f>'Alloc Pct'!Q28*'Alloc amt'!$G72</f>
        <v>0</v>
      </c>
      <c r="R72" s="136">
        <f>'Alloc Pct'!R28*'Alloc amt'!$G72</f>
        <v>0</v>
      </c>
      <c r="S72" s="136">
        <f>'Alloc Pct'!S28*'Alloc amt'!$G72</f>
        <v>0</v>
      </c>
      <c r="T72" s="136">
        <f>'Alloc Pct'!T28*'Alloc amt'!$G72</f>
        <v>215911.5553750933</v>
      </c>
      <c r="U72" s="136">
        <f>'Alloc Pct'!U28*'Alloc amt'!$G72</f>
        <v>0</v>
      </c>
      <c r="V72" s="136">
        <f>'Alloc Pct'!V28*'Alloc amt'!$G72</f>
        <v>0</v>
      </c>
      <c r="W72" s="136">
        <f>'Alloc Pct'!W28*'Alloc amt'!$G72</f>
        <v>0</v>
      </c>
      <c r="X72" s="136">
        <f>'Alloc Pct'!X28*'Alloc amt'!$G72</f>
        <v>3047673.6044276664</v>
      </c>
      <c r="Y72" s="136">
        <f>'Alloc Pct'!Y28*'Alloc amt'!$G72</f>
        <v>0</v>
      </c>
      <c r="Z72" s="136">
        <f>'Alloc Pct'!Z28*'Alloc amt'!$G72</f>
        <v>0</v>
      </c>
      <c r="AA72" s="136">
        <f>'Alloc Pct'!AA28*'Alloc amt'!$G72</f>
        <v>0</v>
      </c>
      <c r="AB72" s="136">
        <f>'Alloc Pct'!AB28*'Alloc amt'!$G72</f>
        <v>2305035.4410810177</v>
      </c>
      <c r="AC72" s="136">
        <f>'Alloc Pct'!AC28*'Alloc amt'!$G72</f>
        <v>0</v>
      </c>
      <c r="AD72" s="136">
        <f>'Alloc Pct'!AD28*'Alloc amt'!$G72</f>
        <v>0</v>
      </c>
      <c r="AE72" s="136">
        <f>'Alloc Pct'!AE28*'Alloc amt'!$G72</f>
        <v>0</v>
      </c>
      <c r="AF72" s="136">
        <f>'Alloc Pct'!AF28*'Alloc amt'!$G72</f>
        <v>1556867.3395929355</v>
      </c>
      <c r="AG72" s="136">
        <f>'Alloc Pct'!AG28*'Alloc amt'!$G72</f>
        <v>0</v>
      </c>
      <c r="AH72" s="136">
        <f>'Alloc Pct'!AH28*'Alloc amt'!$G72</f>
        <v>0</v>
      </c>
      <c r="AI72" s="136">
        <f>'Alloc Pct'!AI28*'Alloc amt'!$G72</f>
        <v>0</v>
      </c>
      <c r="AJ72" s="136">
        <f>'Alloc Pct'!AJ28*'Alloc amt'!$G72</f>
        <v>1333121.7051841447</v>
      </c>
      <c r="AK72" s="136">
        <f>'Alloc Pct'!AK28*'Alloc amt'!$G72</f>
        <v>0</v>
      </c>
      <c r="AL72" s="136">
        <f>'Alloc Pct'!AL28*'Alloc amt'!$G72</f>
        <v>0</v>
      </c>
      <c r="AM72" s="136">
        <f>'Alloc Pct'!AM28*'Alloc amt'!$G72</f>
        <v>0</v>
      </c>
      <c r="AN72" s="136">
        <f>'Alloc Pct'!AN28*'Alloc amt'!$G72</f>
        <v>143947.8138017061</v>
      </c>
      <c r="AO72" s="136">
        <f>'Alloc Pct'!AO28*'Alloc amt'!$G72</f>
        <v>0</v>
      </c>
      <c r="AP72" s="136">
        <f>'Alloc Pct'!AP28*'Alloc amt'!$G72</f>
        <v>0</v>
      </c>
      <c r="AQ72" s="136">
        <f>'Alloc Pct'!AQ28*'Alloc amt'!$G72</f>
        <v>0</v>
      </c>
      <c r="AR72" s="136">
        <f>'Alloc Pct'!AR28*'Alloc amt'!$G72</f>
        <v>58267.65703437075</v>
      </c>
      <c r="AS72" s="136">
        <f>'Alloc Pct'!AS28*'Alloc amt'!$G72</f>
        <v>0</v>
      </c>
      <c r="AT72" s="136">
        <f>'Alloc Pct'!AT28*'Alloc amt'!$G72</f>
        <v>0</v>
      </c>
      <c r="AU72" s="136">
        <f>'Alloc Pct'!AU28*'Alloc amt'!$G72</f>
        <v>0</v>
      </c>
      <c r="AV72" s="136">
        <f>'Alloc Pct'!AV28*'Alloc amt'!$G72</f>
        <v>0</v>
      </c>
      <c r="AW72" s="136">
        <f>'Alloc Pct'!AW28*'Alloc amt'!$G72</f>
        <v>0</v>
      </c>
      <c r="AX72" s="136">
        <f>'Alloc Pct'!AX28*'Alloc amt'!$G72</f>
        <v>0</v>
      </c>
      <c r="AY72" s="136">
        <f>'Alloc Pct'!AY28*'Alloc amt'!$G72</f>
        <v>0</v>
      </c>
      <c r="AZ72" s="136">
        <f>'Alloc Pct'!AZ28*'Alloc amt'!$G72</f>
        <v>0</v>
      </c>
      <c r="BA72" s="136">
        <f>'Alloc Pct'!BA28*'Alloc amt'!$G72</f>
        <v>0</v>
      </c>
      <c r="BB72" s="136">
        <f>'Alloc Pct'!BB28*'Alloc amt'!$G72</f>
        <v>0</v>
      </c>
      <c r="BC72" s="136">
        <f>'Alloc Pct'!BC28*'Alloc amt'!$G72</f>
        <v>0</v>
      </c>
      <c r="BD72" s="136">
        <f>'Alloc Pct'!BD28*'Alloc amt'!$G72</f>
        <v>2609.100716240142</v>
      </c>
      <c r="BE72" s="136">
        <f>'Alloc Pct'!BE28*'Alloc amt'!$G72</f>
        <v>0</v>
      </c>
      <c r="BF72" s="136">
        <f>'Alloc Pct'!BF28*'Alloc amt'!$G72</f>
        <v>0</v>
      </c>
    </row>
    <row r="73" spans="3:69" s="135" customFormat="1" x14ac:dyDescent="0.25">
      <c r="C73" s="162" t="s">
        <v>2</v>
      </c>
      <c r="D73" s="162" t="s">
        <v>362</v>
      </c>
      <c r="E73" s="152"/>
      <c r="F73" s="152"/>
      <c r="G73" s="163">
        <f>'Class Allocation'!I140</f>
        <v>0</v>
      </c>
      <c r="H73" s="164"/>
      <c r="I73" s="163">
        <f>G73</f>
        <v>0</v>
      </c>
      <c r="J73" s="162"/>
      <c r="K73" s="165"/>
      <c r="L73" s="163">
        <f>'Alloc Pct'!L13*'Alloc amt'!$G73</f>
        <v>0</v>
      </c>
      <c r="M73" s="163">
        <f>'Alloc Pct'!M13*'Alloc amt'!$G73</f>
        <v>0</v>
      </c>
      <c r="N73" s="163">
        <f>'Alloc Pct'!N13*'Alloc amt'!$G73</f>
        <v>0</v>
      </c>
      <c r="O73" s="163"/>
      <c r="P73" s="163">
        <f>'Alloc Pct'!P13*'Alloc amt'!$G73</f>
        <v>0</v>
      </c>
      <c r="Q73" s="163">
        <f>'Alloc Pct'!Q13*'Alloc amt'!$G73</f>
        <v>0</v>
      </c>
      <c r="R73" s="163">
        <f>'Alloc Pct'!R13*'Alloc amt'!$G73</f>
        <v>0</v>
      </c>
      <c r="S73" s="163"/>
      <c r="T73" s="163">
        <f>'Alloc Pct'!T13*'Alloc amt'!$G73</f>
        <v>0</v>
      </c>
      <c r="U73" s="163">
        <f>'Alloc Pct'!U13*'Alloc amt'!$G73</f>
        <v>0</v>
      </c>
      <c r="V73" s="163">
        <f>'Alloc Pct'!V13*'Alloc amt'!$G73</f>
        <v>0</v>
      </c>
      <c r="W73" s="163"/>
      <c r="X73" s="163">
        <f>'Alloc Pct'!X13*'Alloc amt'!$G73</f>
        <v>0</v>
      </c>
      <c r="Y73" s="163">
        <f>'Alloc Pct'!Y13*'Alloc amt'!$G73</f>
        <v>0</v>
      </c>
      <c r="Z73" s="163">
        <f>'Alloc Pct'!Z13*'Alloc amt'!$G73</f>
        <v>0</v>
      </c>
      <c r="AA73" s="163"/>
      <c r="AB73" s="163">
        <f>'Alloc Pct'!AB13*'Alloc amt'!$G73</f>
        <v>0</v>
      </c>
      <c r="AC73" s="163">
        <f>'Alloc Pct'!AC13*'Alloc amt'!$G73</f>
        <v>0</v>
      </c>
      <c r="AD73" s="163">
        <f>'Alloc Pct'!AD13*'Alloc amt'!$G73</f>
        <v>0</v>
      </c>
      <c r="AE73" s="163"/>
      <c r="AF73" s="163">
        <f>'Alloc Pct'!AF13*'Alloc amt'!$G73</f>
        <v>0</v>
      </c>
      <c r="AG73" s="163">
        <f>'Alloc Pct'!AG13*'Alloc amt'!$G73</f>
        <v>0</v>
      </c>
      <c r="AH73" s="163">
        <f>'Alloc Pct'!AH13*'Alloc amt'!$G73</f>
        <v>0</v>
      </c>
      <c r="AI73" s="163"/>
      <c r="AJ73" s="163">
        <f>'Alloc Pct'!AJ13*'Alloc amt'!$G73</f>
        <v>0</v>
      </c>
      <c r="AK73" s="163">
        <f>'Alloc Pct'!AK13*'Alloc amt'!$G73</f>
        <v>0</v>
      </c>
      <c r="AL73" s="163">
        <f>'Alloc Pct'!AL13*'Alloc amt'!$G73</f>
        <v>0</v>
      </c>
      <c r="AM73" s="163"/>
      <c r="AN73" s="163">
        <f>'Alloc Pct'!AN13*'Alloc amt'!$G73</f>
        <v>0</v>
      </c>
      <c r="AO73" s="163">
        <f>'Alloc Pct'!AO13*'Alloc amt'!$G73</f>
        <v>0</v>
      </c>
      <c r="AP73" s="163">
        <f>'Alloc Pct'!AP13*'Alloc amt'!$G73</f>
        <v>0</v>
      </c>
      <c r="AQ73" s="163"/>
      <c r="AR73" s="163">
        <f>'Alloc Pct'!AR13*'Alloc amt'!$G73</f>
        <v>0</v>
      </c>
      <c r="AS73" s="163">
        <f>'Alloc Pct'!AS13*'Alloc amt'!$G73</f>
        <v>0</v>
      </c>
      <c r="AT73" s="163">
        <f>'Alloc Pct'!AT13*'Alloc amt'!$G73</f>
        <v>0</v>
      </c>
      <c r="AU73" s="163"/>
      <c r="AV73" s="163">
        <f>'Alloc Pct'!AV13*'Alloc amt'!$G73</f>
        <v>0</v>
      </c>
      <c r="AW73" s="163">
        <f>'Alloc Pct'!AW13*'Alloc amt'!$G73</f>
        <v>0</v>
      </c>
      <c r="AX73" s="163">
        <f>'Alloc Pct'!AX13*'Alloc amt'!$G73</f>
        <v>0</v>
      </c>
      <c r="AY73" s="163"/>
      <c r="AZ73" s="163">
        <f>'Alloc Pct'!AZ13*'Alloc amt'!$G73</f>
        <v>0</v>
      </c>
      <c r="BA73" s="163">
        <f>'Alloc Pct'!BA13*'Alloc amt'!$G73</f>
        <v>0</v>
      </c>
      <c r="BB73" s="163">
        <f>'Alloc Pct'!BB13*'Alloc amt'!$G73</f>
        <v>0</v>
      </c>
      <c r="BC73" s="163"/>
      <c r="BD73" s="163">
        <f>'Alloc Pct'!BD13*'Alloc amt'!$G73</f>
        <v>0</v>
      </c>
      <c r="BE73" s="163">
        <f>'Alloc Pct'!BE13*'Alloc amt'!$G73</f>
        <v>0</v>
      </c>
      <c r="BF73" s="163">
        <f>'Alloc Pct'!BF13*'Alloc amt'!$G73</f>
        <v>0</v>
      </c>
    </row>
    <row r="74" spans="3:69" s="135" customFormat="1" x14ac:dyDescent="0.25">
      <c r="C74" s="152" t="s">
        <v>8</v>
      </c>
      <c r="D74" s="152"/>
      <c r="E74" s="152"/>
      <c r="F74" s="152"/>
      <c r="G74" s="136">
        <f>+G73+G72</f>
        <v>18526106</v>
      </c>
      <c r="H74" s="161"/>
      <c r="I74" s="152"/>
      <c r="J74" s="152"/>
      <c r="K74" s="156"/>
      <c r="L74" s="136">
        <f>+L73+L72</f>
        <v>7244639.1321466723</v>
      </c>
      <c r="M74" s="136">
        <f t="shared" ref="M74:BF74" si="97">+M73+M72</f>
        <v>0</v>
      </c>
      <c r="N74" s="136">
        <f t="shared" si="97"/>
        <v>0</v>
      </c>
      <c r="O74" s="136"/>
      <c r="P74" s="136">
        <f t="shared" si="97"/>
        <v>2618032.6506401533</v>
      </c>
      <c r="Q74" s="136">
        <f t="shared" si="97"/>
        <v>0</v>
      </c>
      <c r="R74" s="136">
        <f t="shared" si="97"/>
        <v>0</v>
      </c>
      <c r="S74" s="136"/>
      <c r="T74" s="136">
        <f t="shared" si="97"/>
        <v>215911.5553750933</v>
      </c>
      <c r="U74" s="136">
        <f t="shared" si="97"/>
        <v>0</v>
      </c>
      <c r="V74" s="136">
        <f t="shared" si="97"/>
        <v>0</v>
      </c>
      <c r="W74" s="136"/>
      <c r="X74" s="136">
        <f t="shared" si="97"/>
        <v>3047673.6044276664</v>
      </c>
      <c r="Y74" s="136">
        <f t="shared" si="97"/>
        <v>0</v>
      </c>
      <c r="Z74" s="136">
        <f t="shared" si="97"/>
        <v>0</v>
      </c>
      <c r="AA74" s="136"/>
      <c r="AB74" s="136">
        <f t="shared" si="97"/>
        <v>2305035.4410810177</v>
      </c>
      <c r="AC74" s="136">
        <f t="shared" si="97"/>
        <v>0</v>
      </c>
      <c r="AD74" s="136">
        <f t="shared" si="97"/>
        <v>0</v>
      </c>
      <c r="AE74" s="136"/>
      <c r="AF74" s="136">
        <f t="shared" si="97"/>
        <v>1556867.3395929355</v>
      </c>
      <c r="AG74" s="136">
        <f t="shared" si="97"/>
        <v>0</v>
      </c>
      <c r="AH74" s="136">
        <f t="shared" si="97"/>
        <v>0</v>
      </c>
      <c r="AI74" s="136"/>
      <c r="AJ74" s="136">
        <f t="shared" si="97"/>
        <v>1333121.7051841447</v>
      </c>
      <c r="AK74" s="136">
        <f t="shared" si="97"/>
        <v>0</v>
      </c>
      <c r="AL74" s="136">
        <f t="shared" si="97"/>
        <v>0</v>
      </c>
      <c r="AM74" s="136"/>
      <c r="AN74" s="136">
        <f t="shared" si="97"/>
        <v>143947.8138017061</v>
      </c>
      <c r="AO74" s="136">
        <f t="shared" si="97"/>
        <v>0</v>
      </c>
      <c r="AP74" s="136">
        <f t="shared" si="97"/>
        <v>0</v>
      </c>
      <c r="AQ74" s="136"/>
      <c r="AR74" s="136">
        <f t="shared" si="97"/>
        <v>58267.65703437075</v>
      </c>
      <c r="AS74" s="136">
        <f t="shared" si="97"/>
        <v>0</v>
      </c>
      <c r="AT74" s="136">
        <f t="shared" si="97"/>
        <v>0</v>
      </c>
      <c r="AU74" s="136"/>
      <c r="AV74" s="136">
        <f t="shared" si="97"/>
        <v>0</v>
      </c>
      <c r="AW74" s="136">
        <f t="shared" si="97"/>
        <v>0</v>
      </c>
      <c r="AX74" s="136">
        <f t="shared" si="97"/>
        <v>0</v>
      </c>
      <c r="AY74" s="136"/>
      <c r="AZ74" s="136">
        <f t="shared" si="97"/>
        <v>0</v>
      </c>
      <c r="BA74" s="136">
        <f t="shared" si="97"/>
        <v>0</v>
      </c>
      <c r="BB74" s="136">
        <f t="shared" si="97"/>
        <v>0</v>
      </c>
      <c r="BC74" s="136"/>
      <c r="BD74" s="136">
        <f t="shared" si="97"/>
        <v>2609.100716240142</v>
      </c>
      <c r="BE74" s="136">
        <f t="shared" si="97"/>
        <v>0</v>
      </c>
      <c r="BF74" s="136">
        <f t="shared" si="97"/>
        <v>0</v>
      </c>
    </row>
    <row r="75" spans="3:69" s="135" customFormat="1" x14ac:dyDescent="0.25">
      <c r="C75" s="152"/>
      <c r="D75" s="152"/>
      <c r="E75" s="152"/>
      <c r="F75" s="152"/>
      <c r="G75" s="152"/>
      <c r="H75" s="161"/>
      <c r="I75" s="152"/>
      <c r="J75" s="136"/>
      <c r="K75" s="156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3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pans="3:69" s="135" customFormat="1" x14ac:dyDescent="0.25">
      <c r="C76" s="152" t="s">
        <v>367</v>
      </c>
      <c r="D76" s="152"/>
      <c r="E76" s="152"/>
      <c r="F76" s="152"/>
      <c r="G76" s="152"/>
      <c r="H76" s="161"/>
      <c r="I76" s="152"/>
      <c r="J76" s="152"/>
      <c r="K76" s="156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36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pans="3:69" s="135" customFormat="1" x14ac:dyDescent="0.25">
      <c r="C77" s="152" t="s">
        <v>1</v>
      </c>
      <c r="D77" s="152" t="s">
        <v>245</v>
      </c>
      <c r="E77" s="152"/>
      <c r="F77" s="152"/>
      <c r="G77" s="136">
        <f>'Class Allocation'!H141</f>
        <v>2617219</v>
      </c>
      <c r="H77" s="57">
        <f>G77</f>
        <v>2617219</v>
      </c>
      <c r="I77" s="136"/>
      <c r="J77" s="136"/>
      <c r="K77" s="166"/>
      <c r="L77" s="136">
        <f>'Alloc Pct'!L28*'Alloc amt'!$G77</f>
        <v>1023464.250112667</v>
      </c>
      <c r="M77" s="136">
        <f>'Alloc Pct'!M28*'Alloc amt'!$G77</f>
        <v>0</v>
      </c>
      <c r="N77" s="136">
        <f>'Alloc Pct'!N28*'Alloc amt'!$G77</f>
        <v>0</v>
      </c>
      <c r="O77" s="136">
        <f>'Alloc Pct'!O28*'Alloc amt'!$G77</f>
        <v>0</v>
      </c>
      <c r="P77" s="136">
        <f>'Alloc Pct'!P28*'Alloc amt'!$G77</f>
        <v>369854.56068726862</v>
      </c>
      <c r="Q77" s="136">
        <f>'Alloc Pct'!Q28*'Alloc amt'!$G77</f>
        <v>0</v>
      </c>
      <c r="R77" s="136">
        <f>'Alloc Pct'!R28*'Alloc amt'!$G77</f>
        <v>0</v>
      </c>
      <c r="S77" s="136">
        <f>'Alloc Pct'!S28*'Alloc amt'!$G77</f>
        <v>0</v>
      </c>
      <c r="T77" s="136">
        <f>'Alloc Pct'!T28*'Alloc amt'!$G77</f>
        <v>30502.245050700149</v>
      </c>
      <c r="U77" s="136">
        <f>'Alloc Pct'!U28*'Alloc amt'!$G77</f>
        <v>0</v>
      </c>
      <c r="V77" s="136">
        <f>'Alloc Pct'!V28*'Alloc amt'!$G77</f>
        <v>0</v>
      </c>
      <c r="W77" s="136">
        <f>'Alloc Pct'!W28*'Alloc amt'!$G77</f>
        <v>0</v>
      </c>
      <c r="X77" s="136">
        <f>'Alloc Pct'!X28*'Alloc amt'!$G77</f>
        <v>430550.77323354257</v>
      </c>
      <c r="Y77" s="136">
        <f>'Alloc Pct'!Y28*'Alloc amt'!$G77</f>
        <v>0</v>
      </c>
      <c r="Z77" s="136">
        <f>'Alloc Pct'!Z28*'Alloc amt'!$G77</f>
        <v>0</v>
      </c>
      <c r="AA77" s="136">
        <f>'Alloc Pct'!AA28*'Alloc amt'!$G77</f>
        <v>0</v>
      </c>
      <c r="AB77" s="136">
        <f>'Alloc Pct'!AB28*'Alloc amt'!$G77</f>
        <v>325636.83658458071</v>
      </c>
      <c r="AC77" s="136">
        <f>'Alloc Pct'!AC28*'Alloc amt'!$G77</f>
        <v>0</v>
      </c>
      <c r="AD77" s="136">
        <f>'Alloc Pct'!AD28*'Alloc amt'!$G77</f>
        <v>0</v>
      </c>
      <c r="AE77" s="136">
        <f>'Alloc Pct'!AE28*'Alloc amt'!$G77</f>
        <v>0</v>
      </c>
      <c r="AF77" s="136">
        <f>'Alloc Pct'!AF28*'Alloc amt'!$G77</f>
        <v>219941.67482697568</v>
      </c>
      <c r="AG77" s="136">
        <f>'Alloc Pct'!AG28*'Alloc amt'!$G77</f>
        <v>0</v>
      </c>
      <c r="AH77" s="136">
        <f>'Alloc Pct'!AH28*'Alloc amt'!$G77</f>
        <v>0</v>
      </c>
      <c r="AI77" s="136">
        <f>'Alloc Pct'!AI28*'Alloc amt'!$G77</f>
        <v>0</v>
      </c>
      <c r="AJ77" s="136">
        <f>'Alloc Pct'!AJ28*'Alloc amt'!$G77</f>
        <v>188332.69420569774</v>
      </c>
      <c r="AK77" s="136">
        <f>'Alloc Pct'!AK28*'Alloc amt'!$G77</f>
        <v>0</v>
      </c>
      <c r="AL77" s="136">
        <f>'Alloc Pct'!AL28*'Alloc amt'!$G77</f>
        <v>0</v>
      </c>
      <c r="AM77" s="136">
        <f>'Alloc Pct'!AM28*'Alloc amt'!$G77</f>
        <v>0</v>
      </c>
      <c r="AN77" s="136">
        <f>'Alloc Pct'!AN28*'Alloc amt'!$G77</f>
        <v>20335.78741751167</v>
      </c>
      <c r="AO77" s="136">
        <f>'Alloc Pct'!AO28*'Alloc amt'!$G77</f>
        <v>0</v>
      </c>
      <c r="AP77" s="136">
        <f>'Alloc Pct'!AP28*'Alloc amt'!$G77</f>
        <v>0</v>
      </c>
      <c r="AQ77" s="136">
        <f>'Alloc Pct'!AQ28*'Alloc amt'!$G77</f>
        <v>0</v>
      </c>
      <c r="AR77" s="136">
        <f>'Alloc Pct'!AR28*'Alloc amt'!$G77</f>
        <v>8231.5851521004352</v>
      </c>
      <c r="AS77" s="136">
        <f>'Alloc Pct'!AS28*'Alloc amt'!$G77</f>
        <v>0</v>
      </c>
      <c r="AT77" s="136">
        <f>'Alloc Pct'!AT28*'Alloc amt'!$G77</f>
        <v>0</v>
      </c>
      <c r="AU77" s="136">
        <f>'Alloc Pct'!AU28*'Alloc amt'!$G77</f>
        <v>0</v>
      </c>
      <c r="AV77" s="136">
        <f>'Alloc Pct'!AV28*'Alloc amt'!$G77</f>
        <v>0</v>
      </c>
      <c r="AW77" s="136">
        <f>'Alloc Pct'!AW28*'Alloc amt'!$G77</f>
        <v>0</v>
      </c>
      <c r="AX77" s="136">
        <f>'Alloc Pct'!AX28*'Alloc amt'!$G77</f>
        <v>0</v>
      </c>
      <c r="AY77" s="136">
        <f>'Alloc Pct'!AY28*'Alloc amt'!$G77</f>
        <v>0</v>
      </c>
      <c r="AZ77" s="136">
        <f>'Alloc Pct'!AZ28*'Alloc amt'!$G77</f>
        <v>0</v>
      </c>
      <c r="BA77" s="136">
        <f>'Alloc Pct'!BA28*'Alloc amt'!$G77</f>
        <v>0</v>
      </c>
      <c r="BB77" s="136">
        <f>'Alloc Pct'!BB28*'Alloc amt'!$G77</f>
        <v>0</v>
      </c>
      <c r="BC77" s="136">
        <f>'Alloc Pct'!BC28*'Alloc amt'!$G77</f>
        <v>0</v>
      </c>
      <c r="BD77" s="136">
        <f>'Alloc Pct'!BD28*'Alloc amt'!$G77</f>
        <v>368.59272895541608</v>
      </c>
      <c r="BE77" s="136">
        <f>'Alloc Pct'!BE28*'Alloc amt'!$G77</f>
        <v>0</v>
      </c>
      <c r="BF77" s="136">
        <f>'Alloc Pct'!BF28*'Alloc amt'!$G77</f>
        <v>0</v>
      </c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3:69" s="135" customFormat="1" x14ac:dyDescent="0.25">
      <c r="C78" s="162" t="s">
        <v>2</v>
      </c>
      <c r="D78" s="162" t="s">
        <v>362</v>
      </c>
      <c r="E78" s="152"/>
      <c r="F78" s="152"/>
      <c r="G78" s="136">
        <f>'Class Allocation'!I141</f>
        <v>0</v>
      </c>
      <c r="H78" s="57"/>
      <c r="I78" s="136">
        <f>G78</f>
        <v>0</v>
      </c>
      <c r="J78" s="136"/>
      <c r="K78" s="166"/>
      <c r="L78" s="136">
        <f>'Alloc Pct'!L13*'Alloc amt'!$G78</f>
        <v>0</v>
      </c>
      <c r="M78" s="136">
        <f>'Alloc Pct'!M13*'Alloc amt'!$G78</f>
        <v>0</v>
      </c>
      <c r="N78" s="136">
        <f>'Alloc Pct'!N13*'Alloc amt'!$G78</f>
        <v>0</v>
      </c>
      <c r="O78" s="136"/>
      <c r="P78" s="136">
        <f>'Alloc Pct'!P13*'Alloc amt'!$G78</f>
        <v>0</v>
      </c>
      <c r="Q78" s="136">
        <f>'Alloc Pct'!Q13*'Alloc amt'!$G78</f>
        <v>0</v>
      </c>
      <c r="R78" s="136">
        <f>'Alloc Pct'!R13*'Alloc amt'!$G78</f>
        <v>0</v>
      </c>
      <c r="S78" s="136"/>
      <c r="T78" s="136">
        <f>'Alloc Pct'!T13*'Alloc amt'!$G78</f>
        <v>0</v>
      </c>
      <c r="U78" s="136">
        <f>'Alloc Pct'!U13*'Alloc amt'!$G78</f>
        <v>0</v>
      </c>
      <c r="V78" s="136">
        <f>'Alloc Pct'!V13*'Alloc amt'!$G78</f>
        <v>0</v>
      </c>
      <c r="W78" s="136"/>
      <c r="X78" s="136">
        <f>'Alloc Pct'!X13*'Alloc amt'!$G78</f>
        <v>0</v>
      </c>
      <c r="Y78" s="136">
        <f>'Alloc Pct'!Y13*'Alloc amt'!$G78</f>
        <v>0</v>
      </c>
      <c r="Z78" s="136">
        <f>'Alloc Pct'!Z13*'Alloc amt'!$G78</f>
        <v>0</v>
      </c>
      <c r="AA78" s="136"/>
      <c r="AB78" s="136">
        <f>'Alloc Pct'!AB13*'Alloc amt'!$G78</f>
        <v>0</v>
      </c>
      <c r="AC78" s="136">
        <f>'Alloc Pct'!AC13*'Alloc amt'!$G78</f>
        <v>0</v>
      </c>
      <c r="AD78" s="136">
        <f>'Alloc Pct'!AD13*'Alloc amt'!$G78</f>
        <v>0</v>
      </c>
      <c r="AE78" s="136"/>
      <c r="AF78" s="136">
        <f>'Alloc Pct'!AF13*'Alloc amt'!$G78</f>
        <v>0</v>
      </c>
      <c r="AG78" s="136">
        <f>'Alloc Pct'!AG13*'Alloc amt'!$G78</f>
        <v>0</v>
      </c>
      <c r="AH78" s="136">
        <f>'Alloc Pct'!AH13*'Alloc amt'!$G78</f>
        <v>0</v>
      </c>
      <c r="AI78" s="136"/>
      <c r="AJ78" s="136">
        <f>'Alloc Pct'!AJ13*'Alloc amt'!$G78</f>
        <v>0</v>
      </c>
      <c r="AK78" s="136">
        <f>'Alloc Pct'!AK13*'Alloc amt'!$G78</f>
        <v>0</v>
      </c>
      <c r="AL78" s="136">
        <f>'Alloc Pct'!AL13*'Alloc amt'!$G78</f>
        <v>0</v>
      </c>
      <c r="AM78" s="136"/>
      <c r="AN78" s="136">
        <f>'Alloc Pct'!AN13*'Alloc amt'!$G78</f>
        <v>0</v>
      </c>
      <c r="AO78" s="136">
        <f>'Alloc Pct'!AO13*'Alloc amt'!$G78</f>
        <v>0</v>
      </c>
      <c r="AP78" s="136">
        <f>'Alloc Pct'!AP13*'Alloc amt'!$G78</f>
        <v>0</v>
      </c>
      <c r="AQ78" s="136"/>
      <c r="AR78" s="136">
        <f>'Alloc Pct'!AR13*'Alloc amt'!$G78</f>
        <v>0</v>
      </c>
      <c r="AS78" s="136">
        <f>'Alloc Pct'!AS13*'Alloc amt'!$G78</f>
        <v>0</v>
      </c>
      <c r="AT78" s="136">
        <f>'Alloc Pct'!AT13*'Alloc amt'!$G78</f>
        <v>0</v>
      </c>
      <c r="AU78" s="136"/>
      <c r="AV78" s="136">
        <f>'Alloc Pct'!AV13*'Alloc amt'!$G78</f>
        <v>0</v>
      </c>
      <c r="AW78" s="136">
        <f>'Alloc Pct'!AW13*'Alloc amt'!$G78</f>
        <v>0</v>
      </c>
      <c r="AX78" s="136">
        <f>'Alloc Pct'!AX13*'Alloc amt'!$G78</f>
        <v>0</v>
      </c>
      <c r="AY78" s="136"/>
      <c r="AZ78" s="136">
        <f>'Alloc Pct'!AZ13*'Alloc amt'!$G78</f>
        <v>0</v>
      </c>
      <c r="BA78" s="136">
        <f>'Alloc Pct'!BA13*'Alloc amt'!$G78</f>
        <v>0</v>
      </c>
      <c r="BB78" s="136">
        <f>'Alloc Pct'!BB13*'Alloc amt'!$G78</f>
        <v>0</v>
      </c>
      <c r="BC78" s="136"/>
      <c r="BD78" s="136">
        <f>'Alloc Pct'!BD13*'Alloc amt'!$G78</f>
        <v>0</v>
      </c>
      <c r="BE78" s="136">
        <f>'Alloc Pct'!BE13*'Alloc amt'!$G78</f>
        <v>0</v>
      </c>
      <c r="BF78" s="136">
        <f>'Alloc Pct'!BF13*'Alloc amt'!$G78</f>
        <v>0</v>
      </c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</row>
    <row r="79" spans="3:69" s="135" customFormat="1" x14ac:dyDescent="0.25">
      <c r="C79" s="152" t="s">
        <v>8</v>
      </c>
      <c r="D79" s="152"/>
      <c r="E79" s="152"/>
      <c r="F79" s="152"/>
      <c r="G79" s="136">
        <f>+G78+G77</f>
        <v>2617219</v>
      </c>
      <c r="H79" s="57"/>
      <c r="I79" s="136"/>
      <c r="J79" s="136"/>
      <c r="K79" s="166"/>
      <c r="L79" s="136">
        <f>+L78+L77</f>
        <v>1023464.250112667</v>
      </c>
      <c r="M79" s="136">
        <f t="shared" ref="M79:BF79" si="98">+M78+M77</f>
        <v>0</v>
      </c>
      <c r="N79" s="136">
        <f t="shared" si="98"/>
        <v>0</v>
      </c>
      <c r="O79" s="136"/>
      <c r="P79" s="136">
        <f t="shared" si="98"/>
        <v>369854.56068726862</v>
      </c>
      <c r="Q79" s="136">
        <f t="shared" si="98"/>
        <v>0</v>
      </c>
      <c r="R79" s="136">
        <f t="shared" si="98"/>
        <v>0</v>
      </c>
      <c r="S79" s="136"/>
      <c r="T79" s="136">
        <f t="shared" si="98"/>
        <v>30502.245050700149</v>
      </c>
      <c r="U79" s="136">
        <f t="shared" si="98"/>
        <v>0</v>
      </c>
      <c r="V79" s="136">
        <f t="shared" si="98"/>
        <v>0</v>
      </c>
      <c r="W79" s="136"/>
      <c r="X79" s="136">
        <f t="shared" si="98"/>
        <v>430550.77323354257</v>
      </c>
      <c r="Y79" s="136">
        <f t="shared" si="98"/>
        <v>0</v>
      </c>
      <c r="Z79" s="136">
        <f t="shared" si="98"/>
        <v>0</v>
      </c>
      <c r="AA79" s="136"/>
      <c r="AB79" s="136">
        <f t="shared" si="98"/>
        <v>325636.83658458071</v>
      </c>
      <c r="AC79" s="136">
        <f t="shared" si="98"/>
        <v>0</v>
      </c>
      <c r="AD79" s="136">
        <f t="shared" si="98"/>
        <v>0</v>
      </c>
      <c r="AE79" s="136"/>
      <c r="AF79" s="136">
        <f t="shared" si="98"/>
        <v>219941.67482697568</v>
      </c>
      <c r="AG79" s="136">
        <f t="shared" si="98"/>
        <v>0</v>
      </c>
      <c r="AH79" s="136">
        <f t="shared" si="98"/>
        <v>0</v>
      </c>
      <c r="AI79" s="136"/>
      <c r="AJ79" s="136">
        <f t="shared" si="98"/>
        <v>188332.69420569774</v>
      </c>
      <c r="AK79" s="136">
        <f t="shared" si="98"/>
        <v>0</v>
      </c>
      <c r="AL79" s="136">
        <f t="shared" si="98"/>
        <v>0</v>
      </c>
      <c r="AM79" s="136"/>
      <c r="AN79" s="136">
        <f t="shared" si="98"/>
        <v>20335.78741751167</v>
      </c>
      <c r="AO79" s="136">
        <f t="shared" si="98"/>
        <v>0</v>
      </c>
      <c r="AP79" s="136">
        <f t="shared" si="98"/>
        <v>0</v>
      </c>
      <c r="AQ79" s="136"/>
      <c r="AR79" s="136">
        <f t="shared" si="98"/>
        <v>8231.5851521004352</v>
      </c>
      <c r="AS79" s="136">
        <f t="shared" si="98"/>
        <v>0</v>
      </c>
      <c r="AT79" s="136">
        <f t="shared" si="98"/>
        <v>0</v>
      </c>
      <c r="AU79" s="136"/>
      <c r="AV79" s="136">
        <f t="shared" si="98"/>
        <v>0</v>
      </c>
      <c r="AW79" s="136">
        <f t="shared" si="98"/>
        <v>0</v>
      </c>
      <c r="AX79" s="136">
        <f t="shared" si="98"/>
        <v>0</v>
      </c>
      <c r="AY79" s="136"/>
      <c r="AZ79" s="136">
        <f t="shared" si="98"/>
        <v>0</v>
      </c>
      <c r="BA79" s="136">
        <f t="shared" si="98"/>
        <v>0</v>
      </c>
      <c r="BB79" s="136">
        <f t="shared" si="98"/>
        <v>0</v>
      </c>
      <c r="BC79" s="136"/>
      <c r="BD79" s="136">
        <f t="shared" si="98"/>
        <v>368.59272895541608</v>
      </c>
      <c r="BE79" s="136">
        <f t="shared" si="98"/>
        <v>0</v>
      </c>
      <c r="BF79" s="136">
        <f t="shared" si="98"/>
        <v>0</v>
      </c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3:69" s="152" customFormat="1" x14ac:dyDescent="0.25">
      <c r="H80" s="161"/>
      <c r="J80" s="136"/>
      <c r="K80" s="156"/>
      <c r="V80" s="136"/>
    </row>
    <row r="81" spans="3:57" s="152" customFormat="1" x14ac:dyDescent="0.25">
      <c r="C81" s="152" t="s">
        <v>501</v>
      </c>
      <c r="H81" s="161"/>
      <c r="K81" s="156"/>
      <c r="V81" s="136"/>
    </row>
    <row r="82" spans="3:57" s="152" customFormat="1" x14ac:dyDescent="0.25">
      <c r="C82" s="152" t="s">
        <v>505</v>
      </c>
      <c r="H82" s="161"/>
      <c r="K82" s="156"/>
      <c r="M82" s="152">
        <v>2.3060000000000001E-2</v>
      </c>
      <c r="Q82" s="152">
        <v>2.3050000000000001E-2</v>
      </c>
      <c r="U82" s="152">
        <v>2.2350999999999999E-2</v>
      </c>
      <c r="V82" s="136"/>
      <c r="Y82" s="152">
        <v>2.2970000000000001E-2</v>
      </c>
      <c r="AC82" s="152">
        <v>2.2332000000000001E-2</v>
      </c>
      <c r="AG82" s="152">
        <v>2.3E-2</v>
      </c>
      <c r="AK82" s="152">
        <v>2.1763000000000001E-2</v>
      </c>
      <c r="AO82" s="152">
        <v>2.2269000000000001E-2</v>
      </c>
      <c r="AS82" s="152">
        <v>2.2932000000000001E-2</v>
      </c>
      <c r="AW82" s="152">
        <v>2.2762000000000001E-2</v>
      </c>
      <c r="BA82" s="152">
        <v>2.2735999999999999E-2</v>
      </c>
      <c r="BE82" s="152">
        <v>2.2929999999999999E-2</v>
      </c>
    </row>
    <row r="83" spans="3:57" s="152" customFormat="1" x14ac:dyDescent="0.25">
      <c r="C83" s="152" t="s">
        <v>506</v>
      </c>
      <c r="H83" s="161"/>
      <c r="K83" s="156"/>
      <c r="M83" s="153">
        <f>M12</f>
        <v>4180088831</v>
      </c>
      <c r="Q83" s="153">
        <f>Q12</f>
        <v>1358379221</v>
      </c>
      <c r="U83" s="153">
        <f>U12</f>
        <v>165297553</v>
      </c>
      <c r="V83" s="136"/>
      <c r="Y83" s="153">
        <f>Y12</f>
        <v>1874492273</v>
      </c>
      <c r="AC83" s="153">
        <f>AC12</f>
        <v>1848687110</v>
      </c>
      <c r="AG83" s="153">
        <f>AG12</f>
        <v>795801135</v>
      </c>
      <c r="AK83" s="153">
        <f>AK12</f>
        <v>1147609709</v>
      </c>
      <c r="AO83" s="153">
        <f>AO12</f>
        <v>109874900</v>
      </c>
      <c r="AS83" s="153">
        <f>AS12</f>
        <v>58046500</v>
      </c>
      <c r="AW83" s="153">
        <f>AW12</f>
        <v>101770582</v>
      </c>
      <c r="BA83" s="153">
        <f>BA12</f>
        <v>3317374</v>
      </c>
      <c r="BE83" s="153">
        <f>BE12</f>
        <v>3108713</v>
      </c>
    </row>
    <row r="84" spans="3:57" s="152" customFormat="1" x14ac:dyDescent="0.25">
      <c r="C84" s="152" t="s">
        <v>501</v>
      </c>
      <c r="G84" s="136">
        <f>I84</f>
        <v>265260014.42524803</v>
      </c>
      <c r="H84" s="57"/>
      <c r="I84" s="136">
        <f>SUM(L84:BF84)</f>
        <v>265260014.42524803</v>
      </c>
      <c r="K84" s="156"/>
      <c r="M84" s="153">
        <f>M83*M82</f>
        <v>96392848.442860007</v>
      </c>
      <c r="Q84" s="153">
        <f>Q83*Q82</f>
        <v>31310641.044050001</v>
      </c>
      <c r="U84" s="153">
        <f>U83*U82</f>
        <v>3694565.6071029999</v>
      </c>
      <c r="V84" s="136"/>
      <c r="Y84" s="153">
        <f>Y83*Y82</f>
        <v>43057087.510810003</v>
      </c>
      <c r="AC84" s="153">
        <f>AC83*AC82</f>
        <v>41284880.540520005</v>
      </c>
      <c r="AG84" s="153">
        <f>AG83*AG82</f>
        <v>18303426.105</v>
      </c>
      <c r="AK84" s="153">
        <f>AK83*AK82</f>
        <v>24975430.096967001</v>
      </c>
      <c r="AO84" s="153">
        <f>AO83*AO82</f>
        <v>2446804.1480999999</v>
      </c>
      <c r="AS84" s="153">
        <f>AS83*AS82</f>
        <v>1331122.338</v>
      </c>
      <c r="AW84" s="153">
        <f>AW83*AW82</f>
        <v>2316501.9874840002</v>
      </c>
      <c r="BA84" s="153">
        <f>BA83*BA82</f>
        <v>75423.815264000004</v>
      </c>
      <c r="BE84" s="153">
        <f>BE83*BE82</f>
        <v>71282.789089999991</v>
      </c>
    </row>
    <row r="85" spans="3:57" s="152" customFormat="1" x14ac:dyDescent="0.25">
      <c r="C85" s="152" t="s">
        <v>507</v>
      </c>
      <c r="G85" s="173">
        <f>SUM(L85:BF85)</f>
        <v>1</v>
      </c>
      <c r="H85" s="161"/>
      <c r="K85" s="156"/>
      <c r="M85" s="173">
        <f>M84/$G84</f>
        <v>0.36339004448793066</v>
      </c>
      <c r="Q85" s="173">
        <f>Q84/$G84</f>
        <v>0.11803754558293421</v>
      </c>
      <c r="U85" s="173">
        <f>U84/$G84</f>
        <v>1.3928090952977581E-2</v>
      </c>
      <c r="V85" s="136"/>
      <c r="Y85" s="173">
        <f>Y84/$G84</f>
        <v>0.16232030901492606</v>
      </c>
      <c r="AC85" s="173">
        <f>AC84/$G84</f>
        <v>0.15563929086701589</v>
      </c>
      <c r="AG85" s="173">
        <f>AG84/$G84</f>
        <v>6.900182880808077E-2</v>
      </c>
      <c r="AK85" s="173">
        <f>AK84/$G84</f>
        <v>9.4154522878551819E-2</v>
      </c>
      <c r="AO85" s="173">
        <f>AO84/$G84</f>
        <v>9.2241725666856022E-3</v>
      </c>
      <c r="AS85" s="173">
        <f>AS84/$G84</f>
        <v>5.0181793923377727E-3</v>
      </c>
      <c r="AW85" s="173">
        <f>AW84/$G84</f>
        <v>8.7329482828509952E-3</v>
      </c>
      <c r="BA85" s="173">
        <f>BA84/$G84</f>
        <v>2.8433918103874236E-4</v>
      </c>
      <c r="BE85" s="173">
        <f>BE84/$G84</f>
        <v>2.6872798466987923E-4</v>
      </c>
    </row>
    <row r="86" spans="3:57" s="152" customFormat="1" x14ac:dyDescent="0.25">
      <c r="H86" s="161"/>
      <c r="K86" s="156"/>
      <c r="V86" s="136"/>
    </row>
    <row r="87" spans="3:57" s="152" customFormat="1" x14ac:dyDescent="0.25">
      <c r="H87" s="161"/>
      <c r="K87" s="156"/>
      <c r="V87" s="136"/>
    </row>
    <row r="88" spans="3:57" s="152" customFormat="1" x14ac:dyDescent="0.25">
      <c r="H88" s="161"/>
      <c r="K88" s="156"/>
      <c r="V88" s="136"/>
    </row>
    <row r="89" spans="3:57" s="152" customFormat="1" x14ac:dyDescent="0.25">
      <c r="H89" s="161"/>
      <c r="K89" s="156"/>
      <c r="V89" s="136"/>
    </row>
    <row r="90" spans="3:57" s="152" customFormat="1" x14ac:dyDescent="0.25">
      <c r="H90" s="161"/>
      <c r="K90" s="156"/>
      <c r="V90" s="136"/>
    </row>
    <row r="91" spans="3:57" s="152" customFormat="1" x14ac:dyDescent="0.25">
      <c r="H91" s="161"/>
      <c r="K91" s="156"/>
      <c r="V91" s="136"/>
    </row>
    <row r="92" spans="3:57" s="152" customFormat="1" x14ac:dyDescent="0.25">
      <c r="H92" s="161"/>
      <c r="K92" s="156"/>
      <c r="V92" s="136"/>
    </row>
    <row r="93" spans="3:57" s="152" customFormat="1" x14ac:dyDescent="0.25">
      <c r="H93" s="161"/>
      <c r="K93" s="156"/>
      <c r="V93" s="136"/>
    </row>
    <row r="94" spans="3:57" s="152" customFormat="1" x14ac:dyDescent="0.25">
      <c r="H94" s="161"/>
      <c r="K94" s="156"/>
      <c r="V94" s="136"/>
    </row>
    <row r="95" spans="3:57" s="152" customFormat="1" x14ac:dyDescent="0.25">
      <c r="H95" s="161"/>
      <c r="K95" s="156"/>
      <c r="V95" s="136"/>
    </row>
    <row r="96" spans="3:57" s="152" customFormat="1" x14ac:dyDescent="0.25">
      <c r="H96" s="161"/>
      <c r="K96" s="156"/>
      <c r="V96" s="136"/>
    </row>
    <row r="97" spans="8:22" s="152" customFormat="1" x14ac:dyDescent="0.25">
      <c r="H97" s="161"/>
      <c r="K97" s="156"/>
      <c r="V97" s="136"/>
    </row>
    <row r="98" spans="8:22" s="152" customFormat="1" x14ac:dyDescent="0.25">
      <c r="H98" s="161"/>
      <c r="K98" s="156"/>
      <c r="V98" s="136"/>
    </row>
    <row r="99" spans="8:22" s="152" customFormat="1" x14ac:dyDescent="0.25">
      <c r="H99" s="161"/>
      <c r="K99" s="156"/>
      <c r="V99" s="136"/>
    </row>
    <row r="100" spans="8:22" s="152" customFormat="1" x14ac:dyDescent="0.25">
      <c r="H100" s="161"/>
      <c r="K100" s="156"/>
      <c r="V100" s="136"/>
    </row>
    <row r="101" spans="8:22" s="152" customFormat="1" x14ac:dyDescent="0.25">
      <c r="H101" s="161"/>
      <c r="K101" s="156"/>
      <c r="V101" s="136"/>
    </row>
    <row r="102" spans="8:22" s="152" customFormat="1" x14ac:dyDescent="0.25">
      <c r="H102" s="161"/>
      <c r="K102" s="156"/>
      <c r="V102" s="136"/>
    </row>
    <row r="103" spans="8:22" s="152" customFormat="1" x14ac:dyDescent="0.25">
      <c r="H103" s="161"/>
      <c r="K103" s="156"/>
      <c r="V103" s="136"/>
    </row>
    <row r="104" spans="8:22" s="152" customFormat="1" x14ac:dyDescent="0.25">
      <c r="H104" s="161"/>
      <c r="K104" s="156"/>
      <c r="V104" s="136"/>
    </row>
    <row r="105" spans="8:22" s="152" customFormat="1" x14ac:dyDescent="0.25">
      <c r="H105" s="161"/>
      <c r="K105" s="156"/>
      <c r="V105" s="136"/>
    </row>
    <row r="106" spans="8:22" s="152" customFormat="1" x14ac:dyDescent="0.25">
      <c r="H106" s="161"/>
      <c r="K106" s="156"/>
      <c r="V106" s="136"/>
    </row>
    <row r="107" spans="8:22" s="152" customFormat="1" x14ac:dyDescent="0.25">
      <c r="H107" s="161"/>
      <c r="K107" s="156"/>
      <c r="V107" s="136"/>
    </row>
    <row r="108" spans="8:22" s="152" customFormat="1" x14ac:dyDescent="0.25">
      <c r="H108" s="161"/>
      <c r="K108" s="156"/>
      <c r="V108" s="136"/>
    </row>
    <row r="109" spans="8:22" s="152" customFormat="1" x14ac:dyDescent="0.25">
      <c r="H109" s="161"/>
      <c r="K109" s="156"/>
      <c r="V109" s="136"/>
    </row>
    <row r="110" spans="8:22" s="152" customFormat="1" x14ac:dyDescent="0.25">
      <c r="H110" s="161"/>
      <c r="K110" s="156"/>
      <c r="V110" s="136"/>
    </row>
    <row r="111" spans="8:22" s="152" customFormat="1" x14ac:dyDescent="0.25">
      <c r="H111" s="161"/>
      <c r="K111" s="156"/>
      <c r="V111" s="136"/>
    </row>
    <row r="112" spans="8:22" s="152" customFormat="1" x14ac:dyDescent="0.25">
      <c r="H112" s="161"/>
      <c r="K112" s="156"/>
      <c r="V112" s="136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</sheetData>
  <mergeCells count="14">
    <mergeCell ref="D9:E9"/>
    <mergeCell ref="L9:N9"/>
    <mergeCell ref="P9:R9"/>
    <mergeCell ref="T9:V9"/>
    <mergeCell ref="G9:J9"/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9"/>
  <sheetViews>
    <sheetView workbookViewId="0">
      <pane xSplit="3" ySplit="10" topLeftCell="G11" activePane="bottomRight" state="frozen"/>
      <selection pane="topRight" activeCell="D1" sqref="D1"/>
      <selection pane="bottomLeft" activeCell="A9" sqref="A9"/>
      <selection pane="bottomRight" activeCell="L12" sqref="L12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9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0.99999999999999989</v>
      </c>
      <c r="H34" s="98">
        <f>+'Alloc amt'!H34/'Alloc amt'!$G34</f>
        <v>0.91183166687683159</v>
      </c>
      <c r="I34" s="98">
        <f>+'Alloc amt'!I34/'Alloc amt'!$G34</f>
        <v>0</v>
      </c>
      <c r="J34" s="98">
        <f>+'Alloc amt'!J34/'Alloc amt'!$G34</f>
        <v>8.8168333123168283E-2</v>
      </c>
      <c r="K34" s="104"/>
      <c r="L34" s="98">
        <f>+'Alloc amt'!L34/'Alloc amt'!$G34</f>
        <v>0.3751664609603837</v>
      </c>
      <c r="M34" s="98">
        <f>+'Alloc amt'!M34/'Alloc amt'!$G34</f>
        <v>0</v>
      </c>
      <c r="N34" s="98">
        <f>+'Alloc amt'!N34/'Alloc amt'!$G34</f>
        <v>5.0864331134239993E-2</v>
      </c>
      <c r="O34" s="98"/>
      <c r="P34" s="98">
        <f>+'Alloc amt'!P34/'Alloc amt'!$G34</f>
        <v>0.1122110262953873</v>
      </c>
      <c r="Q34" s="98">
        <f>+'Alloc amt'!Q34/'Alloc amt'!$G34</f>
        <v>0</v>
      </c>
      <c r="R34" s="98">
        <f>+'Alloc amt'!R34/'Alloc amt'!$G34</f>
        <v>8.2959101565665272E-3</v>
      </c>
      <c r="S34" s="98"/>
      <c r="T34" s="98">
        <f>+'Alloc amt'!T34/'Alloc amt'!$G34</f>
        <v>1.1319403838325765E-2</v>
      </c>
      <c r="U34" s="98">
        <f>+'Alloc amt'!U34/'Alloc amt'!$G34</f>
        <v>0</v>
      </c>
      <c r="V34" s="98">
        <f>+'Alloc amt'!V34/'Alloc amt'!$G34</f>
        <v>7.790048220665847E-5</v>
      </c>
      <c r="W34" s="98"/>
      <c r="X34" s="98">
        <f>+'Alloc amt'!X34/'Alloc amt'!$G34</f>
        <v>0.13470718791503589</v>
      </c>
      <c r="Y34" s="98">
        <f>+'Alloc amt'!Y34/'Alloc amt'!$G34</f>
        <v>0</v>
      </c>
      <c r="Z34" s="98">
        <f>+'Alloc amt'!Z34/'Alloc amt'!$G34</f>
        <v>9.3411739601094044E-4</v>
      </c>
      <c r="AA34" s="98"/>
      <c r="AB34" s="98">
        <f>+'Alloc amt'!AB34/'Alloc amt'!$G34</f>
        <v>0.12399679263508939</v>
      </c>
      <c r="AC34" s="98">
        <f>+'Alloc amt'!AC34/'Alloc amt'!$G34</f>
        <v>0</v>
      </c>
      <c r="AD34" s="98">
        <f>+'Alloc amt'!AD34/'Alloc amt'!$G34</f>
        <v>1.2198023327928145E-4</v>
      </c>
      <c r="AE34" s="98"/>
      <c r="AF34" s="98">
        <f>+'Alloc amt'!AF34/'Alloc amt'!$G34</f>
        <v>7.5745017792200497E-2</v>
      </c>
      <c r="AG34" s="98">
        <f>+'Alloc amt'!AG34/'Alloc amt'!$G34</f>
        <v>0</v>
      </c>
      <c r="AH34" s="98">
        <f>+'Alloc amt'!AH34/'Alloc amt'!$G34</f>
        <v>1.0296492440864307E-4</v>
      </c>
      <c r="AI34" s="98"/>
      <c r="AJ34" s="98">
        <f>+'Alloc amt'!AJ34/'Alloc amt'!$G34</f>
        <v>5.9342904661335981E-2</v>
      </c>
      <c r="AK34" s="98">
        <f>+'Alloc amt'!AK34/'Alloc amt'!$G34</f>
        <v>0</v>
      </c>
      <c r="AL34" s="98">
        <f>+'Alloc amt'!AL34/'Alloc amt'!$G34</f>
        <v>9.9779908615968334E-5</v>
      </c>
      <c r="AM34" s="98"/>
      <c r="AN34" s="98">
        <f>+'Alloc amt'!AN34/'Alloc amt'!$G34</f>
        <v>7.4769203668944581E-3</v>
      </c>
      <c r="AO34" s="98">
        <f>+'Alloc amt'!AO34/'Alloc amt'!$G34</f>
        <v>0</v>
      </c>
      <c r="AP34" s="98">
        <f>+'Alloc amt'!AP34/'Alloc amt'!$G34</f>
        <v>1.157178552314612E-6</v>
      </c>
      <c r="AQ34" s="98"/>
      <c r="AR34" s="98">
        <f>+'Alloc amt'!AR34/'Alloc amt'!$G34</f>
        <v>4.0093419756422853E-3</v>
      </c>
      <c r="AS34" s="98">
        <f>+'Alloc amt'!AS34/'Alloc amt'!$G34</f>
        <v>0</v>
      </c>
      <c r="AT34" s="98">
        <f>+'Alloc amt'!AT34/'Alloc amt'!$G34</f>
        <v>1.157178552314612E-6</v>
      </c>
      <c r="AU34" s="98"/>
      <c r="AV34" s="98">
        <f>+'Alloc amt'!AV34/'Alloc amt'!$G34</f>
        <v>7.4288692881131499E-3</v>
      </c>
      <c r="AW34" s="98">
        <f>+'Alloc amt'!AW34/'Alloc amt'!$G34</f>
        <v>0</v>
      </c>
      <c r="AX34" s="98">
        <f>+'Alloc amt'!AX34/'Alloc amt'!$G34</f>
        <v>2.7636738419488018E-2</v>
      </c>
      <c r="AY34" s="98"/>
      <c r="AZ34" s="98">
        <f>+'Alloc amt'!AZ34/'Alloc amt'!$G34</f>
        <v>2.4067140525148509E-4</v>
      </c>
      <c r="BA34" s="98">
        <f>+'Alloc amt'!BA34/'Alloc amt'!$G34</f>
        <v>0</v>
      </c>
      <c r="BB34" s="98">
        <f>+'Alloc amt'!BB34/'Alloc amt'!$G34</f>
        <v>4.9420820382273224E-6</v>
      </c>
      <c r="BC34" s="98"/>
      <c r="BD34" s="98">
        <f>+'Alloc amt'!BD34/'Alloc amt'!$G34</f>
        <v>1.8706974317165393E-4</v>
      </c>
      <c r="BE34" s="98">
        <f>+'Alloc amt'!BE34/'Alloc amt'!$G34</f>
        <v>0</v>
      </c>
      <c r="BF34" s="98">
        <f>+'Alloc amt'!BF34/'Alloc amt'!$G34</f>
        <v>2.7354029209379509E-5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0.99999999999999989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0.35506999999999994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0.11559999999999997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1.3586999999999998E-2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0.15881999999999996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0.15144799999999997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9.1060999999999975E-2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9.1642999999999988E-2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9.0139999999999977E-3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4.8889999999999992E-3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8.3339999999999977E-3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2.7199999999999994E-4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2.6199999999999997E-4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1.0000000000000002</v>
      </c>
      <c r="H38" s="98">
        <f>+'Alloc amt'!H38/'Alloc amt'!$G38</f>
        <v>0.91171631089433147</v>
      </c>
      <c r="I38" s="98">
        <f>+'Alloc amt'!I38/'Alloc amt'!$G38</f>
        <v>0</v>
      </c>
      <c r="J38" s="98">
        <f>+'Alloc amt'!J38/'Alloc amt'!$G38</f>
        <v>8.8283689105668889E-2</v>
      </c>
      <c r="K38" s="104"/>
      <c r="L38" s="98">
        <f>+'Alloc amt'!L38/'Alloc amt'!$G38</f>
        <v>0.37517324550597758</v>
      </c>
      <c r="M38" s="98">
        <f>+'Alloc amt'!M38/'Alloc amt'!$G38</f>
        <v>0</v>
      </c>
      <c r="N38" s="98">
        <f>+'Alloc amt'!N38/'Alloc amt'!$G38</f>
        <v>5.0930880026391893E-2</v>
      </c>
      <c r="O38" s="98"/>
      <c r="P38" s="98">
        <f>+'Alloc amt'!P38/'Alloc amt'!$G38</f>
        <v>0.11220390226717041</v>
      </c>
      <c r="Q38" s="98">
        <f>+'Alloc amt'!Q38/'Alloc amt'!$G38</f>
        <v>0</v>
      </c>
      <c r="R38" s="98">
        <f>+'Alloc amt'!R38/'Alloc amt'!$G38</f>
        <v>8.306764199429181E-3</v>
      </c>
      <c r="S38" s="98"/>
      <c r="T38" s="98">
        <f>+'Alloc amt'!T38/'Alloc amt'!$G38</f>
        <v>1.1316922213916293E-2</v>
      </c>
      <c r="U38" s="98">
        <f>+'Alloc amt'!U38/'Alloc amt'!$G38</f>
        <v>0</v>
      </c>
      <c r="V38" s="98">
        <f>+'Alloc amt'!V38/'Alloc amt'!$G38</f>
        <v>7.8002404136493167E-5</v>
      </c>
      <c r="W38" s="98"/>
      <c r="X38" s="98">
        <f>+'Alloc amt'!X38/'Alloc amt'!$G38</f>
        <v>0.13468151642860748</v>
      </c>
      <c r="Y38" s="98">
        <f>+'Alloc amt'!Y38/'Alloc amt'!$G38</f>
        <v>0</v>
      </c>
      <c r="Z38" s="98">
        <f>+'Alloc amt'!Z38/'Alloc amt'!$G38</f>
        <v>9.3533955850591739E-4</v>
      </c>
      <c r="AA38" s="98"/>
      <c r="AB38" s="98">
        <f>+'Alloc amt'!AB38/'Alloc amt'!$G38</f>
        <v>0.12396774511645799</v>
      </c>
      <c r="AC38" s="98">
        <f>+'Alloc amt'!AC38/'Alloc amt'!$G38</f>
        <v>0</v>
      </c>
      <c r="AD38" s="98">
        <f>+'Alloc amt'!AD38/'Alloc amt'!$G38</f>
        <v>1.2213982742331422E-4</v>
      </c>
      <c r="AE38" s="98"/>
      <c r="AF38" s="98">
        <f>+'Alloc amt'!AF38/'Alloc amt'!$G38</f>
        <v>7.572930593154989E-2</v>
      </c>
      <c r="AG38" s="98">
        <f>+'Alloc amt'!AG38/'Alloc amt'!$G38</f>
        <v>0</v>
      </c>
      <c r="AH38" s="98">
        <f>+'Alloc amt'!AH38/'Alloc amt'!$G38</f>
        <v>1.0309963966975238E-4</v>
      </c>
      <c r="AI38" s="98"/>
      <c r="AJ38" s="98">
        <f>+'Alloc amt'!AJ38/'Alloc amt'!$G38</f>
        <v>5.9304541201507369E-2</v>
      </c>
      <c r="AK38" s="98">
        <f>+'Alloc amt'!AK38/'Alloc amt'!$G38</f>
        <v>0</v>
      </c>
      <c r="AL38" s="98">
        <f>+'Alloc amt'!AL38/'Alloc amt'!$G38</f>
        <v>9.9910456727569106E-5</v>
      </c>
      <c r="AM38" s="98"/>
      <c r="AN38" s="98">
        <f>+'Alloc amt'!AN38/'Alloc amt'!$G38</f>
        <v>7.4752531577257503E-3</v>
      </c>
      <c r="AO38" s="98">
        <f>+'Alloc amt'!AO38/'Alloc amt'!$G38</f>
        <v>0</v>
      </c>
      <c r="AP38" s="98">
        <f>+'Alloc amt'!AP38/'Alloc amt'!$G38</f>
        <v>1.158692559261351E-6</v>
      </c>
      <c r="AQ38" s="98"/>
      <c r="AR38" s="98">
        <f>+'Alloc amt'!AR38/'Alloc amt'!$G38</f>
        <v>4.0084084223304273E-3</v>
      </c>
      <c r="AS38" s="98">
        <f>+'Alloc amt'!AS38/'Alloc amt'!$G38</f>
        <v>0</v>
      </c>
      <c r="AT38" s="98">
        <f>+'Alloc amt'!AT38/'Alloc amt'!$G38</f>
        <v>1.158692559261351E-6</v>
      </c>
      <c r="AU38" s="98"/>
      <c r="AV38" s="98">
        <f>+'Alloc amt'!AV38/'Alloc amt'!$G38</f>
        <v>7.4278298863619703E-3</v>
      </c>
      <c r="AW38" s="98">
        <f>+'Alloc amt'!AW38/'Alloc amt'!$G38</f>
        <v>0</v>
      </c>
      <c r="AX38" s="98">
        <f>+'Alloc amt'!AX38/'Alloc amt'!$G38</f>
        <v>2.7672897242055742E-2</v>
      </c>
      <c r="AY38" s="98"/>
      <c r="AZ38" s="98">
        <f>+'Alloc amt'!AZ38/'Alloc amt'!$G38</f>
        <v>2.4063623056437067E-4</v>
      </c>
      <c r="BA38" s="98">
        <f>+'Alloc amt'!BA38/'Alloc amt'!$G38</f>
        <v>0</v>
      </c>
      <c r="BB38" s="98">
        <f>+'Alloc amt'!BB38/'Alloc amt'!$G38</f>
        <v>4.9485480641679726E-6</v>
      </c>
      <c r="BC38" s="98"/>
      <c r="BD38" s="98">
        <f>+'Alloc amt'!BD38/'Alloc amt'!$G38</f>
        <v>1.8700453216180846E-4</v>
      </c>
      <c r="BE38" s="98">
        <f>+'Alloc amt'!BE38/'Alloc amt'!$G38</f>
        <v>0</v>
      </c>
      <c r="BF38" s="98">
        <f>+'Alloc amt'!BF38/'Alloc amt'!$G38</f>
        <v>2.7389818146325734E-5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0.99999999999999989</v>
      </c>
      <c r="H45" s="98">
        <f>+'Alloc amt'!H45/'Alloc amt'!$G45</f>
        <v>0.91194868820176089</v>
      </c>
      <c r="I45" s="98">
        <f>+'Alloc amt'!I45/'Alloc amt'!$G45</f>
        <v>0</v>
      </c>
      <c r="J45" s="98">
        <f>+'Alloc amt'!J45/'Alloc amt'!$G45</f>
        <v>8.8051311798239065E-2</v>
      </c>
      <c r="K45" s="104"/>
      <c r="L45" s="98">
        <f>+'Alloc amt'!L45/'Alloc amt'!$G45</f>
        <v>0.37505715188474892</v>
      </c>
      <c r="M45" s="98">
        <f>+'Alloc amt'!M45/'Alloc amt'!$G45</f>
        <v>0</v>
      </c>
      <c r="N45" s="98">
        <f>+'Alloc amt'!N45/'Alloc amt'!$G45</f>
        <v>5.0796821505667882E-2</v>
      </c>
      <c r="O45" s="98"/>
      <c r="P45" s="98">
        <f>+'Alloc amt'!P45/'Alloc amt'!$G45</f>
        <v>0.11220412983326629</v>
      </c>
      <c r="Q45" s="98">
        <f>+'Alloc amt'!Q45/'Alloc amt'!$G45</f>
        <v>0</v>
      </c>
      <c r="R45" s="98">
        <f>+'Alloc amt'!R45/'Alloc amt'!$G45</f>
        <v>8.2848994187695573E-3</v>
      </c>
      <c r="S45" s="98"/>
      <c r="T45" s="98">
        <f>+'Alloc amt'!T45/'Alloc amt'!$G45</f>
        <v>1.1324468761902842E-2</v>
      </c>
      <c r="U45" s="98">
        <f>+'Alloc amt'!U45/'Alloc amt'!$G45</f>
        <v>0</v>
      </c>
      <c r="V45" s="98">
        <f>+'Alloc amt'!V45/'Alloc amt'!$G45</f>
        <v>7.7797088875770473E-5</v>
      </c>
      <c r="W45" s="98"/>
      <c r="X45" s="98">
        <f>+'Alloc amt'!X45/'Alloc amt'!$G45</f>
        <v>0.134764084553117</v>
      </c>
      <c r="Y45" s="98">
        <f>+'Alloc amt'!Y45/'Alloc amt'!$G45</f>
        <v>0</v>
      </c>
      <c r="Z45" s="98">
        <f>+'Alloc amt'!Z45/'Alloc amt'!$G45</f>
        <v>9.3287758970579118E-4</v>
      </c>
      <c r="AA45" s="98"/>
      <c r="AB45" s="98">
        <f>+'Alloc amt'!AB45/'Alloc amt'!$G45</f>
        <v>0.12406232121080829</v>
      </c>
      <c r="AC45" s="98">
        <f>+'Alloc amt'!AC45/'Alloc amt'!$G45</f>
        <v>0</v>
      </c>
      <c r="AD45" s="98">
        <f>+'Alloc amt'!AD45/'Alloc amt'!$G45</f>
        <v>1.2181833514638182E-4</v>
      </c>
      <c r="AE45" s="98"/>
      <c r="AF45" s="98">
        <f>+'Alloc amt'!AF45/'Alloc amt'!$G45</f>
        <v>7.578367417106241E-2</v>
      </c>
      <c r="AG45" s="98">
        <f>+'Alloc amt'!AG45/'Alloc amt'!$G45</f>
        <v>0</v>
      </c>
      <c r="AH45" s="98">
        <f>+'Alloc amt'!AH45/'Alloc amt'!$G45</f>
        <v>1.028282643239083E-4</v>
      </c>
      <c r="AI45" s="98"/>
      <c r="AJ45" s="98">
        <f>+'Alloc amt'!AJ45/'Alloc amt'!$G45</f>
        <v>5.940228071220479E-2</v>
      </c>
      <c r="AK45" s="98">
        <f>+'Alloc amt'!AK45/'Alloc amt'!$G45</f>
        <v>0</v>
      </c>
      <c r="AL45" s="98">
        <f>+'Alloc amt'!AL45/'Alloc amt'!$G45</f>
        <v>9.964747584000507E-5</v>
      </c>
      <c r="AM45" s="98"/>
      <c r="AN45" s="98">
        <f>+'Alloc amt'!AN45/'Alloc amt'!$G45</f>
        <v>7.480416921322515E-3</v>
      </c>
      <c r="AO45" s="98">
        <f>+'Alloc amt'!AO45/'Alloc amt'!$G45</f>
        <v>0</v>
      </c>
      <c r="AP45" s="98">
        <f>+'Alloc amt'!AP45/'Alloc amt'!$G45</f>
        <v>1.1556426883306307E-6</v>
      </c>
      <c r="AQ45" s="98"/>
      <c r="AR45" s="98">
        <f>+'Alloc amt'!AR45/'Alloc amt'!$G45</f>
        <v>4.0114301844694665E-3</v>
      </c>
      <c r="AS45" s="98">
        <f>+'Alloc amt'!AS45/'Alloc amt'!$G45</f>
        <v>0</v>
      </c>
      <c r="AT45" s="98">
        <f>+'Alloc amt'!AT45/'Alloc amt'!$G45</f>
        <v>1.1556426883306307E-6</v>
      </c>
      <c r="AU45" s="98"/>
      <c r="AV45" s="98">
        <f>+'Alloc amt'!AV45/'Alloc amt'!$G45</f>
        <v>7.4306841197749607E-3</v>
      </c>
      <c r="AW45" s="98">
        <f>+'Alloc amt'!AW45/'Alloc amt'!$G45</f>
        <v>0</v>
      </c>
      <c r="AX45" s="98">
        <f>+'Alloc amt'!AX45/'Alloc amt'!$G45</f>
        <v>2.7600057588264268E-2</v>
      </c>
      <c r="AY45" s="98"/>
      <c r="AZ45" s="98">
        <f>+'Alloc amt'!AZ45/'Alloc amt'!$G45</f>
        <v>2.407376149082139E-4</v>
      </c>
      <c r="BA45" s="98">
        <f>+'Alloc amt'!BA45/'Alloc amt'!$G45</f>
        <v>0</v>
      </c>
      <c r="BB45" s="98">
        <f>+'Alloc amt'!BB45/'Alloc amt'!$G45</f>
        <v>4.9355226651787883E-6</v>
      </c>
      <c r="BC45" s="98"/>
      <c r="BD45" s="98">
        <f>+'Alloc amt'!BD45/'Alloc amt'!$G45</f>
        <v>1.8730823417517699E-4</v>
      </c>
      <c r="BE45" s="98">
        <f>+'Alloc amt'!BE45/'Alloc amt'!$G45</f>
        <v>0</v>
      </c>
      <c r="BF45" s="98">
        <f>+'Alloc amt'!BF45/'Alloc amt'!$G45</f>
        <v>2.7317723603649594E-5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0.99999999999999967</v>
      </c>
      <c r="H46" s="98">
        <f>+'Alloc amt'!H46/'Alloc amt'!$G46</f>
        <v>0.53983368806793597</v>
      </c>
      <c r="I46" s="98">
        <f>+'Alloc amt'!I46/'Alloc amt'!$G46</f>
        <v>0.25272480030864092</v>
      </c>
      <c r="J46" s="98">
        <f>+'Alloc amt'!J46/'Alloc amt'!$G46</f>
        <v>0.2074415116234227</v>
      </c>
      <c r="K46" s="104"/>
      <c r="L46" s="98">
        <f>+'Alloc amt'!L46/'Alloc amt'!$G46</f>
        <v>0.21955647213152488</v>
      </c>
      <c r="M46" s="98">
        <f>+'Alloc amt'!M46/'Alloc amt'!$G46</f>
        <v>9.1512618720579614E-2</v>
      </c>
      <c r="N46" s="98">
        <f>+'Alloc amt'!N46/'Alloc amt'!$G46</f>
        <v>0.15141113451849147</v>
      </c>
      <c r="O46" s="98"/>
      <c r="P46" s="98">
        <f>+'Alloc amt'!P46/'Alloc amt'!$G46</f>
        <v>6.6472313769233626E-2</v>
      </c>
      <c r="Q46" s="98">
        <f>+'Alloc amt'!Q46/'Alloc amt'!$G46</f>
        <v>2.9735709232273162E-2</v>
      </c>
      <c r="R46" s="98">
        <f>+'Alloc amt'!R46/'Alloc amt'!$G46</f>
        <v>3.8074941830132401E-2</v>
      </c>
      <c r="S46" s="98"/>
      <c r="T46" s="98">
        <f>+'Alloc amt'!T46/'Alloc amt'!$G46</f>
        <v>6.8329482734095668E-3</v>
      </c>
      <c r="U46" s="98">
        <f>+'Alloc amt'!U46/'Alloc amt'!$G46</f>
        <v>3.5349133463321255E-3</v>
      </c>
      <c r="V46" s="98">
        <f>+'Alloc amt'!V46/'Alloc amt'!$G46</f>
        <v>7.1673343752973618E-4</v>
      </c>
      <c r="W46" s="98"/>
      <c r="X46" s="98">
        <f>+'Alloc amt'!X46/'Alloc amt'!$G46</f>
        <v>8.0048775177639281E-2</v>
      </c>
      <c r="Y46" s="98">
        <f>+'Alloc amt'!Y46/'Alloc amt'!$G46</f>
        <v>4.1004847634179775E-2</v>
      </c>
      <c r="Z46" s="98">
        <f>+'Alloc amt'!Z46/'Alloc amt'!$G46</f>
        <v>7.4892988950108763E-3</v>
      </c>
      <c r="AA46" s="98"/>
      <c r="AB46" s="98">
        <f>+'Alloc amt'!AB46/'Alloc amt'!$G46</f>
        <v>7.4848714068949232E-2</v>
      </c>
      <c r="AC46" s="98">
        <f>+'Alloc amt'!AC46/'Alloc amt'!$G46</f>
        <v>3.9527691858896513E-2</v>
      </c>
      <c r="AD46" s="98">
        <f>+'Alloc amt'!AD46/'Alloc amt'!$G46</f>
        <v>1.5669335809697126E-3</v>
      </c>
      <c r="AE46" s="98"/>
      <c r="AF46" s="98">
        <f>+'Alloc amt'!AF46/'Alloc amt'!$G46</f>
        <v>4.5025846015818029E-2</v>
      </c>
      <c r="AG46" s="98">
        <f>+'Alloc amt'!AG46/'Alloc amt'!$G46</f>
        <v>1.7412886684590401E-2</v>
      </c>
      <c r="AH46" s="98">
        <f>+'Alloc amt'!AH46/'Alloc amt'!$G46</f>
        <v>1.9495973293333899E-3</v>
      </c>
      <c r="AI46" s="98"/>
      <c r="AJ46" s="98">
        <f>+'Alloc amt'!AJ46/'Alloc amt'!$G46</f>
        <v>3.5432048039825609E-2</v>
      </c>
      <c r="AK46" s="98">
        <f>+'Alloc amt'!AK46/'Alloc amt'!$G46</f>
        <v>2.4037777398409784E-2</v>
      </c>
      <c r="AL46" s="98">
        <f>+'Alloc amt'!AL46/'Alloc amt'!$G46</f>
        <v>8.8886164691553819E-4</v>
      </c>
      <c r="AM46" s="98"/>
      <c r="AN46" s="98">
        <f>+'Alloc amt'!AN46/'Alloc amt'!$G46</f>
        <v>4.5134087904902904E-3</v>
      </c>
      <c r="AO46" s="98">
        <f>+'Alloc amt'!AO46/'Alloc amt'!$G46</f>
        <v>2.3479565838636081E-3</v>
      </c>
      <c r="AP46" s="98">
        <f>+'Alloc amt'!AP46/'Alloc amt'!$G46</f>
        <v>1.057225017095828E-5</v>
      </c>
      <c r="AQ46" s="98"/>
      <c r="AR46" s="98">
        <f>+'Alloc amt'!AR46/'Alloc amt'!$G46</f>
        <v>2.4201818500902833E-3</v>
      </c>
      <c r="AS46" s="98">
        <f>+'Alloc amt'!AS46/'Alloc amt'!$G46</f>
        <v>1.2478272292054356E-3</v>
      </c>
      <c r="AT46" s="98">
        <f>+'Alloc amt'!AT46/'Alloc amt'!$G46</f>
        <v>1.057225017095828E-5</v>
      </c>
      <c r="AU46" s="98"/>
      <c r="AV46" s="98">
        <f>+'Alloc amt'!AV46/'Alloc amt'!$G46</f>
        <v>4.4274601328115103E-3</v>
      </c>
      <c r="AW46" s="98">
        <f>+'Alloc amt'!AW46/'Alloc amt'!$G46</f>
        <v>2.2221732525828054E-3</v>
      </c>
      <c r="AX46" s="98">
        <f>+'Alloc amt'!AX46/'Alloc amt'!$G46</f>
        <v>5.1144079415633642E-3</v>
      </c>
      <c r="AY46" s="98"/>
      <c r="AZ46" s="98">
        <f>+'Alloc amt'!AZ46/'Alloc amt'!$G46</f>
        <v>1.4345744704420547E-4</v>
      </c>
      <c r="BA46" s="98">
        <f>+'Alloc amt'!BA46/'Alloc amt'!$G46</f>
        <v>7.2418671444493535E-5</v>
      </c>
      <c r="BB46" s="98">
        <f>+'Alloc amt'!BB46/'Alloc amt'!$G46</f>
        <v>3.213951884408537E-5</v>
      </c>
      <c r="BC46" s="98"/>
      <c r="BD46" s="98">
        <f>+'Alloc amt'!BD46/'Alloc amt'!$G46</f>
        <v>1.1206237109959612E-4</v>
      </c>
      <c r="BE46" s="98">
        <f>+'Alloc amt'!BE46/'Alloc amt'!$G46</f>
        <v>6.7979696283205566E-5</v>
      </c>
      <c r="BF46" s="98">
        <f>+'Alloc amt'!BF46/'Alloc amt'!$G46</f>
        <v>1.7631842429025597E-4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1.0000000000000002</v>
      </c>
      <c r="H47" s="98">
        <f>+'Alloc amt'!H47/'Alloc amt'!$G47</f>
        <v>0.84576479293778717</v>
      </c>
      <c r="I47" s="98">
        <f>+'Alloc amt'!I47/'Alloc amt'!$G47</f>
        <v>0.15423520706221291</v>
      </c>
      <c r="J47" s="98">
        <f>+'Alloc amt'!J47/'Alloc amt'!$G47</f>
        <v>0</v>
      </c>
      <c r="K47" s="104"/>
      <c r="L47" s="98">
        <f>+'Alloc amt'!L47/'Alloc amt'!$G47</f>
        <v>0.30030570502842013</v>
      </c>
      <c r="M47" s="98">
        <f>+'Alloc amt'!M47/'Alloc amt'!$G47</f>
        <v>5.6047538755942754E-2</v>
      </c>
      <c r="N47" s="98">
        <f>+'Alloc amt'!N47/'Alloc amt'!$G47</f>
        <v>0</v>
      </c>
      <c r="O47" s="98"/>
      <c r="P47" s="98">
        <f>+'Alloc amt'!P47/'Alloc amt'!$G47</f>
        <v>9.7770410063608218E-2</v>
      </c>
      <c r="Q47" s="98">
        <f>+'Alloc amt'!Q47/'Alloc amt'!$G47</f>
        <v>1.8205545284099251E-2</v>
      </c>
      <c r="R47" s="98">
        <f>+'Alloc amt'!R47/'Alloc amt'!$G47</f>
        <v>0</v>
      </c>
      <c r="S47" s="98"/>
      <c r="T47" s="98">
        <f>+'Alloc amt'!T47/'Alloc amt'!$G47</f>
        <v>1.1491406241645716E-2</v>
      </c>
      <c r="U47" s="98">
        <f>+'Alloc amt'!U47/'Alloc amt'!$G47</f>
        <v>2.1482019921138314E-3</v>
      </c>
      <c r="V47" s="98">
        <f>+'Alloc amt'!V47/'Alloc amt'!$G47</f>
        <v>0</v>
      </c>
      <c r="W47" s="98"/>
      <c r="X47" s="98">
        <f>+'Alloc amt'!X47/'Alloc amt'!$G47</f>
        <v>0.13432436441437937</v>
      </c>
      <c r="Y47" s="98">
        <f>+'Alloc amt'!Y47/'Alloc amt'!$G47</f>
        <v>2.5035506471319507E-2</v>
      </c>
      <c r="Z47" s="98">
        <f>+'Alloc amt'!Z47/'Alloc amt'!$G47</f>
        <v>0</v>
      </c>
      <c r="AA47" s="98"/>
      <c r="AB47" s="98">
        <f>+'Alloc amt'!AB47/'Alloc amt'!$G47</f>
        <v>0.12808938636084199</v>
      </c>
      <c r="AC47" s="98">
        <f>+'Alloc amt'!AC47/'Alloc amt'!$G47</f>
        <v>2.4005058253890179E-2</v>
      </c>
      <c r="AD47" s="98">
        <f>+'Alloc amt'!AD47/'Alloc amt'!$G47</f>
        <v>0</v>
      </c>
      <c r="AE47" s="98"/>
      <c r="AF47" s="98">
        <f>+'Alloc amt'!AF47/'Alloc amt'!$G47</f>
        <v>7.7016187809707856E-2</v>
      </c>
      <c r="AG47" s="98">
        <f>+'Alloc amt'!AG47/'Alloc amt'!$G47</f>
        <v>1.0642511353885706E-2</v>
      </c>
      <c r="AH47" s="98">
        <f>+'Alloc amt'!AH47/'Alloc amt'!$G47</f>
        <v>0</v>
      </c>
      <c r="AI47" s="98"/>
      <c r="AJ47" s="98">
        <f>+'Alloc amt'!AJ47/'Alloc amt'!$G47</f>
        <v>7.7508422919197656E-2</v>
      </c>
      <c r="AK47" s="98">
        <f>+'Alloc amt'!AK47/'Alloc amt'!$G47</f>
        <v>1.4521942332017304E-2</v>
      </c>
      <c r="AL47" s="98">
        <f>+'Alloc amt'!AL47/'Alloc amt'!$G47</f>
        <v>0</v>
      </c>
      <c r="AM47" s="98"/>
      <c r="AN47" s="98">
        <f>+'Alloc amt'!AN47/'Alloc amt'!$G47</f>
        <v>7.623723843541215E-3</v>
      </c>
      <c r="AO47" s="98">
        <f>+'Alloc amt'!AO47/'Alloc amt'!$G47</f>
        <v>1.4226921658003378E-3</v>
      </c>
      <c r="AP47" s="98">
        <f>+'Alloc amt'!AP47/'Alloc amt'!$G47</f>
        <v>0</v>
      </c>
      <c r="AQ47" s="98"/>
      <c r="AR47" s="98">
        <f>+'Alloc amt'!AR47/'Alloc amt'!$G47</f>
        <v>4.1349440726728423E-3</v>
      </c>
      <c r="AS47" s="98">
        <f>+'Alloc amt'!AS47/'Alloc amt'!$G47</f>
        <v>7.7397993765254615E-4</v>
      </c>
      <c r="AT47" s="98">
        <f>+'Alloc amt'!AT47/'Alloc amt'!$G47</f>
        <v>0</v>
      </c>
      <c r="AU47" s="98"/>
      <c r="AV47" s="98">
        <f>+'Alloc amt'!AV47/'Alloc amt'!$G47</f>
        <v>7.0486037843435186E-3</v>
      </c>
      <c r="AW47" s="98">
        <f>+'Alloc amt'!AW47/'Alloc amt'!$G47</f>
        <v>1.3469280866691199E-3</v>
      </c>
      <c r="AX47" s="98">
        <f>+'Alloc amt'!AX47/'Alloc amt'!$G47</f>
        <v>0</v>
      </c>
      <c r="AY47" s="98"/>
      <c r="AZ47" s="98">
        <f>+'Alloc amt'!AZ47/'Alloc amt'!$G47</f>
        <v>2.3004802367907815E-4</v>
      </c>
      <c r="BA47" s="98">
        <f>+'Alloc amt'!BA47/'Alloc amt'!$G47</f>
        <v>4.3855112463410471E-5</v>
      </c>
      <c r="BB47" s="98">
        <f>+'Alloc amt'!BB47/'Alloc amt'!$G47</f>
        <v>0</v>
      </c>
      <c r="BC47" s="98"/>
      <c r="BD47" s="98">
        <f>+'Alloc amt'!BD47/'Alloc amt'!$G47</f>
        <v>2.2159037574970029E-4</v>
      </c>
      <c r="BE47" s="98">
        <f>+'Alloc amt'!BE47/'Alloc amt'!$G47</f>
        <v>4.1447316358970004E-5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1.0000000000000004</v>
      </c>
      <c r="H49" s="98">
        <f>+'Alloc amt'!H49/'Alloc amt'!$G49</f>
        <v>0.38297124835570662</v>
      </c>
      <c r="I49" s="98">
        <f>+'Alloc amt'!I49/'Alloc amt'!$G49</f>
        <v>0.61702875164429349</v>
      </c>
      <c r="J49" s="98">
        <f>+'Alloc amt'!J49/'Alloc amt'!$G49</f>
        <v>0</v>
      </c>
      <c r="K49" s="104"/>
      <c r="L49" s="98">
        <f>+'Alloc amt'!L49/'Alloc amt'!$G49</f>
        <v>0.13598160115366073</v>
      </c>
      <c r="M49" s="98">
        <f>+'Alloc amt'!M49/'Alloc amt'!$G49</f>
        <v>0.22322744728458346</v>
      </c>
      <c r="N49" s="98">
        <f>+'Alloc amt'!N49/'Alloc amt'!$G49</f>
        <v>0</v>
      </c>
      <c r="O49" s="98"/>
      <c r="P49" s="98">
        <f>+'Alloc amt'!P49/'Alloc amt'!$G49</f>
        <v>4.4271476309919677E-2</v>
      </c>
      <c r="Q49" s="98">
        <f>+'Alloc amt'!Q49/'Alloc amt'!$G49</f>
        <v>7.2540928713869912E-2</v>
      </c>
      <c r="R49" s="98">
        <f>+'Alloc amt'!R49/'Alloc amt'!$G49</f>
        <v>0</v>
      </c>
      <c r="S49" s="98"/>
      <c r="T49" s="98">
        <f>+'Alloc amt'!T49/'Alloc amt'!$G49</f>
        <v>5.2034303514089863E-3</v>
      </c>
      <c r="U49" s="98">
        <f>+'Alloc amt'!U49/'Alloc amt'!$G49</f>
        <v>8.6397461150090997E-3</v>
      </c>
      <c r="V49" s="98">
        <f>+'Alloc amt'!V49/'Alloc amt'!$G49</f>
        <v>0</v>
      </c>
      <c r="W49" s="98"/>
      <c r="X49" s="98">
        <f>+'Alloc amt'!X49/'Alloc amt'!$G49</f>
        <v>6.0823493663853319E-2</v>
      </c>
      <c r="Y49" s="98">
        <f>+'Alloc amt'!Y49/'Alloc amt'!$G49</f>
        <v>0.1001026872815831</v>
      </c>
      <c r="Z49" s="98">
        <f>+'Alloc amt'!Z49/'Alloc amt'!$G49</f>
        <v>0</v>
      </c>
      <c r="AA49" s="98"/>
      <c r="AB49" s="98">
        <f>+'Alloc amt'!AB49/'Alloc amt'!$G49</f>
        <v>5.8000229620975056E-2</v>
      </c>
      <c r="AC49" s="98">
        <f>+'Alloc amt'!AC49/'Alloc amt'!$G49</f>
        <v>9.6626882859279187E-2</v>
      </c>
      <c r="AD49" s="98">
        <f>+'Alloc amt'!AD49/'Alloc amt'!$G49</f>
        <v>0</v>
      </c>
      <c r="AE49" s="98"/>
      <c r="AF49" s="98">
        <f>+'Alloc amt'!AF49/'Alloc amt'!$G49</f>
        <v>3.4873744846518999E-2</v>
      </c>
      <c r="AG49" s="98">
        <f>+'Alloc amt'!AG49/'Alloc amt'!$G49</f>
        <v>4.2497818366681712E-2</v>
      </c>
      <c r="AH49" s="98">
        <f>+'Alloc amt'!AH49/'Alloc amt'!$G49</f>
        <v>0</v>
      </c>
      <c r="AI49" s="98"/>
      <c r="AJ49" s="98">
        <f>+'Alloc amt'!AJ49/'Alloc amt'!$G49</f>
        <v>3.509663411306202E-2</v>
      </c>
      <c r="AK49" s="98">
        <f>+'Alloc amt'!AK49/'Alloc amt'!$G49</f>
        <v>5.8838372895049042E-2</v>
      </c>
      <c r="AL49" s="98">
        <f>+'Alloc amt'!AL49/'Alloc amt'!$G49</f>
        <v>0</v>
      </c>
      <c r="AM49" s="98"/>
      <c r="AN49" s="98">
        <f>+'Alloc amt'!AN49/'Alloc amt'!$G49</f>
        <v>3.4521028326783389E-3</v>
      </c>
      <c r="AO49" s="98">
        <f>+'Alloc amt'!AO49/'Alloc amt'!$G49</f>
        <v>5.74292374283265E-3</v>
      </c>
      <c r="AP49" s="98">
        <f>+'Alloc amt'!AP49/'Alloc amt'!$G49</f>
        <v>0</v>
      </c>
      <c r="AQ49" s="98"/>
      <c r="AR49" s="98">
        <f>+'Alloc amt'!AR49/'Alloc amt'!$G49</f>
        <v>1.8723464332110495E-3</v>
      </c>
      <c r="AS49" s="98">
        <f>+'Alloc amt'!AS49/'Alloc amt'!$G49</f>
        <v>3.0339651812844627E-3</v>
      </c>
      <c r="AT49" s="98">
        <f>+'Alloc amt'!AT49/'Alloc amt'!$G49</f>
        <v>0</v>
      </c>
      <c r="AU49" s="98"/>
      <c r="AV49" s="98">
        <f>+'Alloc amt'!AV49/'Alloc amt'!$G49</f>
        <v>3.1916823837964585E-3</v>
      </c>
      <c r="AW49" s="98">
        <f>+'Alloc amt'!AW49/'Alloc amt'!$G49</f>
        <v>5.4348096856868307E-3</v>
      </c>
      <c r="AX49" s="98">
        <f>+'Alloc amt'!AX49/'Alloc amt'!$G49</f>
        <v>0</v>
      </c>
      <c r="AY49" s="98"/>
      <c r="AZ49" s="98">
        <f>+'Alloc amt'!AZ49/'Alloc amt'!$G49</f>
        <v>1.0416817955275219E-4</v>
      </c>
      <c r="BA49" s="98">
        <f>+'Alloc amt'!BA49/'Alloc amt'!$G49</f>
        <v>1.771562909568141E-4</v>
      </c>
      <c r="BB49" s="98">
        <f>+'Alloc amt'!BB49/'Alloc amt'!$G49</f>
        <v>0</v>
      </c>
      <c r="BC49" s="98"/>
      <c r="BD49" s="98">
        <f>+'Alloc amt'!BD49/'Alloc amt'!$G49</f>
        <v>1.0033846706919513E-4</v>
      </c>
      <c r="BE49" s="98">
        <f>+'Alloc amt'!BE49/'Alloc amt'!$G49</f>
        <v>1.6601322747716507E-4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0.35507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0.11559999999999999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1.3587000000000002E-2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0.15881999999999999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0.15144800000000003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9.1061000000000003E-2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9.1643000000000016E-2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9.0140000000000012E-3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4.8889999999999992E-3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8.3339999999999994E-3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2.72E-4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2.6200000000000003E-4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1.0000000000000002</v>
      </c>
      <c r="H53" s="98">
        <f>+'Alloc amt'!H53/'Alloc amt'!$G53</f>
        <v>0.84576479293778717</v>
      </c>
      <c r="I53" s="98">
        <f>+'Alloc amt'!I53/'Alloc amt'!$G53</f>
        <v>0.15423520706221291</v>
      </c>
      <c r="J53" s="98">
        <f>+'Alloc amt'!J53/'Alloc amt'!$G53</f>
        <v>0</v>
      </c>
      <c r="K53" s="104"/>
      <c r="L53" s="98">
        <f>+'Alloc amt'!L53/'Alloc amt'!$G53</f>
        <v>0.30030570502842013</v>
      </c>
      <c r="M53" s="98">
        <f>+'Alloc amt'!M53/'Alloc amt'!$G53</f>
        <v>5.6047538755942754E-2</v>
      </c>
      <c r="N53" s="98">
        <f>+'Alloc amt'!N53/'Alloc amt'!$G53</f>
        <v>0</v>
      </c>
      <c r="O53" s="98"/>
      <c r="P53" s="98">
        <f>+'Alloc amt'!P53/'Alloc amt'!$G53</f>
        <v>9.7770410063608218E-2</v>
      </c>
      <c r="Q53" s="98">
        <f>+'Alloc amt'!Q53/'Alloc amt'!$G53</f>
        <v>1.8205545284099251E-2</v>
      </c>
      <c r="R53" s="98">
        <f>+'Alloc amt'!R53/'Alloc amt'!$G53</f>
        <v>0</v>
      </c>
      <c r="S53" s="98"/>
      <c r="T53" s="98">
        <f>+'Alloc amt'!T53/'Alloc amt'!$G53</f>
        <v>1.1491406241645716E-2</v>
      </c>
      <c r="U53" s="98">
        <f>+'Alloc amt'!U53/'Alloc amt'!$G53</f>
        <v>2.1482019921138314E-3</v>
      </c>
      <c r="V53" s="98">
        <f>+'Alloc amt'!V53/'Alloc amt'!$G53</f>
        <v>0</v>
      </c>
      <c r="W53" s="98"/>
      <c r="X53" s="98">
        <f>+'Alloc amt'!X53/'Alloc amt'!$G53</f>
        <v>0.13432436441437937</v>
      </c>
      <c r="Y53" s="98">
        <f>+'Alloc amt'!Y53/'Alloc amt'!$G53</f>
        <v>2.5035506471319507E-2</v>
      </c>
      <c r="Z53" s="98">
        <f>+'Alloc amt'!Z53/'Alloc amt'!$G53</f>
        <v>0</v>
      </c>
      <c r="AA53" s="98"/>
      <c r="AB53" s="98">
        <f>+'Alloc amt'!AB53/'Alloc amt'!$G53</f>
        <v>0.12808938636084199</v>
      </c>
      <c r="AC53" s="98">
        <f>+'Alloc amt'!AC53/'Alloc amt'!$G53</f>
        <v>2.4005058253890179E-2</v>
      </c>
      <c r="AD53" s="98">
        <f>+'Alloc amt'!AD53/'Alloc amt'!$G53</f>
        <v>0</v>
      </c>
      <c r="AE53" s="98"/>
      <c r="AF53" s="98">
        <f>+'Alloc amt'!AF53/'Alloc amt'!$G53</f>
        <v>7.7016187809707856E-2</v>
      </c>
      <c r="AG53" s="98">
        <f>+'Alloc amt'!AG53/'Alloc amt'!$G53</f>
        <v>1.0642511353885706E-2</v>
      </c>
      <c r="AH53" s="98">
        <f>+'Alloc amt'!AH53/'Alloc amt'!$G53</f>
        <v>0</v>
      </c>
      <c r="AI53" s="98"/>
      <c r="AJ53" s="98">
        <f>+'Alloc amt'!AJ53/'Alloc amt'!$G53</f>
        <v>7.7508422919197656E-2</v>
      </c>
      <c r="AK53" s="98">
        <f>+'Alloc amt'!AK53/'Alloc amt'!$G53</f>
        <v>1.4521942332017304E-2</v>
      </c>
      <c r="AL53" s="98">
        <f>+'Alloc amt'!AL53/'Alloc amt'!$G53</f>
        <v>0</v>
      </c>
      <c r="AM53" s="98"/>
      <c r="AN53" s="98">
        <f>+'Alloc amt'!AN53/'Alloc amt'!$G53</f>
        <v>7.623723843541215E-3</v>
      </c>
      <c r="AO53" s="98">
        <f>+'Alloc amt'!AO53/'Alloc amt'!$G53</f>
        <v>1.4226921658003378E-3</v>
      </c>
      <c r="AP53" s="98">
        <f>+'Alloc amt'!AP53/'Alloc amt'!$G53</f>
        <v>0</v>
      </c>
      <c r="AQ53" s="98"/>
      <c r="AR53" s="98">
        <f>+'Alloc amt'!AR53/'Alloc amt'!$G53</f>
        <v>4.1349440726728423E-3</v>
      </c>
      <c r="AS53" s="98">
        <f>+'Alloc amt'!AS53/'Alloc amt'!$G53</f>
        <v>7.7397993765254615E-4</v>
      </c>
      <c r="AT53" s="98">
        <f>+'Alloc amt'!AT53/'Alloc amt'!$G53</f>
        <v>0</v>
      </c>
      <c r="AU53" s="98"/>
      <c r="AV53" s="98">
        <f>+'Alloc amt'!AV53/'Alloc amt'!$G53</f>
        <v>7.0486037843435186E-3</v>
      </c>
      <c r="AW53" s="98">
        <f>+'Alloc amt'!AW53/'Alloc amt'!$G53</f>
        <v>1.3469280866691199E-3</v>
      </c>
      <c r="AX53" s="98">
        <f>+'Alloc amt'!AX53/'Alloc amt'!$G53</f>
        <v>0</v>
      </c>
      <c r="AY53" s="98"/>
      <c r="AZ53" s="98">
        <f>+'Alloc amt'!AZ53/'Alloc amt'!$G53</f>
        <v>2.3004802367907815E-4</v>
      </c>
      <c r="BA53" s="98">
        <f>+'Alloc amt'!BA53/'Alloc amt'!$G53</f>
        <v>4.3855112463410471E-5</v>
      </c>
      <c r="BB53" s="98">
        <f>+'Alloc amt'!BB53/'Alloc amt'!$G53</f>
        <v>0</v>
      </c>
      <c r="BC53" s="98"/>
      <c r="BD53" s="98">
        <f>+'Alloc amt'!BD53/'Alloc amt'!$G53</f>
        <v>2.2159037574970029E-4</v>
      </c>
      <c r="BE53" s="98">
        <f>+'Alloc amt'!BE53/'Alloc amt'!$G53</f>
        <v>4.1447316358970004E-5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0.3910502904467173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0.1413158626340664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1.1654448882840965E-2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0.1645069721844227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0.12442093557496745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8.4036404606177659E-2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7.1959088714279446E-2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7.7699983904715919E-3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3.1451648303410739E-3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1.4083373571543539E-4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0.39105029044671741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0.14131586263406645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1.165444888284097E-2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0.16450697218442276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0.12442093557496749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8.4036404606177686E-2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7.1959088714279473E-2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7.7699983904715953E-3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3.1451648303410752E-3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1.4083373571543544E-4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0.99999999999999922</v>
      </c>
      <c r="H60" s="98">
        <f>+'Alloc amt'!H60/'Alloc amt'!$G60</f>
        <v>0.24093683701516036</v>
      </c>
      <c r="I60" s="98">
        <f>+'Alloc amt'!I60/'Alloc amt'!$G60</f>
        <v>0.67726892934663729</v>
      </c>
      <c r="J60" s="98">
        <f>+'Alloc amt'!J60/'Alloc amt'!$G60</f>
        <v>8.1794233638202055E-2</v>
      </c>
      <c r="K60" s="104"/>
      <c r="L60" s="98">
        <f>+'Alloc amt'!L60/'Alloc amt'!$G60</f>
        <v>0.10278690753201176</v>
      </c>
      <c r="M60" s="98">
        <f>+'Alloc amt'!M60/'Alloc amt'!$G60</f>
        <v>0.24592974116140529</v>
      </c>
      <c r="N60" s="98">
        <f>+'Alloc amt'!N60/'Alloc amt'!$G60</f>
        <v>5.9775961072206146E-2</v>
      </c>
      <c r="O60" s="98"/>
      <c r="P60" s="98">
        <f>+'Alloc amt'!P60/'Alloc amt'!$G60</f>
        <v>3.101060184023759E-2</v>
      </c>
      <c r="Q60" s="98">
        <f>+'Alloc amt'!Q60/'Alloc amt'!$G60</f>
        <v>7.9889493837660752E-2</v>
      </c>
      <c r="R60" s="98">
        <f>+'Alloc amt'!R60/'Alloc amt'!$G60</f>
        <v>1.4386224483044595E-2</v>
      </c>
      <c r="S60" s="98"/>
      <c r="T60" s="98">
        <f>+'Alloc amt'!T60/'Alloc amt'!$G60</f>
        <v>2.9129318581948066E-3</v>
      </c>
      <c r="U60" s="98">
        <f>+'Alloc amt'!U60/'Alloc amt'!$G60</f>
        <v>9.4414758302207597E-3</v>
      </c>
      <c r="V60" s="98">
        <f>+'Alloc amt'!V60/'Alloc amt'!$G60</f>
        <v>2.4708090825057804E-4</v>
      </c>
      <c r="W60" s="98"/>
      <c r="X60" s="98">
        <f>+'Alloc amt'!X60/'Alloc amt'!$G60</f>
        <v>3.5091211323161432E-2</v>
      </c>
      <c r="Y60" s="98">
        <f>+'Alloc amt'!Y60/'Alloc amt'!$G60</f>
        <v>0.10992463607813852</v>
      </c>
      <c r="Z60" s="98">
        <f>+'Alloc amt'!Z60/'Alloc amt'!$G60</f>
        <v>2.6788052308859404E-3</v>
      </c>
      <c r="AA60" s="98"/>
      <c r="AB60" s="98">
        <f>+'Alloc amt'!AB60/'Alloc amt'!$G60</f>
        <v>3.1551499667097846E-2</v>
      </c>
      <c r="AC60" s="98">
        <f>+'Alloc amt'!AC60/'Alloc amt'!$G60</f>
        <v>0.10551877828961709</v>
      </c>
      <c r="AD60" s="98">
        <f>+'Alloc amt'!AD60/'Alloc amt'!$G60</f>
        <v>5.5580860612815372E-4</v>
      </c>
      <c r="AE60" s="98"/>
      <c r="AF60" s="98">
        <f>+'Alloc amt'!AF60/'Alloc amt'!$G60</f>
        <v>1.9289615224564023E-2</v>
      </c>
      <c r="AG60" s="98">
        <f>+'Alloc amt'!AG60/'Alloc amt'!$G60</f>
        <v>4.6718386426667223E-2</v>
      </c>
      <c r="AH60" s="98">
        <f>+'Alloc amt'!AH60/'Alloc amt'!$G60</f>
        <v>7.2320361490944504E-4</v>
      </c>
      <c r="AI60" s="98"/>
      <c r="AJ60" s="98">
        <f>+'Alloc amt'!AJ60/'Alloc amt'!$G60</f>
        <v>1.3596157426933231E-2</v>
      </c>
      <c r="AK60" s="98">
        <f>+'Alloc amt'!AK60/'Alloc amt'!$G60</f>
        <v>6.3904541700882805E-2</v>
      </c>
      <c r="AL60" s="98">
        <f>+'Alloc amt'!AL60/'Alloc amt'!$G60</f>
        <v>3.053929613492806E-4</v>
      </c>
      <c r="AM60" s="98"/>
      <c r="AN60" s="98">
        <f>+'Alloc amt'!AN60/'Alloc amt'!$G60</f>
        <v>1.9227662376258971E-3</v>
      </c>
      <c r="AO60" s="98">
        <f>+'Alloc amt'!AO60/'Alloc amt'!$G60</f>
        <v>6.2566942352469037E-3</v>
      </c>
      <c r="AP60" s="98">
        <f>+'Alloc amt'!AP60/'Alloc amt'!$G60</f>
        <v>3.6419716600673587E-6</v>
      </c>
      <c r="AQ60" s="98"/>
      <c r="AR60" s="98">
        <f>+'Alloc amt'!AR60/'Alloc amt'!$G60</f>
        <v>9.9156864978231733E-4</v>
      </c>
      <c r="AS60" s="98">
        <f>+'Alloc amt'!AS60/'Alloc amt'!$G60</f>
        <v>3.3871743977844015E-3</v>
      </c>
      <c r="AT60" s="98">
        <f>+'Alloc amt'!AT60/'Alloc amt'!$G60</f>
        <v>3.6419716600673587E-6</v>
      </c>
      <c r="AU60" s="98"/>
      <c r="AV60" s="98">
        <f>+'Alloc amt'!AV60/'Alloc amt'!$G60</f>
        <v>1.6866429952670319E-3</v>
      </c>
      <c r="AW60" s="98">
        <f>+'Alloc amt'!AW60/'Alloc amt'!$G60</f>
        <v>5.9230804715522658E-3</v>
      </c>
      <c r="AX60" s="98">
        <f>+'Alloc amt'!AX60/'Alloc amt'!$G60</f>
        <v>3.0354797265665242E-3</v>
      </c>
      <c r="AY60" s="98"/>
      <c r="AZ60" s="98">
        <f>+'Alloc amt'!AZ60/'Alloc amt'!$G60</f>
        <v>5.4460552166788946E-5</v>
      </c>
      <c r="BA60" s="98">
        <f>+'Alloc amt'!BA60/'Alloc amt'!$G60</f>
        <v>1.9288893578088564E-4</v>
      </c>
      <c r="BB60" s="98">
        <f>+'Alloc amt'!BB60/'Alloc amt'!$G60</f>
        <v>1.2212688876672239E-5</v>
      </c>
      <c r="BC60" s="98"/>
      <c r="BD60" s="98">
        <f>+'Alloc amt'!BD60/'Alloc amt'!$G60</f>
        <v>4.2473708117637631E-5</v>
      </c>
      <c r="BE60" s="98">
        <f>+'Alloc amt'!BE60/'Alloc amt'!$G60</f>
        <v>1.8203798168044718E-4</v>
      </c>
      <c r="BF60" s="98">
        <f>+'Alloc amt'!BF60/'Alloc amt'!$G60</f>
        <v>6.6780402664568336E-5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 t="str">
        <f>'Alloc amt'!C62</f>
        <v>Time Differentiated Fuel Cost</v>
      </c>
      <c r="D62" s="6" t="str">
        <f>'Alloc amt'!D62</f>
        <v>TDFUEL</v>
      </c>
      <c r="E62" s="6">
        <f>'Alloc amt'!E62</f>
        <v>51</v>
      </c>
      <c r="F62" s="103"/>
      <c r="G62" s="101">
        <f t="shared" ref="G62:G64" si="1">SUM(L62:BF62)</f>
        <v>1</v>
      </c>
      <c r="H62" s="98">
        <f>+'Alloc amt'!H62/'Alloc amt'!$G62</f>
        <v>0</v>
      </c>
      <c r="I62" s="98">
        <f>+'Alloc amt'!I62/'Alloc amt'!$G62</f>
        <v>1</v>
      </c>
      <c r="J62" s="98">
        <f>+'Alloc amt'!J62/'Alloc amt'!$G62</f>
        <v>0</v>
      </c>
      <c r="K62" s="104"/>
      <c r="L62" s="98">
        <f>+'Alloc amt'!L62/'Alloc amt'!$G62</f>
        <v>0</v>
      </c>
      <c r="M62" s="98">
        <f>+'Alloc amt'!M62/'Alloc amt'!$G62</f>
        <v>0.36339004448793066</v>
      </c>
      <c r="N62" s="98">
        <f>+'Alloc amt'!N62/'Alloc amt'!$G62</f>
        <v>0</v>
      </c>
      <c r="O62" s="98"/>
      <c r="P62" s="98">
        <f>+'Alloc amt'!P62/'Alloc amt'!$G62</f>
        <v>0</v>
      </c>
      <c r="Q62" s="98">
        <f>+'Alloc amt'!Q62/'Alloc amt'!$G62</f>
        <v>0.11803754558293421</v>
      </c>
      <c r="R62" s="98">
        <f>+'Alloc amt'!R62/'Alloc amt'!$G62</f>
        <v>0</v>
      </c>
      <c r="S62" s="98"/>
      <c r="T62" s="98">
        <f>+'Alloc amt'!T62/'Alloc amt'!$G62</f>
        <v>0</v>
      </c>
      <c r="U62" s="98">
        <f>+'Alloc amt'!U62/'Alloc amt'!$G62</f>
        <v>1.3928090952977581E-2</v>
      </c>
      <c r="V62" s="98">
        <f>+'Alloc amt'!V62/'Alloc amt'!$G62</f>
        <v>0</v>
      </c>
      <c r="W62" s="98"/>
      <c r="X62" s="98">
        <f>+'Alloc amt'!X62/'Alloc amt'!$G62</f>
        <v>0</v>
      </c>
      <c r="Y62" s="98">
        <f>+'Alloc amt'!Y62/'Alloc amt'!$G62</f>
        <v>0.16232030901492606</v>
      </c>
      <c r="Z62" s="98">
        <f>+'Alloc amt'!Z62/'Alloc amt'!$G62</f>
        <v>0</v>
      </c>
      <c r="AA62" s="98"/>
      <c r="AB62" s="98">
        <f>+'Alloc amt'!AB62/'Alloc amt'!$G62</f>
        <v>0</v>
      </c>
      <c r="AC62" s="98">
        <f>+'Alloc amt'!AC62/'Alloc amt'!$G62</f>
        <v>0.15563929086701589</v>
      </c>
      <c r="AD62" s="98">
        <f>+'Alloc amt'!AD62/'Alloc amt'!$G62</f>
        <v>0</v>
      </c>
      <c r="AE62" s="98"/>
      <c r="AF62" s="98">
        <f>+'Alloc amt'!AF62/'Alloc amt'!$G62</f>
        <v>0</v>
      </c>
      <c r="AG62" s="98">
        <f>+'Alloc amt'!AG62/'Alloc amt'!$G62</f>
        <v>6.900182880808077E-2</v>
      </c>
      <c r="AH62" s="98">
        <f>+'Alloc amt'!AH62/'Alloc amt'!$G62</f>
        <v>0</v>
      </c>
      <c r="AI62" s="98"/>
      <c r="AJ62" s="98">
        <f>+'Alloc amt'!AJ62/'Alloc amt'!$G62</f>
        <v>0</v>
      </c>
      <c r="AK62" s="98">
        <f>+'Alloc amt'!AK62/'Alloc amt'!$G62</f>
        <v>9.4154522878551819E-2</v>
      </c>
      <c r="AL62" s="98">
        <f>+'Alloc amt'!AL62/'Alloc amt'!$G62</f>
        <v>0</v>
      </c>
      <c r="AM62" s="98"/>
      <c r="AN62" s="98">
        <f>+'Alloc amt'!AN62/'Alloc amt'!$G62</f>
        <v>0</v>
      </c>
      <c r="AO62" s="98">
        <f>+'Alloc amt'!AO62/'Alloc amt'!$G62</f>
        <v>9.2241725666856022E-3</v>
      </c>
      <c r="AP62" s="98">
        <f>+'Alloc amt'!AP62/'Alloc amt'!$G62</f>
        <v>0</v>
      </c>
      <c r="AQ62" s="98"/>
      <c r="AR62" s="98">
        <f>+'Alloc amt'!AR62/'Alloc amt'!$G62</f>
        <v>0</v>
      </c>
      <c r="AS62" s="98">
        <f>+'Alloc amt'!AS62/'Alloc amt'!$G62</f>
        <v>5.0181793923377727E-3</v>
      </c>
      <c r="AT62" s="98">
        <f>+'Alloc amt'!AT62/'Alloc amt'!$G62</f>
        <v>0</v>
      </c>
      <c r="AU62" s="98"/>
      <c r="AV62" s="98">
        <f>+'Alloc amt'!AV62/'Alloc amt'!$G62</f>
        <v>0</v>
      </c>
      <c r="AW62" s="98">
        <f>+'Alloc amt'!AW62/'Alloc amt'!$G62</f>
        <v>8.7329482828509952E-3</v>
      </c>
      <c r="AX62" s="98">
        <f>+'Alloc amt'!AX62/'Alloc amt'!$G62</f>
        <v>0</v>
      </c>
      <c r="AY62" s="98"/>
      <c r="AZ62" s="98">
        <f>+'Alloc amt'!AZ62/'Alloc amt'!$G62</f>
        <v>0</v>
      </c>
      <c r="BA62" s="98">
        <f>+'Alloc amt'!BA62/'Alloc amt'!$G62</f>
        <v>2.8433918103874236E-4</v>
      </c>
      <c r="BB62" s="98">
        <f>+'Alloc amt'!BB62/'Alloc amt'!$G62</f>
        <v>0</v>
      </c>
      <c r="BC62" s="98"/>
      <c r="BD62" s="98">
        <f>+'Alloc amt'!BD62/'Alloc amt'!$G62</f>
        <v>0</v>
      </c>
      <c r="BE62" s="98">
        <f>+'Alloc amt'!BE62/'Alloc amt'!$G62</f>
        <v>2.6872798466987923E-4</v>
      </c>
      <c r="BF62" s="98">
        <f>+'Alloc amt'!BF62/'Alloc amt'!$G62</f>
        <v>0</v>
      </c>
    </row>
    <row r="63" spans="3:58" x14ac:dyDescent="0.25">
      <c r="C63" s="6" t="str">
        <f>'Alloc amt'!C63</f>
        <v>Probability of Dispatch Gross Plant</v>
      </c>
      <c r="D63" s="6" t="str">
        <f>'Alloc amt'!D63</f>
        <v>PODPLT</v>
      </c>
      <c r="E63" s="6">
        <f>'Alloc amt'!E63</f>
        <v>52</v>
      </c>
      <c r="F63" s="103"/>
      <c r="G63" s="101">
        <f t="shared" si="1"/>
        <v>1</v>
      </c>
      <c r="H63" s="98">
        <f>+'Alloc amt'!H63/'Alloc amt'!$G63</f>
        <v>1</v>
      </c>
      <c r="I63" s="98">
        <f>+'Alloc amt'!I63/'Alloc amt'!$G63</f>
        <v>0</v>
      </c>
      <c r="J63" s="98">
        <f>+'Alloc amt'!J63/'Alloc amt'!$G63</f>
        <v>0</v>
      </c>
      <c r="K63" s="104"/>
      <c r="L63" s="98">
        <f>+'Alloc amt'!L63/'Alloc amt'!$G63</f>
        <v>0.35507</v>
      </c>
      <c r="M63" s="98">
        <f>+'Alloc amt'!M63/'Alloc amt'!$G63</f>
        <v>0</v>
      </c>
      <c r="N63" s="98">
        <f>+'Alloc amt'!N63/'Alloc amt'!$G63</f>
        <v>0</v>
      </c>
      <c r="O63" s="98"/>
      <c r="P63" s="98">
        <f>+'Alloc amt'!P63/'Alloc amt'!$G63</f>
        <v>0.11559999999999999</v>
      </c>
      <c r="Q63" s="98">
        <f>+'Alloc amt'!Q63/'Alloc amt'!$G63</f>
        <v>0</v>
      </c>
      <c r="R63" s="98">
        <f>+'Alloc amt'!R63/'Alloc amt'!$G63</f>
        <v>0</v>
      </c>
      <c r="S63" s="98"/>
      <c r="T63" s="98">
        <f>+'Alloc amt'!T63/'Alloc amt'!$G63</f>
        <v>1.3587E-2</v>
      </c>
      <c r="U63" s="98">
        <f>+'Alloc amt'!U63/'Alloc amt'!$G63</f>
        <v>0</v>
      </c>
      <c r="V63" s="98">
        <f>+'Alloc amt'!V63/'Alloc amt'!$G63</f>
        <v>0</v>
      </c>
      <c r="W63" s="98"/>
      <c r="X63" s="98">
        <f>+'Alloc amt'!X63/'Alloc amt'!$G63</f>
        <v>0.15881999999999999</v>
      </c>
      <c r="Y63" s="98">
        <f>+'Alloc amt'!Y63/'Alloc amt'!$G63</f>
        <v>0</v>
      </c>
      <c r="Z63" s="98">
        <f>+'Alloc amt'!Z63/'Alloc amt'!$G63</f>
        <v>0</v>
      </c>
      <c r="AA63" s="98"/>
      <c r="AB63" s="98">
        <f>+'Alloc amt'!AB63/'Alloc amt'!$G63</f>
        <v>0.151448</v>
      </c>
      <c r="AC63" s="98">
        <f>+'Alloc amt'!AC63/'Alloc amt'!$G63</f>
        <v>0</v>
      </c>
      <c r="AD63" s="98">
        <f>+'Alloc amt'!AD63/'Alloc amt'!$G63</f>
        <v>0</v>
      </c>
      <c r="AE63" s="98"/>
      <c r="AF63" s="98">
        <f>+'Alloc amt'!AF63/'Alloc amt'!$G63</f>
        <v>9.1061000000000003E-2</v>
      </c>
      <c r="AG63" s="98">
        <f>+'Alloc amt'!AG63/'Alloc amt'!$G63</f>
        <v>0</v>
      </c>
      <c r="AH63" s="98">
        <f>+'Alloc amt'!AH63/'Alloc amt'!$G63</f>
        <v>0</v>
      </c>
      <c r="AI63" s="98"/>
      <c r="AJ63" s="98">
        <f>+'Alloc amt'!AJ63/'Alloc amt'!$G63</f>
        <v>9.1643000000000002E-2</v>
      </c>
      <c r="AK63" s="98">
        <f>+'Alloc amt'!AK63/'Alloc amt'!$G63</f>
        <v>0</v>
      </c>
      <c r="AL63" s="98">
        <f>+'Alloc amt'!AL63/'Alloc amt'!$G63</f>
        <v>0</v>
      </c>
      <c r="AM63" s="98"/>
      <c r="AN63" s="98">
        <f>+'Alloc amt'!AN63/'Alloc amt'!$G63</f>
        <v>9.0139999999999994E-3</v>
      </c>
      <c r="AO63" s="98">
        <f>+'Alloc amt'!AO63/'Alloc amt'!$G63</f>
        <v>0</v>
      </c>
      <c r="AP63" s="98">
        <f>+'Alloc amt'!AP63/'Alloc amt'!$G63</f>
        <v>0</v>
      </c>
      <c r="AQ63" s="98"/>
      <c r="AR63" s="98">
        <f>+'Alloc amt'!AR63/'Alloc amt'!$G63</f>
        <v>4.8890000000000001E-3</v>
      </c>
      <c r="AS63" s="98">
        <f>+'Alloc amt'!AS63/'Alloc amt'!$G63</f>
        <v>0</v>
      </c>
      <c r="AT63" s="98">
        <f>+'Alloc amt'!AT63/'Alloc amt'!$G63</f>
        <v>0</v>
      </c>
      <c r="AU63" s="98"/>
      <c r="AV63" s="98">
        <f>+'Alloc amt'!AV63/'Alloc amt'!$G63</f>
        <v>8.3339999999999994E-3</v>
      </c>
      <c r="AW63" s="98">
        <f>+'Alloc amt'!AW63/'Alloc amt'!$G63</f>
        <v>0</v>
      </c>
      <c r="AX63" s="98">
        <f>+'Alloc amt'!AX63/'Alloc amt'!$G63</f>
        <v>0</v>
      </c>
      <c r="AY63" s="98"/>
      <c r="AZ63" s="98">
        <f>+'Alloc amt'!AZ63/'Alloc amt'!$G63</f>
        <v>2.72E-4</v>
      </c>
      <c r="BA63" s="98">
        <f>+'Alloc amt'!BA63/'Alloc amt'!$G63</f>
        <v>0</v>
      </c>
      <c r="BB63" s="98">
        <f>+'Alloc amt'!BB63/'Alloc amt'!$G63</f>
        <v>0</v>
      </c>
      <c r="BC63" s="98"/>
      <c r="BD63" s="98">
        <f>+'Alloc amt'!BD63/'Alloc amt'!$G63</f>
        <v>2.6200000000000003E-4</v>
      </c>
      <c r="BE63" s="98">
        <f>+'Alloc amt'!BE63/'Alloc amt'!$G63</f>
        <v>0</v>
      </c>
      <c r="BF63" s="98">
        <f>+'Alloc amt'!BF63/'Alloc amt'!$G63</f>
        <v>0</v>
      </c>
    </row>
    <row r="64" spans="3:58" x14ac:dyDescent="0.25">
      <c r="C64" s="6" t="str">
        <f>'Alloc amt'!C64</f>
        <v>Probability of Dispatch Depreciation Reserve</v>
      </c>
      <c r="D64" s="6" t="str">
        <f>'Alloc amt'!D64</f>
        <v>PODRES</v>
      </c>
      <c r="E64" s="6">
        <f>'Alloc amt'!E64</f>
        <v>53</v>
      </c>
      <c r="F64" s="103"/>
      <c r="G64" s="101">
        <f t="shared" si="1"/>
        <v>0.99999999999999978</v>
      </c>
      <c r="H64" s="98">
        <f>+'Alloc amt'!H64/'Alloc amt'!$G64</f>
        <v>1</v>
      </c>
      <c r="I64" s="98">
        <f>+'Alloc amt'!I64/'Alloc amt'!$G64</f>
        <v>0</v>
      </c>
      <c r="J64" s="98">
        <f>+'Alloc amt'!J64/'Alloc amt'!$G64</f>
        <v>0</v>
      </c>
      <c r="K64" s="104"/>
      <c r="L64" s="98">
        <f>+'Alloc amt'!L64/'Alloc amt'!$G64</f>
        <v>0.35740599999999995</v>
      </c>
      <c r="M64" s="98">
        <f>+'Alloc amt'!M64/'Alloc amt'!$G64</f>
        <v>0</v>
      </c>
      <c r="N64" s="98">
        <f>+'Alloc amt'!N64/'Alloc amt'!$G64</f>
        <v>0</v>
      </c>
      <c r="O64" s="98"/>
      <c r="P64" s="98">
        <f>+'Alloc amt'!P64/'Alloc amt'!$G64</f>
        <v>0.11587199999999998</v>
      </c>
      <c r="Q64" s="98">
        <f>+'Alloc amt'!Q64/'Alloc amt'!$G64</f>
        <v>0</v>
      </c>
      <c r="R64" s="98">
        <f>+'Alloc amt'!R64/'Alloc amt'!$G64</f>
        <v>0</v>
      </c>
      <c r="S64" s="98"/>
      <c r="T64" s="98">
        <f>+'Alloc amt'!T64/'Alloc amt'!$G64</f>
        <v>1.3530999999999996E-2</v>
      </c>
      <c r="U64" s="98">
        <f>+'Alloc amt'!U64/'Alloc amt'!$G64</f>
        <v>0</v>
      </c>
      <c r="V64" s="98">
        <f>+'Alloc amt'!V64/'Alloc amt'!$G64</f>
        <v>0</v>
      </c>
      <c r="W64" s="98"/>
      <c r="X64" s="98">
        <f>+'Alloc amt'!X64/'Alloc amt'!$G64</f>
        <v>0.15849999999999997</v>
      </c>
      <c r="Y64" s="98">
        <f>+'Alloc amt'!Y64/'Alloc amt'!$G64</f>
        <v>0</v>
      </c>
      <c r="Z64" s="98">
        <f>+'Alloc amt'!Z64/'Alloc amt'!$G64</f>
        <v>0</v>
      </c>
      <c r="AA64" s="98"/>
      <c r="AB64" s="98">
        <f>+'Alloc amt'!AB64/'Alloc amt'!$G64</f>
        <v>0.15064199999999997</v>
      </c>
      <c r="AC64" s="98">
        <f>+'Alloc amt'!AC64/'Alloc amt'!$G64</f>
        <v>0</v>
      </c>
      <c r="AD64" s="98">
        <f>+'Alloc amt'!AD64/'Alloc amt'!$G64</f>
        <v>0</v>
      </c>
      <c r="AE64" s="98"/>
      <c r="AF64" s="98">
        <f>+'Alloc amt'!AF64/'Alloc amt'!$G64</f>
        <v>9.0666999999999984E-2</v>
      </c>
      <c r="AG64" s="98">
        <f>+'Alloc amt'!AG64/'Alloc amt'!$G64</f>
        <v>0</v>
      </c>
      <c r="AH64" s="98">
        <f>+'Alloc amt'!AH64/'Alloc amt'!$G64</f>
        <v>0</v>
      </c>
      <c r="AI64" s="98"/>
      <c r="AJ64" s="98">
        <f>+'Alloc amt'!AJ64/'Alloc amt'!$G64</f>
        <v>9.0882999999999992E-2</v>
      </c>
      <c r="AK64" s="98">
        <f>+'Alloc amt'!AK64/'Alloc amt'!$G64</f>
        <v>0</v>
      </c>
      <c r="AL64" s="98">
        <f>+'Alloc amt'!AL64/'Alloc amt'!$G64</f>
        <v>0</v>
      </c>
      <c r="AM64" s="98"/>
      <c r="AN64" s="98">
        <f>+'Alloc amt'!AN64/'Alloc amt'!$G64</f>
        <v>8.9659999999999983E-3</v>
      </c>
      <c r="AO64" s="98">
        <f>+'Alloc amt'!AO64/'Alloc amt'!$G64</f>
        <v>0</v>
      </c>
      <c r="AP64" s="98">
        <f>+'Alloc amt'!AP64/'Alloc amt'!$G64</f>
        <v>0</v>
      </c>
      <c r="AQ64" s="98"/>
      <c r="AR64" s="98">
        <f>+'Alloc amt'!AR64/'Alloc amt'!$G64</f>
        <v>4.8469999999999989E-3</v>
      </c>
      <c r="AS64" s="98">
        <f>+'Alloc amt'!AS64/'Alloc amt'!$G64</f>
        <v>0</v>
      </c>
      <c r="AT64" s="98">
        <f>+'Alloc amt'!AT64/'Alloc amt'!$G64</f>
        <v>0</v>
      </c>
      <c r="AU64" s="98"/>
      <c r="AV64" s="98">
        <f>+'Alloc amt'!AV64/'Alloc amt'!$G64</f>
        <v>8.1599999999999989E-3</v>
      </c>
      <c r="AW64" s="98">
        <f>+'Alloc amt'!AW64/'Alloc amt'!$G64</f>
        <v>0</v>
      </c>
      <c r="AX64" s="98">
        <f>+'Alloc amt'!AX64/'Alloc amt'!$G64</f>
        <v>0</v>
      </c>
      <c r="AY64" s="98"/>
      <c r="AZ64" s="98">
        <f>+'Alloc amt'!AZ64/'Alloc amt'!$G64</f>
        <v>2.6599999999999996E-4</v>
      </c>
      <c r="BA64" s="98">
        <f>+'Alloc amt'!BA64/'Alloc amt'!$G64</f>
        <v>0</v>
      </c>
      <c r="BB64" s="98">
        <f>+'Alloc amt'!BB64/'Alloc amt'!$G64</f>
        <v>0</v>
      </c>
      <c r="BC64" s="98"/>
      <c r="BD64" s="98">
        <f>+'Alloc amt'!BD64/'Alloc amt'!$G64</f>
        <v>2.5999999999999992E-4</v>
      </c>
      <c r="BE64" s="98">
        <f>+'Alloc amt'!BE64/'Alloc amt'!$G64</f>
        <v>0</v>
      </c>
      <c r="BF64" s="98">
        <f>+'Alloc amt'!BF64/'Alloc amt'!$G64</f>
        <v>0</v>
      </c>
    </row>
    <row r="65" spans="3:58" x14ac:dyDescent="0.25">
      <c r="C65" s="6"/>
      <c r="D65" s="6"/>
      <c r="E65" s="6"/>
      <c r="F65" s="103"/>
      <c r="G65" s="101"/>
      <c r="H65" s="98"/>
      <c r="I65" s="98"/>
      <c r="J65" s="98"/>
      <c r="K65" s="10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3:58" x14ac:dyDescent="0.25">
      <c r="C66" s="6">
        <f>'Alloc amt'!C65</f>
        <v>0</v>
      </c>
      <c r="D66" s="6">
        <f>'Alloc amt'!D65</f>
        <v>0</v>
      </c>
      <c r="E66" s="6">
        <f>'Alloc amt'!E65</f>
        <v>0</v>
      </c>
      <c r="F66" s="103"/>
      <c r="G66" s="101" t="e">
        <f t="shared" si="0"/>
        <v>#DIV/0!</v>
      </c>
      <c r="H66" s="98" t="e">
        <f>+'Alloc amt'!H65/'Alloc amt'!$G65</f>
        <v>#DIV/0!</v>
      </c>
      <c r="I66" s="98" t="e">
        <f>+'Alloc amt'!I65/'Alloc amt'!$G65</f>
        <v>#DIV/0!</v>
      </c>
      <c r="J66" s="98" t="e">
        <f>+'Alloc amt'!J65/'Alloc amt'!$G65</f>
        <v>#DIV/0!</v>
      </c>
      <c r="K66" s="104"/>
      <c r="L66" s="98" t="e">
        <f>+'Alloc amt'!L65/'Alloc amt'!$G65</f>
        <v>#DIV/0!</v>
      </c>
      <c r="M66" s="98" t="e">
        <f>+'Alloc amt'!M65/'Alloc amt'!$G65</f>
        <v>#DIV/0!</v>
      </c>
      <c r="N66" s="98" t="e">
        <f>+'Alloc amt'!N65/'Alloc amt'!$G65</f>
        <v>#DIV/0!</v>
      </c>
      <c r="O66" s="98"/>
      <c r="P66" s="98" t="e">
        <f>+'Alloc amt'!P65/'Alloc amt'!$G65</f>
        <v>#DIV/0!</v>
      </c>
      <c r="Q66" s="98" t="e">
        <f>+'Alloc amt'!Q65/'Alloc amt'!$G65</f>
        <v>#DIV/0!</v>
      </c>
      <c r="R66" s="98" t="e">
        <f>+'Alloc amt'!R65/'Alloc amt'!$G65</f>
        <v>#DIV/0!</v>
      </c>
      <c r="S66" s="98"/>
      <c r="T66" s="98" t="e">
        <f>+'Alloc amt'!T65/'Alloc amt'!$G65</f>
        <v>#DIV/0!</v>
      </c>
      <c r="U66" s="98" t="e">
        <f>+'Alloc amt'!U65/'Alloc amt'!$G65</f>
        <v>#DIV/0!</v>
      </c>
      <c r="V66" s="98" t="e">
        <f>+'Alloc amt'!V65/'Alloc amt'!$G65</f>
        <v>#DIV/0!</v>
      </c>
      <c r="W66" s="98"/>
      <c r="X66" s="98" t="e">
        <f>+'Alloc amt'!X65/'Alloc amt'!$G65</f>
        <v>#DIV/0!</v>
      </c>
      <c r="Y66" s="98" t="e">
        <f>+'Alloc amt'!Y65/'Alloc amt'!$G65</f>
        <v>#DIV/0!</v>
      </c>
      <c r="Z66" s="98" t="e">
        <f>+'Alloc amt'!Z65/'Alloc amt'!$G65</f>
        <v>#DIV/0!</v>
      </c>
      <c r="AA66" s="98"/>
      <c r="AB66" s="98" t="e">
        <f>+'Alloc amt'!AB65/'Alloc amt'!$G65</f>
        <v>#DIV/0!</v>
      </c>
      <c r="AC66" s="98" t="e">
        <f>+'Alloc amt'!AC65/'Alloc amt'!$G65</f>
        <v>#DIV/0!</v>
      </c>
      <c r="AD66" s="98" t="e">
        <f>+'Alloc amt'!AD65/'Alloc amt'!$G65</f>
        <v>#DIV/0!</v>
      </c>
      <c r="AE66" s="98"/>
      <c r="AF66" s="98" t="e">
        <f>+'Alloc amt'!AF65/'Alloc amt'!$G65</f>
        <v>#DIV/0!</v>
      </c>
      <c r="AG66" s="98" t="e">
        <f>+'Alloc amt'!AG65/'Alloc amt'!$G65</f>
        <v>#DIV/0!</v>
      </c>
      <c r="AH66" s="98" t="e">
        <f>+'Alloc amt'!AH65/'Alloc amt'!$G65</f>
        <v>#DIV/0!</v>
      </c>
      <c r="AI66" s="98"/>
      <c r="AJ66" s="98" t="e">
        <f>+'Alloc amt'!AJ65/'Alloc amt'!$G65</f>
        <v>#DIV/0!</v>
      </c>
      <c r="AK66" s="98" t="e">
        <f>+'Alloc amt'!AK65/'Alloc amt'!$G65</f>
        <v>#DIV/0!</v>
      </c>
      <c r="AL66" s="98" t="e">
        <f>+'Alloc amt'!AL65/'Alloc amt'!$G65</f>
        <v>#DIV/0!</v>
      </c>
      <c r="AM66" s="98"/>
      <c r="AN66" s="98" t="e">
        <f>+'Alloc amt'!AN65/'Alloc amt'!$G65</f>
        <v>#DIV/0!</v>
      </c>
      <c r="AO66" s="98" t="e">
        <f>+'Alloc amt'!AO65/'Alloc amt'!$G65</f>
        <v>#DIV/0!</v>
      </c>
      <c r="AP66" s="98" t="e">
        <f>+'Alloc amt'!AP65/'Alloc amt'!$G65</f>
        <v>#DIV/0!</v>
      </c>
      <c r="AQ66" s="98"/>
      <c r="AR66" s="98" t="e">
        <f>+'Alloc amt'!AR65/'Alloc amt'!$G65</f>
        <v>#DIV/0!</v>
      </c>
      <c r="AS66" s="98" t="e">
        <f>+'Alloc amt'!AS65/'Alloc amt'!$G65</f>
        <v>#DIV/0!</v>
      </c>
      <c r="AT66" s="98" t="e">
        <f>+'Alloc amt'!AT65/'Alloc amt'!$G65</f>
        <v>#DIV/0!</v>
      </c>
      <c r="AU66" s="98"/>
      <c r="AV66" s="98" t="e">
        <f>+'Alloc amt'!AV65/'Alloc amt'!$G65</f>
        <v>#DIV/0!</v>
      </c>
      <c r="AW66" s="98" t="e">
        <f>+'Alloc amt'!AW65/'Alloc amt'!$G65</f>
        <v>#DIV/0!</v>
      </c>
      <c r="AX66" s="98" t="e">
        <f>+'Alloc amt'!AX65/'Alloc amt'!$G65</f>
        <v>#DIV/0!</v>
      </c>
      <c r="AY66" s="98"/>
      <c r="AZ66" s="98" t="e">
        <f>+'Alloc amt'!AZ65/'Alloc amt'!$G65</f>
        <v>#DIV/0!</v>
      </c>
      <c r="BA66" s="98" t="e">
        <f>+'Alloc amt'!BA65/'Alloc amt'!$G65</f>
        <v>#DIV/0!</v>
      </c>
      <c r="BB66" s="98" t="e">
        <f>+'Alloc amt'!BB65/'Alloc amt'!$G65</f>
        <v>#DIV/0!</v>
      </c>
      <c r="BC66" s="98"/>
      <c r="BD66" s="98" t="e">
        <f>+'Alloc amt'!BD65/'Alloc amt'!$G65</f>
        <v>#DIV/0!</v>
      </c>
      <c r="BE66" s="98" t="e">
        <f>+'Alloc amt'!BE65/'Alloc amt'!$G65</f>
        <v>#DIV/0!</v>
      </c>
      <c r="BF66" s="98" t="e">
        <f>+'Alloc amt'!BF65/'Alloc amt'!$G65</f>
        <v>#DIV/0!</v>
      </c>
    </row>
    <row r="67" spans="3:58" x14ac:dyDescent="0.25">
      <c r="C67" s="6" t="str">
        <f>'Alloc amt'!C66</f>
        <v>Memo: Purchased Pwer Expense</v>
      </c>
      <c r="D67" s="6">
        <f>'Alloc amt'!D66</f>
        <v>0</v>
      </c>
      <c r="E67" s="6">
        <f>'Alloc amt'!E66</f>
        <v>0</v>
      </c>
      <c r="F67" s="103"/>
      <c r="G67" s="101" t="e">
        <f t="shared" si="0"/>
        <v>#DIV/0!</v>
      </c>
      <c r="H67" s="98" t="e">
        <f>+'Alloc amt'!H66/'Alloc amt'!$G66</f>
        <v>#DIV/0!</v>
      </c>
      <c r="I67" s="98" t="e">
        <f>+'Alloc amt'!I66/'Alloc amt'!$G66</f>
        <v>#DIV/0!</v>
      </c>
      <c r="J67" s="98" t="e">
        <f>+'Alloc amt'!J66/'Alloc amt'!$G66</f>
        <v>#DIV/0!</v>
      </c>
      <c r="K67" s="104"/>
      <c r="L67" s="98" t="e">
        <f>+'Alloc amt'!L66/'Alloc amt'!$G66</f>
        <v>#DIV/0!</v>
      </c>
      <c r="M67" s="98" t="e">
        <f>+'Alloc amt'!M66/'Alloc amt'!$G66</f>
        <v>#DIV/0!</v>
      </c>
      <c r="N67" s="98" t="e">
        <f>+'Alloc amt'!N66/'Alloc amt'!$G66</f>
        <v>#DIV/0!</v>
      </c>
      <c r="O67" s="98"/>
      <c r="P67" s="98" t="e">
        <f>+'Alloc amt'!P66/'Alloc amt'!$G66</f>
        <v>#DIV/0!</v>
      </c>
      <c r="Q67" s="98" t="e">
        <f>+'Alloc amt'!Q66/'Alloc amt'!$G66</f>
        <v>#DIV/0!</v>
      </c>
      <c r="R67" s="98" t="e">
        <f>+'Alloc amt'!R66/'Alloc amt'!$G66</f>
        <v>#DIV/0!</v>
      </c>
      <c r="S67" s="98"/>
      <c r="T67" s="98" t="e">
        <f>+'Alloc amt'!T66/'Alloc amt'!$G66</f>
        <v>#DIV/0!</v>
      </c>
      <c r="U67" s="98" t="e">
        <f>+'Alloc amt'!U66/'Alloc amt'!$G66</f>
        <v>#DIV/0!</v>
      </c>
      <c r="V67" s="98" t="e">
        <f>+'Alloc amt'!V66/'Alloc amt'!$G66</f>
        <v>#DIV/0!</v>
      </c>
      <c r="W67" s="98"/>
      <c r="X67" s="98" t="e">
        <f>+'Alloc amt'!X66/'Alloc amt'!$G66</f>
        <v>#DIV/0!</v>
      </c>
      <c r="Y67" s="98" t="e">
        <f>+'Alloc amt'!Y66/'Alloc amt'!$G66</f>
        <v>#DIV/0!</v>
      </c>
      <c r="Z67" s="98" t="e">
        <f>+'Alloc amt'!Z66/'Alloc amt'!$G66</f>
        <v>#DIV/0!</v>
      </c>
      <c r="AA67" s="98"/>
      <c r="AB67" s="98" t="e">
        <f>+'Alloc amt'!AB66/'Alloc amt'!$G66</f>
        <v>#DIV/0!</v>
      </c>
      <c r="AC67" s="98" t="e">
        <f>+'Alloc amt'!AC66/'Alloc amt'!$G66</f>
        <v>#DIV/0!</v>
      </c>
      <c r="AD67" s="98" t="e">
        <f>+'Alloc amt'!AD66/'Alloc amt'!$G66</f>
        <v>#DIV/0!</v>
      </c>
      <c r="AE67" s="98"/>
      <c r="AF67" s="98" t="e">
        <f>+'Alloc amt'!AF66/'Alloc amt'!$G66</f>
        <v>#DIV/0!</v>
      </c>
      <c r="AG67" s="98" t="e">
        <f>+'Alloc amt'!AG66/'Alloc amt'!$G66</f>
        <v>#DIV/0!</v>
      </c>
      <c r="AH67" s="98" t="e">
        <f>+'Alloc amt'!AH66/'Alloc amt'!$G66</f>
        <v>#DIV/0!</v>
      </c>
      <c r="AI67" s="98"/>
      <c r="AJ67" s="98" t="e">
        <f>+'Alloc amt'!AJ66/'Alloc amt'!$G66</f>
        <v>#DIV/0!</v>
      </c>
      <c r="AK67" s="98" t="e">
        <f>+'Alloc amt'!AK66/'Alloc amt'!$G66</f>
        <v>#DIV/0!</v>
      </c>
      <c r="AL67" s="98" t="e">
        <f>+'Alloc amt'!AL66/'Alloc amt'!$G66</f>
        <v>#DIV/0!</v>
      </c>
      <c r="AM67" s="98"/>
      <c r="AN67" s="98" t="e">
        <f>+'Alloc amt'!AN66/'Alloc amt'!$G66</f>
        <v>#DIV/0!</v>
      </c>
      <c r="AO67" s="98" t="e">
        <f>+'Alloc amt'!AO66/'Alloc amt'!$G66</f>
        <v>#DIV/0!</v>
      </c>
      <c r="AP67" s="98" t="e">
        <f>+'Alloc amt'!AP66/'Alloc amt'!$G66</f>
        <v>#DIV/0!</v>
      </c>
      <c r="AQ67" s="98"/>
      <c r="AR67" s="98" t="e">
        <f>+'Alloc amt'!AR66/'Alloc amt'!$G66</f>
        <v>#DIV/0!</v>
      </c>
      <c r="AS67" s="98" t="e">
        <f>+'Alloc amt'!AS66/'Alloc amt'!$G66</f>
        <v>#DIV/0!</v>
      </c>
      <c r="AT67" s="98" t="e">
        <f>+'Alloc amt'!AT66/'Alloc amt'!$G66</f>
        <v>#DIV/0!</v>
      </c>
      <c r="AU67" s="98"/>
      <c r="AV67" s="98" t="e">
        <f>+'Alloc amt'!AV66/'Alloc amt'!$G66</f>
        <v>#DIV/0!</v>
      </c>
      <c r="AW67" s="98" t="e">
        <f>+'Alloc amt'!AW66/'Alloc amt'!$G66</f>
        <v>#DIV/0!</v>
      </c>
      <c r="AX67" s="98" t="e">
        <f>+'Alloc amt'!AX66/'Alloc amt'!$G66</f>
        <v>#DIV/0!</v>
      </c>
      <c r="AY67" s="98"/>
      <c r="AZ67" s="98" t="e">
        <f>+'Alloc amt'!AZ66/'Alloc amt'!$G66</f>
        <v>#DIV/0!</v>
      </c>
      <c r="BA67" s="98" t="e">
        <f>+'Alloc amt'!BA66/'Alloc amt'!$G66</f>
        <v>#DIV/0!</v>
      </c>
      <c r="BB67" s="98" t="e">
        <f>+'Alloc amt'!BB66/'Alloc amt'!$G66</f>
        <v>#DIV/0!</v>
      </c>
      <c r="BC67" s="98"/>
      <c r="BD67" s="98" t="e">
        <f>+'Alloc amt'!BD66/'Alloc amt'!$G66</f>
        <v>#DIV/0!</v>
      </c>
      <c r="BE67" s="98" t="e">
        <f>+'Alloc amt'!BE66/'Alloc amt'!$G66</f>
        <v>#DIV/0!</v>
      </c>
      <c r="BF67" s="98" t="e">
        <f>+'Alloc amt'!BF66/'Alloc amt'!$G66</f>
        <v>#DIV/0!</v>
      </c>
    </row>
    <row r="68" spans="3:58" x14ac:dyDescent="0.25">
      <c r="C68" s="6" t="str">
        <f>'Alloc amt'!C67</f>
        <v>Demand</v>
      </c>
      <c r="D68" s="6" t="str">
        <f>'Alloc amt'!D67</f>
        <v>Production Plant</v>
      </c>
      <c r="E68" s="6">
        <f>'Alloc amt'!E67</f>
        <v>0</v>
      </c>
      <c r="F68" s="103"/>
      <c r="G68" s="101">
        <f t="shared" si="0"/>
        <v>1</v>
      </c>
      <c r="H68" s="98">
        <f>+'Alloc amt'!H67/'Alloc amt'!$G67</f>
        <v>1</v>
      </c>
      <c r="I68" s="98">
        <f>+'Alloc amt'!I67/'Alloc amt'!$G67</f>
        <v>0</v>
      </c>
      <c r="J68" s="98">
        <f>+'Alloc amt'!J67/'Alloc amt'!$G67</f>
        <v>0</v>
      </c>
      <c r="K68" s="104"/>
      <c r="L68" s="98">
        <f>+'Alloc amt'!L67/'Alloc amt'!$G67</f>
        <v>0.3910502904467173</v>
      </c>
      <c r="M68" s="98">
        <f>+'Alloc amt'!M67/'Alloc amt'!$G67</f>
        <v>0</v>
      </c>
      <c r="N68" s="98">
        <f>+'Alloc amt'!N67/'Alloc amt'!$G67</f>
        <v>0</v>
      </c>
      <c r="O68" s="98"/>
      <c r="P68" s="98">
        <f>+'Alloc amt'!P67/'Alloc amt'!$G67</f>
        <v>0.1413158626340664</v>
      </c>
      <c r="Q68" s="98">
        <f>+'Alloc amt'!Q67/'Alloc amt'!$G67</f>
        <v>0</v>
      </c>
      <c r="R68" s="98">
        <f>+'Alloc amt'!R67/'Alloc amt'!$G67</f>
        <v>0</v>
      </c>
      <c r="S68" s="98"/>
      <c r="T68" s="98">
        <f>+'Alloc amt'!T67/'Alloc amt'!$G67</f>
        <v>1.1654448882840965E-2</v>
      </c>
      <c r="U68" s="98">
        <f>+'Alloc amt'!U67/'Alloc amt'!$G67</f>
        <v>0</v>
      </c>
      <c r="V68" s="98">
        <f>+'Alloc amt'!V67/'Alloc amt'!$G67</f>
        <v>0</v>
      </c>
      <c r="W68" s="98"/>
      <c r="X68" s="98">
        <f>+'Alloc amt'!X67/'Alloc amt'!$G67</f>
        <v>0.1645069721844227</v>
      </c>
      <c r="Y68" s="98">
        <f>+'Alloc amt'!Y67/'Alloc amt'!$G67</f>
        <v>0</v>
      </c>
      <c r="Z68" s="98">
        <f>+'Alloc amt'!Z67/'Alloc amt'!$G67</f>
        <v>0</v>
      </c>
      <c r="AA68" s="98"/>
      <c r="AB68" s="98">
        <f>+'Alloc amt'!AB67/'Alloc amt'!$G67</f>
        <v>0.12442093557496745</v>
      </c>
      <c r="AC68" s="98">
        <f>+'Alloc amt'!AC67/'Alloc amt'!$G67</f>
        <v>0</v>
      </c>
      <c r="AD68" s="98">
        <f>+'Alloc amt'!AD67/'Alloc amt'!$G67</f>
        <v>0</v>
      </c>
      <c r="AE68" s="98"/>
      <c r="AF68" s="98">
        <f>+'Alloc amt'!AF67/'Alloc amt'!$G67</f>
        <v>8.4036404606177659E-2</v>
      </c>
      <c r="AG68" s="98">
        <f>+'Alloc amt'!AG67/'Alloc amt'!$G67</f>
        <v>0</v>
      </c>
      <c r="AH68" s="98">
        <f>+'Alloc amt'!AH67/'Alloc amt'!$G67</f>
        <v>0</v>
      </c>
      <c r="AI68" s="98"/>
      <c r="AJ68" s="98">
        <f>+'Alloc amt'!AJ67/'Alloc amt'!$G67</f>
        <v>7.1959088714279446E-2</v>
      </c>
      <c r="AK68" s="98">
        <f>+'Alloc amt'!AK67/'Alloc amt'!$G67</f>
        <v>0</v>
      </c>
      <c r="AL68" s="98">
        <f>+'Alloc amt'!AL67/'Alloc amt'!$G67</f>
        <v>0</v>
      </c>
      <c r="AM68" s="98"/>
      <c r="AN68" s="98">
        <f>+'Alloc amt'!AN67/'Alloc amt'!$G67</f>
        <v>7.7699983904715919E-3</v>
      </c>
      <c r="AO68" s="98">
        <f>+'Alloc amt'!AO67/'Alloc amt'!$G67</f>
        <v>0</v>
      </c>
      <c r="AP68" s="98">
        <f>+'Alloc amt'!AP67/'Alloc amt'!$G67</f>
        <v>0</v>
      </c>
      <c r="AQ68" s="98"/>
      <c r="AR68" s="98">
        <f>+'Alloc amt'!AR67/'Alloc amt'!$G67</f>
        <v>3.1451648303410739E-3</v>
      </c>
      <c r="AS68" s="98">
        <f>+'Alloc amt'!AS67/'Alloc amt'!$G67</f>
        <v>0</v>
      </c>
      <c r="AT68" s="98">
        <f>+'Alloc amt'!AT67/'Alloc amt'!$G67</f>
        <v>0</v>
      </c>
      <c r="AU68" s="98"/>
      <c r="AV68" s="98">
        <f>+'Alloc amt'!AV67/'Alloc amt'!$G67</f>
        <v>0</v>
      </c>
      <c r="AW68" s="98">
        <f>+'Alloc amt'!AW67/'Alloc amt'!$G67</f>
        <v>0</v>
      </c>
      <c r="AX68" s="98">
        <f>+'Alloc amt'!AX67/'Alloc amt'!$G67</f>
        <v>0</v>
      </c>
      <c r="AY68" s="98"/>
      <c r="AZ68" s="98">
        <f>+'Alloc amt'!AZ67/'Alloc amt'!$G67</f>
        <v>0</v>
      </c>
      <c r="BA68" s="98">
        <f>+'Alloc amt'!BA67/'Alloc amt'!$G67</f>
        <v>0</v>
      </c>
      <c r="BB68" s="98">
        <f>+'Alloc amt'!BB67/'Alloc amt'!$G67</f>
        <v>0</v>
      </c>
      <c r="BC68" s="98"/>
      <c r="BD68" s="98">
        <f>+'Alloc amt'!BD67/'Alloc amt'!$G67</f>
        <v>1.4083373571543539E-4</v>
      </c>
      <c r="BE68" s="98">
        <f>+'Alloc amt'!BE67/'Alloc amt'!$G67</f>
        <v>0</v>
      </c>
      <c r="BF68" s="98">
        <f>+'Alloc amt'!BF67/'Alloc amt'!$G67</f>
        <v>0</v>
      </c>
    </row>
    <row r="69" spans="3:58" x14ac:dyDescent="0.25">
      <c r="C69" s="6" t="str">
        <f>'Alloc amt'!C68</f>
        <v>Energy</v>
      </c>
      <c r="D69" s="6" t="str">
        <f>'Alloc amt'!D68</f>
        <v>Energy @ Source</v>
      </c>
      <c r="E69" s="6">
        <f>'Alloc amt'!E68</f>
        <v>0</v>
      </c>
      <c r="F69" s="103"/>
      <c r="G69" s="101">
        <f t="shared" si="0"/>
        <v>1.0000000000000002</v>
      </c>
      <c r="H69" s="98">
        <f>+'Alloc amt'!H68/'Alloc amt'!$G68</f>
        <v>0</v>
      </c>
      <c r="I69" s="98">
        <f>+'Alloc amt'!I68/'Alloc amt'!$G68</f>
        <v>1</v>
      </c>
      <c r="J69" s="98">
        <f>+'Alloc amt'!J68/'Alloc amt'!$G68</f>
        <v>0</v>
      </c>
      <c r="K69" s="104"/>
      <c r="L69" s="98">
        <f>+'Alloc amt'!L68/'Alloc amt'!$G68</f>
        <v>0</v>
      </c>
      <c r="M69" s="98">
        <f>+'Alloc amt'!M68/'Alloc amt'!$G68</f>
        <v>0.36177803172010092</v>
      </c>
      <c r="N69" s="98">
        <f>+'Alloc amt'!N68/'Alloc amt'!$G68</f>
        <v>0</v>
      </c>
      <c r="O69" s="98"/>
      <c r="P69" s="98">
        <f>+'Alloc amt'!P68/'Alloc amt'!$G68</f>
        <v>0</v>
      </c>
      <c r="Q69" s="98">
        <f>+'Alloc amt'!Q68/'Alloc amt'!$G68</f>
        <v>0.11756490847559163</v>
      </c>
      <c r="R69" s="98">
        <f>+'Alloc amt'!R68/'Alloc amt'!$G68</f>
        <v>0</v>
      </c>
      <c r="S69" s="98"/>
      <c r="T69" s="98">
        <f>+'Alloc amt'!T68/'Alloc amt'!$G68</f>
        <v>0</v>
      </c>
      <c r="U69" s="98">
        <f>+'Alloc amt'!U68/'Alloc amt'!$G68</f>
        <v>1.4002177519257265E-2</v>
      </c>
      <c r="V69" s="98">
        <f>+'Alloc amt'!V68/'Alloc amt'!$G68</f>
        <v>0</v>
      </c>
      <c r="W69" s="98"/>
      <c r="X69" s="98">
        <f>+'Alloc amt'!X68/'Alloc amt'!$G68</f>
        <v>0</v>
      </c>
      <c r="Y69" s="98">
        <f>+'Alloc amt'!Y68/'Alloc amt'!$G68</f>
        <v>0.1622334243174629</v>
      </c>
      <c r="Z69" s="98">
        <f>+'Alloc amt'!Z68/'Alloc amt'!$G68</f>
        <v>0</v>
      </c>
      <c r="AA69" s="98"/>
      <c r="AB69" s="98">
        <f>+'Alloc amt'!AB68/'Alloc amt'!$G68</f>
        <v>0</v>
      </c>
      <c r="AC69" s="98">
        <f>+'Alloc amt'!AC68/'Alloc amt'!$G68</f>
        <v>0.15660029229072769</v>
      </c>
      <c r="AD69" s="98">
        <f>+'Alloc amt'!AD68/'Alloc amt'!$G68</f>
        <v>0</v>
      </c>
      <c r="AE69" s="98"/>
      <c r="AF69" s="98">
        <f>+'Alloc amt'!AF68/'Alloc amt'!$G68</f>
        <v>0</v>
      </c>
      <c r="AG69" s="98">
        <f>+'Alloc amt'!AG68/'Alloc amt'!$G68</f>
        <v>6.8874940192707554E-2</v>
      </c>
      <c r="AH69" s="98">
        <f>+'Alloc amt'!AH68/'Alloc amt'!$G68</f>
        <v>0</v>
      </c>
      <c r="AI69" s="98"/>
      <c r="AJ69" s="98">
        <f>+'Alloc amt'!AJ68/'Alloc amt'!$G68</f>
        <v>0</v>
      </c>
      <c r="AK69" s="98">
        <f>+'Alloc amt'!AK68/'Alloc amt'!$G68</f>
        <v>9.5357587046394812E-2</v>
      </c>
      <c r="AL69" s="98">
        <f>+'Alloc amt'!AL68/'Alloc amt'!$G68</f>
        <v>0</v>
      </c>
      <c r="AM69" s="98"/>
      <c r="AN69" s="98">
        <f>+'Alloc amt'!AN68/'Alloc amt'!$G68</f>
        <v>0</v>
      </c>
      <c r="AO69" s="98">
        <f>+'Alloc amt'!AO68/'Alloc amt'!$G68</f>
        <v>9.3073843439687026E-3</v>
      </c>
      <c r="AP69" s="98">
        <f>+'Alloc amt'!AP68/'Alloc amt'!$G68</f>
        <v>0</v>
      </c>
      <c r="AQ69" s="98"/>
      <c r="AR69" s="98">
        <f>+'Alloc amt'!AR68/'Alloc amt'!$G68</f>
        <v>0</v>
      </c>
      <c r="AS69" s="98">
        <f>+'Alloc amt'!AS68/'Alloc amt'!$G68</f>
        <v>4.9170564146312126E-3</v>
      </c>
      <c r="AT69" s="98">
        <f>+'Alloc amt'!AT68/'Alloc amt'!$G68</f>
        <v>0</v>
      </c>
      <c r="AU69" s="98"/>
      <c r="AV69" s="98">
        <f>+'Alloc amt'!AV68/'Alloc amt'!$G68</f>
        <v>0</v>
      </c>
      <c r="AW69" s="98">
        <f>+'Alloc amt'!AW68/'Alloc amt'!$G68</f>
        <v>8.8080331284463489E-3</v>
      </c>
      <c r="AX69" s="98">
        <f>+'Alloc amt'!AX68/'Alloc amt'!$G68</f>
        <v>0</v>
      </c>
      <c r="AY69" s="98"/>
      <c r="AZ69" s="98">
        <f>+'Alloc amt'!AZ68/'Alloc amt'!$G68</f>
        <v>0</v>
      </c>
      <c r="BA69" s="98">
        <f>+'Alloc amt'!BA68/'Alloc amt'!$G68</f>
        <v>2.8711188981829109E-4</v>
      </c>
      <c r="BB69" s="98">
        <f>+'Alloc amt'!BB68/'Alloc amt'!$G68</f>
        <v>0</v>
      </c>
      <c r="BC69" s="98"/>
      <c r="BD69" s="98">
        <f>+'Alloc amt'!BD68/'Alloc amt'!$G68</f>
        <v>0</v>
      </c>
      <c r="BE69" s="98">
        <f>+'Alloc amt'!BE68/'Alloc amt'!$G68</f>
        <v>2.6905266089264647E-4</v>
      </c>
      <c r="BF69" s="98">
        <f>+'Alloc amt'!BF68/'Alloc amt'!$G68</f>
        <v>0</v>
      </c>
    </row>
    <row r="70" spans="3:58" x14ac:dyDescent="0.25">
      <c r="C70" s="6" t="str">
        <f>'Alloc amt'!C69</f>
        <v>Total</v>
      </c>
      <c r="D70" s="6">
        <f>'Alloc amt'!D69</f>
        <v>0</v>
      </c>
      <c r="E70" s="6">
        <f>'Alloc amt'!E69</f>
        <v>0</v>
      </c>
      <c r="F70" s="103"/>
      <c r="G70" s="101">
        <f t="shared" si="0"/>
        <v>1</v>
      </c>
      <c r="H70" s="98">
        <f>+'Alloc amt'!H69/'Alloc amt'!$G69</f>
        <v>0</v>
      </c>
      <c r="I70" s="98">
        <f>+'Alloc amt'!I69/'Alloc amt'!$G69</f>
        <v>0</v>
      </c>
      <c r="J70" s="98">
        <f>+'Alloc amt'!J69/'Alloc amt'!$G69</f>
        <v>0</v>
      </c>
      <c r="K70" s="104"/>
      <c r="L70" s="98">
        <f>+'Alloc amt'!L69/'Alloc amt'!$G69</f>
        <v>0.11757235133637363</v>
      </c>
      <c r="M70" s="98">
        <f>+'Alloc amt'!M69/'Alloc amt'!$G69</f>
        <v>0.25300661563807381</v>
      </c>
      <c r="N70" s="98">
        <f>+'Alloc amt'!N69/'Alloc amt'!$G69</f>
        <v>0</v>
      </c>
      <c r="O70" s="98"/>
      <c r="P70" s="98">
        <f>+'Alloc amt'!P69/'Alloc amt'!$G69</f>
        <v>4.2487727683401443E-2</v>
      </c>
      <c r="Q70" s="98">
        <f>+'Alloc amt'!Q69/'Alloc amt'!$G69</f>
        <v>8.2218092319718591E-2</v>
      </c>
      <c r="R70" s="98">
        <f>+'Alloc amt'!R69/'Alloc amt'!$G69</f>
        <v>0</v>
      </c>
      <c r="S70" s="98"/>
      <c r="T70" s="98">
        <f>+'Alloc amt'!T69/'Alloc amt'!$G69</f>
        <v>3.5040018947943672E-3</v>
      </c>
      <c r="U70" s="98">
        <f>+'Alloc amt'!U69/'Alloc amt'!$G69</f>
        <v>9.792312509598871E-3</v>
      </c>
      <c r="V70" s="98">
        <f>+'Alloc amt'!V69/'Alloc amt'!$G69</f>
        <v>0</v>
      </c>
      <c r="W70" s="98"/>
      <c r="X70" s="98">
        <f>+'Alloc amt'!X69/'Alloc amt'!$G69</f>
        <v>4.9460317517870167E-2</v>
      </c>
      <c r="Y70" s="98">
        <f>+'Alloc amt'!Y69/'Alloc amt'!$G69</f>
        <v>0.11345666688156814</v>
      </c>
      <c r="Z70" s="98">
        <f>+'Alloc amt'!Z69/'Alloc amt'!$G69</f>
        <v>0</v>
      </c>
      <c r="AA70" s="98"/>
      <c r="AB70" s="98">
        <f>+'Alloc amt'!AB69/'Alloc amt'!$G69</f>
        <v>3.7408134729447505E-2</v>
      </c>
      <c r="AC70" s="98">
        <f>+'Alloc amt'!AC69/'Alloc amt'!$G69</f>
        <v>0.10951718038828824</v>
      </c>
      <c r="AD70" s="98">
        <f>+'Alloc amt'!AD69/'Alloc amt'!$G69</f>
        <v>0</v>
      </c>
      <c r="AE70" s="98"/>
      <c r="AF70" s="98">
        <f>+'Alloc amt'!AF69/'Alloc amt'!$G69</f>
        <v>2.5266207259726912E-2</v>
      </c>
      <c r="AG70" s="98">
        <f>+'Alloc amt'!AG69/'Alloc amt'!$G69</f>
        <v>4.8167146682675369E-2</v>
      </c>
      <c r="AH70" s="98">
        <f>+'Alloc amt'!AH69/'Alloc amt'!$G69</f>
        <v>0</v>
      </c>
      <c r="AI70" s="98"/>
      <c r="AJ70" s="98">
        <f>+'Alloc amt'!AJ69/'Alloc amt'!$G69</f>
        <v>2.1635067066427142E-2</v>
      </c>
      <c r="AK70" s="98">
        <f>+'Alloc amt'!AK69/'Alloc amt'!$G69</f>
        <v>6.6687577074019719E-2</v>
      </c>
      <c r="AL70" s="98">
        <f>+'Alloc amt'!AL69/'Alloc amt'!$G69</f>
        <v>0</v>
      </c>
      <c r="AM70" s="98"/>
      <c r="AN70" s="98">
        <f>+'Alloc amt'!AN69/'Alloc amt'!$G69</f>
        <v>2.3361112444233254E-3</v>
      </c>
      <c r="AO70" s="98">
        <f>+'Alloc amt'!AO69/'Alloc amt'!$G69</f>
        <v>6.5090458978785968E-3</v>
      </c>
      <c r="AP70" s="98">
        <f>+'Alloc amt'!AP69/'Alloc amt'!$G69</f>
        <v>0</v>
      </c>
      <c r="AQ70" s="98"/>
      <c r="AR70" s="98">
        <f>+'Alloc amt'!AR69/'Alloc amt'!$G69</f>
        <v>9.4561859044073966E-4</v>
      </c>
      <c r="AS70" s="98">
        <f>+'Alloc amt'!AS69/'Alloc amt'!$G69</f>
        <v>3.4387046566990418E-3</v>
      </c>
      <c r="AT70" s="98">
        <f>+'Alloc amt'!AT69/'Alloc amt'!$G69</f>
        <v>0</v>
      </c>
      <c r="AU70" s="98"/>
      <c r="AV70" s="98">
        <f>+'Alloc amt'!AV69/'Alloc amt'!$G69</f>
        <v>0</v>
      </c>
      <c r="AW70" s="98">
        <f>+'Alloc amt'!AW69/'Alloc amt'!$G69</f>
        <v>6.1598285602382204E-3</v>
      </c>
      <c r="AX70" s="98">
        <f>+'Alloc amt'!AX69/'Alloc amt'!$G69</f>
        <v>0</v>
      </c>
      <c r="AY70" s="98"/>
      <c r="AZ70" s="98">
        <f>+'Alloc amt'!AZ69/'Alloc amt'!$G69</f>
        <v>0</v>
      </c>
      <c r="BA70" s="98">
        <f>+'Alloc amt'!BA69/'Alloc amt'!$G69</f>
        <v>2.0078943767535935E-4</v>
      </c>
      <c r="BB70" s="98">
        <f>+'Alloc amt'!BB69/'Alloc amt'!$G69</f>
        <v>0</v>
      </c>
      <c r="BC70" s="98"/>
      <c r="BD70" s="98">
        <f>+'Alloc amt'!BD69/'Alloc amt'!$G69</f>
        <v>4.2342772426108958E-5</v>
      </c>
      <c r="BE70" s="98">
        <f>+'Alloc amt'!BE69/'Alloc amt'!$G69</f>
        <v>1.8815985823465535E-4</v>
      </c>
      <c r="BF70" s="98">
        <f>+'Alloc amt'!BF69/'Alloc amt'!$G69</f>
        <v>0</v>
      </c>
    </row>
    <row r="71" spans="3:58" x14ac:dyDescent="0.25">
      <c r="C71" s="6">
        <f>'Alloc amt'!C70</f>
        <v>0</v>
      </c>
      <c r="D71" s="6">
        <f>'Alloc amt'!D70</f>
        <v>0</v>
      </c>
      <c r="E71" s="6">
        <f>'Alloc amt'!E70</f>
        <v>0</v>
      </c>
      <c r="F71" s="103"/>
      <c r="G71" s="101" t="e">
        <f t="shared" si="0"/>
        <v>#DIV/0!</v>
      </c>
      <c r="H71" s="98" t="e">
        <f>+'Alloc amt'!H70/'Alloc amt'!$G70</f>
        <v>#DIV/0!</v>
      </c>
      <c r="I71" s="98" t="e">
        <f>+'Alloc amt'!I70/'Alloc amt'!$G70</f>
        <v>#DIV/0!</v>
      </c>
      <c r="J71" s="98" t="e">
        <f>+'Alloc amt'!J70/'Alloc amt'!$G70</f>
        <v>#DIV/0!</v>
      </c>
      <c r="K71" s="104"/>
      <c r="L71" s="98" t="e">
        <f>+'Alloc amt'!L70/'Alloc amt'!$G70</f>
        <v>#DIV/0!</v>
      </c>
      <c r="M71" s="98" t="e">
        <f>+'Alloc amt'!M70/'Alloc amt'!$G70</f>
        <v>#DIV/0!</v>
      </c>
      <c r="N71" s="98" t="e">
        <f>+'Alloc amt'!N70/'Alloc amt'!$G70</f>
        <v>#DIV/0!</v>
      </c>
      <c r="O71" s="98"/>
      <c r="P71" s="98" t="e">
        <f>+'Alloc amt'!P70/'Alloc amt'!$G70</f>
        <v>#DIV/0!</v>
      </c>
      <c r="Q71" s="98" t="e">
        <f>+'Alloc amt'!Q70/'Alloc amt'!$G70</f>
        <v>#DIV/0!</v>
      </c>
      <c r="R71" s="98" t="e">
        <f>+'Alloc amt'!R70/'Alloc amt'!$G70</f>
        <v>#DIV/0!</v>
      </c>
      <c r="S71" s="98"/>
      <c r="T71" s="98" t="e">
        <f>+'Alloc amt'!T70/'Alloc amt'!$G70</f>
        <v>#DIV/0!</v>
      </c>
      <c r="U71" s="98" t="e">
        <f>+'Alloc amt'!U70/'Alloc amt'!$G70</f>
        <v>#DIV/0!</v>
      </c>
      <c r="V71" s="98" t="e">
        <f>+'Alloc amt'!V70/'Alloc amt'!$G70</f>
        <v>#DIV/0!</v>
      </c>
      <c r="W71" s="98"/>
      <c r="X71" s="98" t="e">
        <f>+'Alloc amt'!X70/'Alloc amt'!$G70</f>
        <v>#DIV/0!</v>
      </c>
      <c r="Y71" s="98" t="e">
        <f>+'Alloc amt'!Y70/'Alloc amt'!$G70</f>
        <v>#DIV/0!</v>
      </c>
      <c r="Z71" s="98" t="e">
        <f>+'Alloc amt'!Z70/'Alloc amt'!$G70</f>
        <v>#DIV/0!</v>
      </c>
      <c r="AA71" s="98"/>
      <c r="AB71" s="98" t="e">
        <f>+'Alloc amt'!AB70/'Alloc amt'!$G70</f>
        <v>#DIV/0!</v>
      </c>
      <c r="AC71" s="98" t="e">
        <f>+'Alloc amt'!AC70/'Alloc amt'!$G70</f>
        <v>#DIV/0!</v>
      </c>
      <c r="AD71" s="98" t="e">
        <f>+'Alloc amt'!AD70/'Alloc amt'!$G70</f>
        <v>#DIV/0!</v>
      </c>
      <c r="AE71" s="98"/>
      <c r="AF71" s="98" t="e">
        <f>+'Alloc amt'!AF70/'Alloc amt'!$G70</f>
        <v>#DIV/0!</v>
      </c>
      <c r="AG71" s="98" t="e">
        <f>+'Alloc amt'!AG70/'Alloc amt'!$G70</f>
        <v>#DIV/0!</v>
      </c>
      <c r="AH71" s="98" t="e">
        <f>+'Alloc amt'!AH70/'Alloc amt'!$G70</f>
        <v>#DIV/0!</v>
      </c>
      <c r="AI71" s="98"/>
      <c r="AJ71" s="98" t="e">
        <f>+'Alloc amt'!AJ70/'Alloc amt'!$G70</f>
        <v>#DIV/0!</v>
      </c>
      <c r="AK71" s="98" t="e">
        <f>+'Alloc amt'!AK70/'Alloc amt'!$G70</f>
        <v>#DIV/0!</v>
      </c>
      <c r="AL71" s="98" t="e">
        <f>+'Alloc amt'!AL70/'Alloc amt'!$G70</f>
        <v>#DIV/0!</v>
      </c>
      <c r="AM71" s="98"/>
      <c r="AN71" s="98" t="e">
        <f>+'Alloc amt'!AN70/'Alloc amt'!$G70</f>
        <v>#DIV/0!</v>
      </c>
      <c r="AO71" s="98" t="e">
        <f>+'Alloc amt'!AO70/'Alloc amt'!$G70</f>
        <v>#DIV/0!</v>
      </c>
      <c r="AP71" s="98" t="e">
        <f>+'Alloc amt'!AP70/'Alloc amt'!$G70</f>
        <v>#DIV/0!</v>
      </c>
      <c r="AQ71" s="98"/>
      <c r="AR71" s="98" t="e">
        <f>+'Alloc amt'!AR70/'Alloc amt'!$G70</f>
        <v>#DIV/0!</v>
      </c>
      <c r="AS71" s="98" t="e">
        <f>+'Alloc amt'!AS70/'Alloc amt'!$G70</f>
        <v>#DIV/0!</v>
      </c>
      <c r="AT71" s="98" t="e">
        <f>+'Alloc amt'!AT70/'Alloc amt'!$G70</f>
        <v>#DIV/0!</v>
      </c>
      <c r="AU71" s="98"/>
      <c r="AV71" s="98" t="e">
        <f>+'Alloc amt'!AV70/'Alloc amt'!$G70</f>
        <v>#DIV/0!</v>
      </c>
      <c r="AW71" s="98" t="e">
        <f>+'Alloc amt'!AW70/'Alloc amt'!$G70</f>
        <v>#DIV/0!</v>
      </c>
      <c r="AX71" s="98" t="e">
        <f>+'Alloc amt'!AX70/'Alloc amt'!$G70</f>
        <v>#DIV/0!</v>
      </c>
      <c r="AY71" s="98"/>
      <c r="AZ71" s="98" t="e">
        <f>+'Alloc amt'!AZ70/'Alloc amt'!$G70</f>
        <v>#DIV/0!</v>
      </c>
      <c r="BA71" s="98" t="e">
        <f>+'Alloc amt'!BA70/'Alloc amt'!$G70</f>
        <v>#DIV/0!</v>
      </c>
      <c r="BB71" s="98" t="e">
        <f>+'Alloc amt'!BB70/'Alloc amt'!$G70</f>
        <v>#DIV/0!</v>
      </c>
      <c r="BC71" s="98"/>
      <c r="BD71" s="98" t="e">
        <f>+'Alloc amt'!BD70/'Alloc amt'!$G70</f>
        <v>#DIV/0!</v>
      </c>
      <c r="BE71" s="98" t="e">
        <f>+'Alloc amt'!BE70/'Alloc amt'!$G70</f>
        <v>#DIV/0!</v>
      </c>
      <c r="BF71" s="98" t="e">
        <f>+'Alloc amt'!BF70/'Alloc amt'!$G70</f>
        <v>#DIV/0!</v>
      </c>
    </row>
    <row r="72" spans="3:58" x14ac:dyDescent="0.25">
      <c r="C72" s="6" t="str">
        <f>'Alloc amt'!C71</f>
        <v>Memo: Acct 502: Steam Expense</v>
      </c>
      <c r="D72" s="6">
        <f>'Alloc amt'!D71</f>
        <v>0</v>
      </c>
      <c r="E72" s="6">
        <f>'Alloc amt'!E71</f>
        <v>0</v>
      </c>
      <c r="F72" s="103"/>
      <c r="G72" s="101" t="e">
        <f t="shared" si="0"/>
        <v>#DIV/0!</v>
      </c>
      <c r="H72" s="98" t="e">
        <f>+'Alloc amt'!H71/'Alloc amt'!$G71</f>
        <v>#DIV/0!</v>
      </c>
      <c r="I72" s="98" t="e">
        <f>+'Alloc amt'!I71/'Alloc amt'!$G71</f>
        <v>#DIV/0!</v>
      </c>
      <c r="J72" s="98" t="e">
        <f>+'Alloc amt'!J71/'Alloc amt'!$G71</f>
        <v>#DIV/0!</v>
      </c>
      <c r="K72" s="104"/>
      <c r="L72" s="98" t="e">
        <f>+'Alloc amt'!L71/'Alloc amt'!$G71</f>
        <v>#DIV/0!</v>
      </c>
      <c r="M72" s="98" t="e">
        <f>+'Alloc amt'!M71/'Alloc amt'!$G71</f>
        <v>#DIV/0!</v>
      </c>
      <c r="N72" s="98" t="e">
        <f>+'Alloc amt'!N71/'Alloc amt'!$G71</f>
        <v>#DIV/0!</v>
      </c>
      <c r="O72" s="98"/>
      <c r="P72" s="98" t="e">
        <f>+'Alloc amt'!P71/'Alloc amt'!$G71</f>
        <v>#DIV/0!</v>
      </c>
      <c r="Q72" s="98" t="e">
        <f>+'Alloc amt'!Q71/'Alloc amt'!$G71</f>
        <v>#DIV/0!</v>
      </c>
      <c r="R72" s="98" t="e">
        <f>+'Alloc amt'!R71/'Alloc amt'!$G71</f>
        <v>#DIV/0!</v>
      </c>
      <c r="S72" s="98"/>
      <c r="T72" s="98" t="e">
        <f>+'Alloc amt'!T71/'Alloc amt'!$G71</f>
        <v>#DIV/0!</v>
      </c>
      <c r="U72" s="98" t="e">
        <f>+'Alloc amt'!U71/'Alloc amt'!$G71</f>
        <v>#DIV/0!</v>
      </c>
      <c r="V72" s="98" t="e">
        <f>+'Alloc amt'!V71/'Alloc amt'!$G71</f>
        <v>#DIV/0!</v>
      </c>
      <c r="W72" s="98"/>
      <c r="X72" s="98" t="e">
        <f>+'Alloc amt'!X71/'Alloc amt'!$G71</f>
        <v>#DIV/0!</v>
      </c>
      <c r="Y72" s="98" t="e">
        <f>+'Alloc amt'!Y71/'Alloc amt'!$G71</f>
        <v>#DIV/0!</v>
      </c>
      <c r="Z72" s="98" t="e">
        <f>+'Alloc amt'!Z71/'Alloc amt'!$G71</f>
        <v>#DIV/0!</v>
      </c>
      <c r="AA72" s="98"/>
      <c r="AB72" s="98" t="e">
        <f>+'Alloc amt'!AB71/'Alloc amt'!$G71</f>
        <v>#DIV/0!</v>
      </c>
      <c r="AC72" s="98" t="e">
        <f>+'Alloc amt'!AC71/'Alloc amt'!$G71</f>
        <v>#DIV/0!</v>
      </c>
      <c r="AD72" s="98" t="e">
        <f>+'Alloc amt'!AD71/'Alloc amt'!$G71</f>
        <v>#DIV/0!</v>
      </c>
      <c r="AE72" s="98"/>
      <c r="AF72" s="98" t="e">
        <f>+'Alloc amt'!AF71/'Alloc amt'!$G71</f>
        <v>#DIV/0!</v>
      </c>
      <c r="AG72" s="98" t="e">
        <f>+'Alloc amt'!AG71/'Alloc amt'!$G71</f>
        <v>#DIV/0!</v>
      </c>
      <c r="AH72" s="98" t="e">
        <f>+'Alloc amt'!AH71/'Alloc amt'!$G71</f>
        <v>#DIV/0!</v>
      </c>
      <c r="AI72" s="98"/>
      <c r="AJ72" s="98" t="e">
        <f>+'Alloc amt'!AJ71/'Alloc amt'!$G71</f>
        <v>#DIV/0!</v>
      </c>
      <c r="AK72" s="98" t="e">
        <f>+'Alloc amt'!AK71/'Alloc amt'!$G71</f>
        <v>#DIV/0!</v>
      </c>
      <c r="AL72" s="98" t="e">
        <f>+'Alloc amt'!AL71/'Alloc amt'!$G71</f>
        <v>#DIV/0!</v>
      </c>
      <c r="AM72" s="98"/>
      <c r="AN72" s="98" t="e">
        <f>+'Alloc amt'!AN71/'Alloc amt'!$G71</f>
        <v>#DIV/0!</v>
      </c>
      <c r="AO72" s="98" t="e">
        <f>+'Alloc amt'!AO71/'Alloc amt'!$G71</f>
        <v>#DIV/0!</v>
      </c>
      <c r="AP72" s="98" t="e">
        <f>+'Alloc amt'!AP71/'Alloc amt'!$G71</f>
        <v>#DIV/0!</v>
      </c>
      <c r="AQ72" s="98"/>
      <c r="AR72" s="98" t="e">
        <f>+'Alloc amt'!AR71/'Alloc amt'!$G71</f>
        <v>#DIV/0!</v>
      </c>
      <c r="AS72" s="98" t="e">
        <f>+'Alloc amt'!AS71/'Alloc amt'!$G71</f>
        <v>#DIV/0!</v>
      </c>
      <c r="AT72" s="98" t="e">
        <f>+'Alloc amt'!AT71/'Alloc amt'!$G71</f>
        <v>#DIV/0!</v>
      </c>
      <c r="AU72" s="98"/>
      <c r="AV72" s="98" t="e">
        <f>+'Alloc amt'!AV71/'Alloc amt'!$G71</f>
        <v>#DIV/0!</v>
      </c>
      <c r="AW72" s="98" t="e">
        <f>+'Alloc amt'!AW71/'Alloc amt'!$G71</f>
        <v>#DIV/0!</v>
      </c>
      <c r="AX72" s="98" t="e">
        <f>+'Alloc amt'!AX71/'Alloc amt'!$G71</f>
        <v>#DIV/0!</v>
      </c>
      <c r="AY72" s="98"/>
      <c r="AZ72" s="98" t="e">
        <f>+'Alloc amt'!AZ71/'Alloc amt'!$G71</f>
        <v>#DIV/0!</v>
      </c>
      <c r="BA72" s="98" t="e">
        <f>+'Alloc amt'!BA71/'Alloc amt'!$G71</f>
        <v>#DIV/0!</v>
      </c>
      <c r="BB72" s="98" t="e">
        <f>+'Alloc amt'!BB71/'Alloc amt'!$G71</f>
        <v>#DIV/0!</v>
      </c>
      <c r="BC72" s="98"/>
      <c r="BD72" s="98" t="e">
        <f>+'Alloc amt'!BD71/'Alloc amt'!$G71</f>
        <v>#DIV/0!</v>
      </c>
      <c r="BE72" s="98" t="e">
        <f>+'Alloc amt'!BE71/'Alloc amt'!$G71</f>
        <v>#DIV/0!</v>
      </c>
      <c r="BF72" s="98" t="e">
        <f>+'Alloc amt'!BF71/'Alloc amt'!$G71</f>
        <v>#DIV/0!</v>
      </c>
    </row>
    <row r="73" spans="3:58" x14ac:dyDescent="0.25">
      <c r="C73" s="6" t="str">
        <f>'Alloc amt'!C72</f>
        <v>Demand</v>
      </c>
      <c r="D73" s="6" t="str">
        <f>'Alloc amt'!D72</f>
        <v>Production Plant</v>
      </c>
      <c r="E73" s="6">
        <f>'Alloc amt'!E72</f>
        <v>0</v>
      </c>
      <c r="F73" s="103"/>
      <c r="G73" s="101">
        <f t="shared" si="0"/>
        <v>1</v>
      </c>
      <c r="H73" s="98">
        <f>+'Alloc amt'!H72/'Alloc amt'!$G72</f>
        <v>1</v>
      </c>
      <c r="I73" s="98">
        <f>+'Alloc amt'!I72/'Alloc amt'!$G72</f>
        <v>0</v>
      </c>
      <c r="J73" s="98">
        <f>+'Alloc amt'!J72/'Alloc amt'!$G72</f>
        <v>0</v>
      </c>
      <c r="K73" s="104"/>
      <c r="L73" s="98">
        <f>+'Alloc amt'!L72/'Alloc amt'!$G72</f>
        <v>0.3910502904467173</v>
      </c>
      <c r="M73" s="98">
        <f>+'Alloc amt'!M72/'Alloc amt'!$G72</f>
        <v>0</v>
      </c>
      <c r="N73" s="98">
        <f>+'Alloc amt'!N72/'Alloc amt'!$G72</f>
        <v>0</v>
      </c>
      <c r="O73" s="98"/>
      <c r="P73" s="98">
        <f>+'Alloc amt'!P72/'Alloc amt'!$G72</f>
        <v>0.1413158626340664</v>
      </c>
      <c r="Q73" s="98">
        <f>+'Alloc amt'!Q72/'Alloc amt'!$G72</f>
        <v>0</v>
      </c>
      <c r="R73" s="98">
        <f>+'Alloc amt'!R72/'Alloc amt'!$G72</f>
        <v>0</v>
      </c>
      <c r="S73" s="98"/>
      <c r="T73" s="98">
        <f>+'Alloc amt'!T72/'Alloc amt'!$G72</f>
        <v>1.1654448882840965E-2</v>
      </c>
      <c r="U73" s="98">
        <f>+'Alloc amt'!U72/'Alloc amt'!$G72</f>
        <v>0</v>
      </c>
      <c r="V73" s="98">
        <f>+'Alloc amt'!V72/'Alloc amt'!$G72</f>
        <v>0</v>
      </c>
      <c r="W73" s="98"/>
      <c r="X73" s="98">
        <f>+'Alloc amt'!X72/'Alloc amt'!$G72</f>
        <v>0.1645069721844227</v>
      </c>
      <c r="Y73" s="98">
        <f>+'Alloc amt'!Y72/'Alloc amt'!$G72</f>
        <v>0</v>
      </c>
      <c r="Z73" s="98">
        <f>+'Alloc amt'!Z72/'Alloc amt'!$G72</f>
        <v>0</v>
      </c>
      <c r="AA73" s="98"/>
      <c r="AB73" s="98">
        <f>+'Alloc amt'!AB72/'Alloc amt'!$G72</f>
        <v>0.12442093557496745</v>
      </c>
      <c r="AC73" s="98">
        <f>+'Alloc amt'!AC72/'Alloc amt'!$G72</f>
        <v>0</v>
      </c>
      <c r="AD73" s="98">
        <f>+'Alloc amt'!AD72/'Alloc amt'!$G72</f>
        <v>0</v>
      </c>
      <c r="AE73" s="98"/>
      <c r="AF73" s="98">
        <f>+'Alloc amt'!AF72/'Alloc amt'!$G72</f>
        <v>8.4036404606177659E-2</v>
      </c>
      <c r="AG73" s="98">
        <f>+'Alloc amt'!AG72/'Alloc amt'!$G72</f>
        <v>0</v>
      </c>
      <c r="AH73" s="98">
        <f>+'Alloc amt'!AH72/'Alloc amt'!$G72</f>
        <v>0</v>
      </c>
      <c r="AI73" s="98"/>
      <c r="AJ73" s="98">
        <f>+'Alloc amt'!AJ72/'Alloc amt'!$G72</f>
        <v>7.1959088714279446E-2</v>
      </c>
      <c r="AK73" s="98">
        <f>+'Alloc amt'!AK72/'Alloc amt'!$G72</f>
        <v>0</v>
      </c>
      <c r="AL73" s="98">
        <f>+'Alloc amt'!AL72/'Alloc amt'!$G72</f>
        <v>0</v>
      </c>
      <c r="AM73" s="98"/>
      <c r="AN73" s="98">
        <f>+'Alloc amt'!AN72/'Alloc amt'!$G72</f>
        <v>7.7699983904715919E-3</v>
      </c>
      <c r="AO73" s="98">
        <f>+'Alloc amt'!AO72/'Alloc amt'!$G72</f>
        <v>0</v>
      </c>
      <c r="AP73" s="98">
        <f>+'Alloc amt'!AP72/'Alloc amt'!$G72</f>
        <v>0</v>
      </c>
      <c r="AQ73" s="98"/>
      <c r="AR73" s="98">
        <f>+'Alloc amt'!AR72/'Alloc amt'!$G72</f>
        <v>3.1451648303410739E-3</v>
      </c>
      <c r="AS73" s="98">
        <f>+'Alloc amt'!AS72/'Alloc amt'!$G72</f>
        <v>0</v>
      </c>
      <c r="AT73" s="98">
        <f>+'Alloc amt'!AT72/'Alloc amt'!$G72</f>
        <v>0</v>
      </c>
      <c r="AU73" s="98"/>
      <c r="AV73" s="98">
        <f>+'Alloc amt'!AV72/'Alloc amt'!$G72</f>
        <v>0</v>
      </c>
      <c r="AW73" s="98">
        <f>+'Alloc amt'!AW72/'Alloc amt'!$G72</f>
        <v>0</v>
      </c>
      <c r="AX73" s="98">
        <f>+'Alloc amt'!AX72/'Alloc amt'!$G72</f>
        <v>0</v>
      </c>
      <c r="AY73" s="98"/>
      <c r="AZ73" s="98">
        <f>+'Alloc amt'!AZ72/'Alloc amt'!$G72</f>
        <v>0</v>
      </c>
      <c r="BA73" s="98">
        <f>+'Alloc amt'!BA72/'Alloc amt'!$G72</f>
        <v>0</v>
      </c>
      <c r="BB73" s="98">
        <f>+'Alloc amt'!BB72/'Alloc amt'!$G72</f>
        <v>0</v>
      </c>
      <c r="BC73" s="98"/>
      <c r="BD73" s="98">
        <f>+'Alloc amt'!BD72/'Alloc amt'!$G72</f>
        <v>1.4083373571543539E-4</v>
      </c>
      <c r="BE73" s="98">
        <f>+'Alloc amt'!BE72/'Alloc amt'!$G72</f>
        <v>0</v>
      </c>
      <c r="BF73" s="98">
        <f>+'Alloc amt'!BF72/'Alloc amt'!$G72</f>
        <v>0</v>
      </c>
    </row>
    <row r="74" spans="3:58" x14ac:dyDescent="0.25">
      <c r="C74" s="6" t="str">
        <f>'Alloc amt'!C73</f>
        <v>Energy</v>
      </c>
      <c r="D74" s="6" t="str">
        <f>'Alloc amt'!D73</f>
        <v>Energy @ Source</v>
      </c>
      <c r="E74" s="6">
        <f>'Alloc amt'!E73</f>
        <v>0</v>
      </c>
      <c r="F74" s="103"/>
      <c r="G74" s="101" t="e">
        <f t="shared" si="0"/>
        <v>#DIV/0!</v>
      </c>
      <c r="H74" s="98" t="e">
        <f>+'Alloc amt'!H73/'Alloc amt'!$G73</f>
        <v>#DIV/0!</v>
      </c>
      <c r="I74" s="98" t="e">
        <f>+'Alloc amt'!I73/'Alloc amt'!$G73</f>
        <v>#DIV/0!</v>
      </c>
      <c r="J74" s="98" t="e">
        <f>+'Alloc amt'!J73/'Alloc amt'!$G73</f>
        <v>#DIV/0!</v>
      </c>
      <c r="K74" s="104"/>
      <c r="L74" s="98" t="e">
        <f>+'Alloc amt'!L73/'Alloc amt'!$G73</f>
        <v>#DIV/0!</v>
      </c>
      <c r="M74" s="98" t="e">
        <f>+'Alloc amt'!M73/'Alloc amt'!$G73</f>
        <v>#DIV/0!</v>
      </c>
      <c r="N74" s="98" t="e">
        <f>+'Alloc amt'!N73/'Alloc amt'!$G73</f>
        <v>#DIV/0!</v>
      </c>
      <c r="O74" s="98"/>
      <c r="P74" s="98" t="e">
        <f>+'Alloc amt'!P73/'Alloc amt'!$G73</f>
        <v>#DIV/0!</v>
      </c>
      <c r="Q74" s="98" t="e">
        <f>+'Alloc amt'!Q73/'Alloc amt'!$G73</f>
        <v>#DIV/0!</v>
      </c>
      <c r="R74" s="98" t="e">
        <f>+'Alloc amt'!R73/'Alloc amt'!$G73</f>
        <v>#DIV/0!</v>
      </c>
      <c r="S74" s="98"/>
      <c r="T74" s="98" t="e">
        <f>+'Alloc amt'!T73/'Alloc amt'!$G73</f>
        <v>#DIV/0!</v>
      </c>
      <c r="U74" s="98" t="e">
        <f>+'Alloc amt'!U73/'Alloc amt'!$G73</f>
        <v>#DIV/0!</v>
      </c>
      <c r="V74" s="98" t="e">
        <f>+'Alloc amt'!V73/'Alloc amt'!$G73</f>
        <v>#DIV/0!</v>
      </c>
      <c r="W74" s="98"/>
      <c r="X74" s="98" t="e">
        <f>+'Alloc amt'!X73/'Alloc amt'!$G73</f>
        <v>#DIV/0!</v>
      </c>
      <c r="Y74" s="98" t="e">
        <f>+'Alloc amt'!Y73/'Alloc amt'!$G73</f>
        <v>#DIV/0!</v>
      </c>
      <c r="Z74" s="98" t="e">
        <f>+'Alloc amt'!Z73/'Alloc amt'!$G73</f>
        <v>#DIV/0!</v>
      </c>
      <c r="AA74" s="98"/>
      <c r="AB74" s="98" t="e">
        <f>+'Alloc amt'!AB73/'Alloc amt'!$G73</f>
        <v>#DIV/0!</v>
      </c>
      <c r="AC74" s="98" t="e">
        <f>+'Alloc amt'!AC73/'Alloc amt'!$G73</f>
        <v>#DIV/0!</v>
      </c>
      <c r="AD74" s="98" t="e">
        <f>+'Alloc amt'!AD73/'Alloc amt'!$G73</f>
        <v>#DIV/0!</v>
      </c>
      <c r="AE74" s="98"/>
      <c r="AF74" s="98" t="e">
        <f>+'Alloc amt'!AF73/'Alloc amt'!$G73</f>
        <v>#DIV/0!</v>
      </c>
      <c r="AG74" s="98" t="e">
        <f>+'Alloc amt'!AG73/'Alloc amt'!$G73</f>
        <v>#DIV/0!</v>
      </c>
      <c r="AH74" s="98" t="e">
        <f>+'Alloc amt'!AH73/'Alloc amt'!$G73</f>
        <v>#DIV/0!</v>
      </c>
      <c r="AI74" s="98"/>
      <c r="AJ74" s="98" t="e">
        <f>+'Alloc amt'!AJ73/'Alloc amt'!$G73</f>
        <v>#DIV/0!</v>
      </c>
      <c r="AK74" s="98" t="e">
        <f>+'Alloc amt'!AK73/'Alloc amt'!$G73</f>
        <v>#DIV/0!</v>
      </c>
      <c r="AL74" s="98" t="e">
        <f>+'Alloc amt'!AL73/'Alloc amt'!$G73</f>
        <v>#DIV/0!</v>
      </c>
      <c r="AM74" s="98"/>
      <c r="AN74" s="98" t="e">
        <f>+'Alloc amt'!AN73/'Alloc amt'!$G73</f>
        <v>#DIV/0!</v>
      </c>
      <c r="AO74" s="98" t="e">
        <f>+'Alloc amt'!AO73/'Alloc amt'!$G73</f>
        <v>#DIV/0!</v>
      </c>
      <c r="AP74" s="98" t="e">
        <f>+'Alloc amt'!AP73/'Alloc amt'!$G73</f>
        <v>#DIV/0!</v>
      </c>
      <c r="AQ74" s="98"/>
      <c r="AR74" s="98" t="e">
        <f>+'Alloc amt'!AR73/'Alloc amt'!$G73</f>
        <v>#DIV/0!</v>
      </c>
      <c r="AS74" s="98" t="e">
        <f>+'Alloc amt'!AS73/'Alloc amt'!$G73</f>
        <v>#DIV/0!</v>
      </c>
      <c r="AT74" s="98" t="e">
        <f>+'Alloc amt'!AT73/'Alloc amt'!$G73</f>
        <v>#DIV/0!</v>
      </c>
      <c r="AU74" s="98"/>
      <c r="AV74" s="98" t="e">
        <f>+'Alloc amt'!AV73/'Alloc amt'!$G73</f>
        <v>#DIV/0!</v>
      </c>
      <c r="AW74" s="98" t="e">
        <f>+'Alloc amt'!AW73/'Alloc amt'!$G73</f>
        <v>#DIV/0!</v>
      </c>
      <c r="AX74" s="98" t="e">
        <f>+'Alloc amt'!AX73/'Alloc amt'!$G73</f>
        <v>#DIV/0!</v>
      </c>
      <c r="AY74" s="98"/>
      <c r="AZ74" s="98" t="e">
        <f>+'Alloc amt'!AZ73/'Alloc amt'!$G73</f>
        <v>#DIV/0!</v>
      </c>
      <c r="BA74" s="98" t="e">
        <f>+'Alloc amt'!BA73/'Alloc amt'!$G73</f>
        <v>#DIV/0!</v>
      </c>
      <c r="BB74" s="98" t="e">
        <f>+'Alloc amt'!BB73/'Alloc amt'!$G73</f>
        <v>#DIV/0!</v>
      </c>
      <c r="BC74" s="98"/>
      <c r="BD74" s="98" t="e">
        <f>+'Alloc amt'!BD73/'Alloc amt'!$G73</f>
        <v>#DIV/0!</v>
      </c>
      <c r="BE74" s="98" t="e">
        <f>+'Alloc amt'!BE73/'Alloc amt'!$G73</f>
        <v>#DIV/0!</v>
      </c>
      <c r="BF74" s="98" t="e">
        <f>+'Alloc amt'!BF73/'Alloc amt'!$G73</f>
        <v>#DIV/0!</v>
      </c>
    </row>
    <row r="75" spans="3:58" x14ac:dyDescent="0.25">
      <c r="C75" s="6" t="str">
        <f>'Alloc amt'!C74</f>
        <v>Total</v>
      </c>
      <c r="D75" s="6">
        <f>'Alloc amt'!D74</f>
        <v>0</v>
      </c>
      <c r="E75" s="6">
        <f>'Alloc amt'!E74</f>
        <v>0</v>
      </c>
      <c r="F75" s="103"/>
      <c r="G75" s="101">
        <f t="shared" si="0"/>
        <v>1</v>
      </c>
      <c r="H75" s="98">
        <f>+'Alloc amt'!H74/'Alloc amt'!$G74</f>
        <v>0</v>
      </c>
      <c r="I75" s="98">
        <f>+'Alloc amt'!I74/'Alloc amt'!$G74</f>
        <v>0</v>
      </c>
      <c r="J75" s="98">
        <f>+'Alloc amt'!J74/'Alloc amt'!$G74</f>
        <v>0</v>
      </c>
      <c r="K75" s="104"/>
      <c r="L75" s="98">
        <f>+'Alloc amt'!L74/'Alloc amt'!$G74</f>
        <v>0.3910502904467173</v>
      </c>
      <c r="M75" s="98">
        <f>+'Alloc amt'!M74/'Alloc amt'!$G74</f>
        <v>0</v>
      </c>
      <c r="N75" s="98">
        <f>+'Alloc amt'!N74/'Alloc amt'!$G74</f>
        <v>0</v>
      </c>
      <c r="O75" s="98"/>
      <c r="P75" s="98">
        <f>+'Alloc amt'!P74/'Alloc amt'!$G74</f>
        <v>0.1413158626340664</v>
      </c>
      <c r="Q75" s="98">
        <f>+'Alloc amt'!Q74/'Alloc amt'!$G74</f>
        <v>0</v>
      </c>
      <c r="R75" s="98">
        <f>+'Alloc amt'!R74/'Alloc amt'!$G74</f>
        <v>0</v>
      </c>
      <c r="S75" s="98"/>
      <c r="T75" s="98">
        <f>+'Alloc amt'!T74/'Alloc amt'!$G74</f>
        <v>1.1654448882840965E-2</v>
      </c>
      <c r="U75" s="98">
        <f>+'Alloc amt'!U74/'Alloc amt'!$G74</f>
        <v>0</v>
      </c>
      <c r="V75" s="98">
        <f>+'Alloc amt'!V74/'Alloc amt'!$G74</f>
        <v>0</v>
      </c>
      <c r="W75" s="98"/>
      <c r="X75" s="98">
        <f>+'Alloc amt'!X74/'Alloc amt'!$G74</f>
        <v>0.1645069721844227</v>
      </c>
      <c r="Y75" s="98">
        <f>+'Alloc amt'!Y74/'Alloc amt'!$G74</f>
        <v>0</v>
      </c>
      <c r="Z75" s="98">
        <f>+'Alloc amt'!Z74/'Alloc amt'!$G74</f>
        <v>0</v>
      </c>
      <c r="AA75" s="98"/>
      <c r="AB75" s="98">
        <f>+'Alloc amt'!AB74/'Alloc amt'!$G74</f>
        <v>0.12442093557496745</v>
      </c>
      <c r="AC75" s="98">
        <f>+'Alloc amt'!AC74/'Alloc amt'!$G74</f>
        <v>0</v>
      </c>
      <c r="AD75" s="98">
        <f>+'Alloc amt'!AD74/'Alloc amt'!$G74</f>
        <v>0</v>
      </c>
      <c r="AE75" s="98"/>
      <c r="AF75" s="98">
        <f>+'Alloc amt'!AF74/'Alloc amt'!$G74</f>
        <v>8.4036404606177659E-2</v>
      </c>
      <c r="AG75" s="98">
        <f>+'Alloc amt'!AG74/'Alloc amt'!$G74</f>
        <v>0</v>
      </c>
      <c r="AH75" s="98">
        <f>+'Alloc amt'!AH74/'Alloc amt'!$G74</f>
        <v>0</v>
      </c>
      <c r="AI75" s="98"/>
      <c r="AJ75" s="98">
        <f>+'Alloc amt'!AJ74/'Alloc amt'!$G74</f>
        <v>7.1959088714279446E-2</v>
      </c>
      <c r="AK75" s="98">
        <f>+'Alloc amt'!AK74/'Alloc amt'!$G74</f>
        <v>0</v>
      </c>
      <c r="AL75" s="98">
        <f>+'Alloc amt'!AL74/'Alloc amt'!$G74</f>
        <v>0</v>
      </c>
      <c r="AM75" s="98"/>
      <c r="AN75" s="98">
        <f>+'Alloc amt'!AN74/'Alloc amt'!$G74</f>
        <v>7.7699983904715919E-3</v>
      </c>
      <c r="AO75" s="98">
        <f>+'Alloc amt'!AO74/'Alloc amt'!$G74</f>
        <v>0</v>
      </c>
      <c r="AP75" s="98">
        <f>+'Alloc amt'!AP74/'Alloc amt'!$G74</f>
        <v>0</v>
      </c>
      <c r="AQ75" s="98"/>
      <c r="AR75" s="98">
        <f>+'Alloc amt'!AR74/'Alloc amt'!$G74</f>
        <v>3.1451648303410739E-3</v>
      </c>
      <c r="AS75" s="98">
        <f>+'Alloc amt'!AS74/'Alloc amt'!$G74</f>
        <v>0</v>
      </c>
      <c r="AT75" s="98">
        <f>+'Alloc amt'!AT74/'Alloc amt'!$G74</f>
        <v>0</v>
      </c>
      <c r="AU75" s="98"/>
      <c r="AV75" s="98">
        <f>+'Alloc amt'!AV74/'Alloc amt'!$G74</f>
        <v>0</v>
      </c>
      <c r="AW75" s="98">
        <f>+'Alloc amt'!AW74/'Alloc amt'!$G74</f>
        <v>0</v>
      </c>
      <c r="AX75" s="98">
        <f>+'Alloc amt'!AX74/'Alloc amt'!$G74</f>
        <v>0</v>
      </c>
      <c r="AY75" s="98"/>
      <c r="AZ75" s="98">
        <f>+'Alloc amt'!AZ74/'Alloc amt'!$G74</f>
        <v>0</v>
      </c>
      <c r="BA75" s="98">
        <f>+'Alloc amt'!BA74/'Alloc amt'!$G74</f>
        <v>0</v>
      </c>
      <c r="BB75" s="98">
        <f>+'Alloc amt'!BB74/'Alloc amt'!$G74</f>
        <v>0</v>
      </c>
      <c r="BC75" s="98"/>
      <c r="BD75" s="98">
        <f>+'Alloc amt'!BD74/'Alloc amt'!$G74</f>
        <v>1.4083373571543539E-4</v>
      </c>
      <c r="BE75" s="98">
        <f>+'Alloc amt'!BE74/'Alloc amt'!$G74</f>
        <v>0</v>
      </c>
      <c r="BF75" s="98">
        <f>+'Alloc amt'!BF74/'Alloc amt'!$G74</f>
        <v>0</v>
      </c>
    </row>
    <row r="76" spans="3:58" x14ac:dyDescent="0.25">
      <c r="C76" s="6">
        <f>'Alloc amt'!C75</f>
        <v>0</v>
      </c>
      <c r="D76" s="6">
        <f>'Alloc amt'!D75</f>
        <v>0</v>
      </c>
      <c r="E76" s="6">
        <f>'Alloc amt'!E75</f>
        <v>0</v>
      </c>
      <c r="F76" s="103"/>
      <c r="G76" s="101" t="e">
        <f t="shared" si="0"/>
        <v>#DIV/0!</v>
      </c>
      <c r="H76" s="98" t="e">
        <f>+'Alloc amt'!H75/'Alloc amt'!$G75</f>
        <v>#DIV/0!</v>
      </c>
      <c r="I76" s="98" t="e">
        <f>+'Alloc amt'!I75/'Alloc amt'!$G75</f>
        <v>#DIV/0!</v>
      </c>
      <c r="J76" s="98" t="e">
        <f>+'Alloc amt'!J75/'Alloc amt'!$G75</f>
        <v>#DIV/0!</v>
      </c>
      <c r="K76" s="104"/>
      <c r="L76" s="98" t="e">
        <f>+'Alloc amt'!L75/'Alloc amt'!$G75</f>
        <v>#DIV/0!</v>
      </c>
      <c r="M76" s="98" t="e">
        <f>+'Alloc amt'!M75/'Alloc amt'!$G75</f>
        <v>#DIV/0!</v>
      </c>
      <c r="N76" s="98" t="e">
        <f>+'Alloc amt'!N75/'Alloc amt'!$G75</f>
        <v>#DIV/0!</v>
      </c>
      <c r="O76" s="98"/>
      <c r="P76" s="98" t="e">
        <f>+'Alloc amt'!P75/'Alloc amt'!$G75</f>
        <v>#DIV/0!</v>
      </c>
      <c r="Q76" s="98" t="e">
        <f>+'Alloc amt'!Q75/'Alloc amt'!$G75</f>
        <v>#DIV/0!</v>
      </c>
      <c r="R76" s="98" t="e">
        <f>+'Alloc amt'!R75/'Alloc amt'!$G75</f>
        <v>#DIV/0!</v>
      </c>
      <c r="S76" s="98"/>
      <c r="T76" s="98" t="e">
        <f>+'Alloc amt'!T75/'Alloc amt'!$G75</f>
        <v>#DIV/0!</v>
      </c>
      <c r="U76" s="98" t="e">
        <f>+'Alloc amt'!U75/'Alloc amt'!$G75</f>
        <v>#DIV/0!</v>
      </c>
      <c r="V76" s="98" t="e">
        <f>+'Alloc amt'!V75/'Alloc amt'!$G75</f>
        <v>#DIV/0!</v>
      </c>
      <c r="W76" s="98"/>
      <c r="X76" s="98" t="e">
        <f>+'Alloc amt'!X75/'Alloc amt'!$G75</f>
        <v>#DIV/0!</v>
      </c>
      <c r="Y76" s="98" t="e">
        <f>+'Alloc amt'!Y75/'Alloc amt'!$G75</f>
        <v>#DIV/0!</v>
      </c>
      <c r="Z76" s="98" t="e">
        <f>+'Alloc amt'!Z75/'Alloc amt'!$G75</f>
        <v>#DIV/0!</v>
      </c>
      <c r="AA76" s="98"/>
      <c r="AB76" s="98" t="e">
        <f>+'Alloc amt'!AB75/'Alloc amt'!$G75</f>
        <v>#DIV/0!</v>
      </c>
      <c r="AC76" s="98" t="e">
        <f>+'Alloc amt'!AC75/'Alloc amt'!$G75</f>
        <v>#DIV/0!</v>
      </c>
      <c r="AD76" s="98" t="e">
        <f>+'Alloc amt'!AD75/'Alloc amt'!$G75</f>
        <v>#DIV/0!</v>
      </c>
      <c r="AE76" s="98"/>
      <c r="AF76" s="98" t="e">
        <f>+'Alloc amt'!AF75/'Alloc amt'!$G75</f>
        <v>#DIV/0!</v>
      </c>
      <c r="AG76" s="98" t="e">
        <f>+'Alloc amt'!AG75/'Alloc amt'!$G75</f>
        <v>#DIV/0!</v>
      </c>
      <c r="AH76" s="98" t="e">
        <f>+'Alloc amt'!AH75/'Alloc amt'!$G75</f>
        <v>#DIV/0!</v>
      </c>
      <c r="AI76" s="98"/>
      <c r="AJ76" s="98" t="e">
        <f>+'Alloc amt'!AJ75/'Alloc amt'!$G75</f>
        <v>#DIV/0!</v>
      </c>
      <c r="AK76" s="98" t="e">
        <f>+'Alloc amt'!AK75/'Alloc amt'!$G75</f>
        <v>#DIV/0!</v>
      </c>
      <c r="AL76" s="98" t="e">
        <f>+'Alloc amt'!AL75/'Alloc amt'!$G75</f>
        <v>#DIV/0!</v>
      </c>
      <c r="AM76" s="98"/>
      <c r="AN76" s="98" t="e">
        <f>+'Alloc amt'!AN75/'Alloc amt'!$G75</f>
        <v>#DIV/0!</v>
      </c>
      <c r="AO76" s="98" t="e">
        <f>+'Alloc amt'!AO75/'Alloc amt'!$G75</f>
        <v>#DIV/0!</v>
      </c>
      <c r="AP76" s="98" t="e">
        <f>+'Alloc amt'!AP75/'Alloc amt'!$G75</f>
        <v>#DIV/0!</v>
      </c>
      <c r="AQ76" s="98"/>
      <c r="AR76" s="98" t="e">
        <f>+'Alloc amt'!AR75/'Alloc amt'!$G75</f>
        <v>#DIV/0!</v>
      </c>
      <c r="AS76" s="98" t="e">
        <f>+'Alloc amt'!AS75/'Alloc amt'!$G75</f>
        <v>#DIV/0!</v>
      </c>
      <c r="AT76" s="98" t="e">
        <f>+'Alloc amt'!AT75/'Alloc amt'!$G75</f>
        <v>#DIV/0!</v>
      </c>
      <c r="AU76" s="98"/>
      <c r="AV76" s="98" t="e">
        <f>+'Alloc amt'!AV75/'Alloc amt'!$G75</f>
        <v>#DIV/0!</v>
      </c>
      <c r="AW76" s="98" t="e">
        <f>+'Alloc amt'!AW75/'Alloc amt'!$G75</f>
        <v>#DIV/0!</v>
      </c>
      <c r="AX76" s="98" t="e">
        <f>+'Alloc amt'!AX75/'Alloc amt'!$G75</f>
        <v>#DIV/0!</v>
      </c>
      <c r="AY76" s="98"/>
      <c r="AZ76" s="98" t="e">
        <f>+'Alloc amt'!AZ75/'Alloc amt'!$G75</f>
        <v>#DIV/0!</v>
      </c>
      <c r="BA76" s="98" t="e">
        <f>+'Alloc amt'!BA75/'Alloc amt'!$G75</f>
        <v>#DIV/0!</v>
      </c>
      <c r="BB76" s="98" t="e">
        <f>+'Alloc amt'!BB75/'Alloc amt'!$G75</f>
        <v>#DIV/0!</v>
      </c>
      <c r="BC76" s="98"/>
      <c r="BD76" s="98" t="e">
        <f>+'Alloc amt'!BD75/'Alloc amt'!$G75</f>
        <v>#DIV/0!</v>
      </c>
      <c r="BE76" s="98" t="e">
        <f>+'Alloc amt'!BE75/'Alloc amt'!$G75</f>
        <v>#DIV/0!</v>
      </c>
      <c r="BF76" s="98" t="e">
        <f>+'Alloc amt'!BF75/'Alloc amt'!$G75</f>
        <v>#DIV/0!</v>
      </c>
    </row>
    <row r="77" spans="3:58" x14ac:dyDescent="0.25">
      <c r="C77" s="6" t="str">
        <f>'Alloc amt'!C76</f>
        <v>Memo: Acct 505: Electric Expense</v>
      </c>
      <c r="D77" s="6">
        <f>'Alloc amt'!D76</f>
        <v>0</v>
      </c>
      <c r="E77" s="6">
        <f>'Alloc amt'!E76</f>
        <v>0</v>
      </c>
      <c r="F77" s="103"/>
      <c r="G77" s="101" t="e">
        <f t="shared" si="0"/>
        <v>#DIV/0!</v>
      </c>
      <c r="H77" s="98" t="e">
        <f>+'Alloc amt'!H76/'Alloc amt'!$G76</f>
        <v>#DIV/0!</v>
      </c>
      <c r="I77" s="98" t="e">
        <f>+'Alloc amt'!I76/'Alloc amt'!$G76</f>
        <v>#DIV/0!</v>
      </c>
      <c r="J77" s="98" t="e">
        <f>+'Alloc amt'!J76/'Alloc amt'!$G76</f>
        <v>#DIV/0!</v>
      </c>
      <c r="K77" s="104"/>
      <c r="L77" s="98" t="e">
        <f>+'Alloc amt'!L76/'Alloc amt'!$G76</f>
        <v>#DIV/0!</v>
      </c>
      <c r="M77" s="98" t="e">
        <f>+'Alloc amt'!M76/'Alloc amt'!$G76</f>
        <v>#DIV/0!</v>
      </c>
      <c r="N77" s="98" t="e">
        <f>+'Alloc amt'!N76/'Alloc amt'!$G76</f>
        <v>#DIV/0!</v>
      </c>
      <c r="O77" s="98"/>
      <c r="P77" s="98" t="e">
        <f>+'Alloc amt'!P76/'Alloc amt'!$G76</f>
        <v>#DIV/0!</v>
      </c>
      <c r="Q77" s="98" t="e">
        <f>+'Alloc amt'!Q76/'Alloc amt'!$G76</f>
        <v>#DIV/0!</v>
      </c>
      <c r="R77" s="98" t="e">
        <f>+'Alloc amt'!R76/'Alloc amt'!$G76</f>
        <v>#DIV/0!</v>
      </c>
      <c r="S77" s="98"/>
      <c r="T77" s="98" t="e">
        <f>+'Alloc amt'!T76/'Alloc amt'!$G76</f>
        <v>#DIV/0!</v>
      </c>
      <c r="U77" s="98" t="e">
        <f>+'Alloc amt'!U76/'Alloc amt'!$G76</f>
        <v>#DIV/0!</v>
      </c>
      <c r="V77" s="98" t="e">
        <f>+'Alloc amt'!V76/'Alloc amt'!$G76</f>
        <v>#DIV/0!</v>
      </c>
      <c r="W77" s="98"/>
      <c r="X77" s="98" t="e">
        <f>+'Alloc amt'!X76/'Alloc amt'!$G76</f>
        <v>#DIV/0!</v>
      </c>
      <c r="Y77" s="98" t="e">
        <f>+'Alloc amt'!Y76/'Alloc amt'!$G76</f>
        <v>#DIV/0!</v>
      </c>
      <c r="Z77" s="98" t="e">
        <f>+'Alloc amt'!Z76/'Alloc amt'!$G76</f>
        <v>#DIV/0!</v>
      </c>
      <c r="AA77" s="98"/>
      <c r="AB77" s="98" t="e">
        <f>+'Alloc amt'!AB76/'Alloc amt'!$G76</f>
        <v>#DIV/0!</v>
      </c>
      <c r="AC77" s="98" t="e">
        <f>+'Alloc amt'!AC76/'Alloc amt'!$G76</f>
        <v>#DIV/0!</v>
      </c>
      <c r="AD77" s="98" t="e">
        <f>+'Alloc amt'!AD76/'Alloc amt'!$G76</f>
        <v>#DIV/0!</v>
      </c>
      <c r="AE77" s="98"/>
      <c r="AF77" s="98" t="e">
        <f>+'Alloc amt'!AF76/'Alloc amt'!$G76</f>
        <v>#DIV/0!</v>
      </c>
      <c r="AG77" s="98" t="e">
        <f>+'Alloc amt'!AG76/'Alloc amt'!$G76</f>
        <v>#DIV/0!</v>
      </c>
      <c r="AH77" s="98" t="e">
        <f>+'Alloc amt'!AH76/'Alloc amt'!$G76</f>
        <v>#DIV/0!</v>
      </c>
      <c r="AI77" s="98"/>
      <c r="AJ77" s="98" t="e">
        <f>+'Alloc amt'!AJ76/'Alloc amt'!$G76</f>
        <v>#DIV/0!</v>
      </c>
      <c r="AK77" s="98" t="e">
        <f>+'Alloc amt'!AK76/'Alloc amt'!$G76</f>
        <v>#DIV/0!</v>
      </c>
      <c r="AL77" s="98" t="e">
        <f>+'Alloc amt'!AL76/'Alloc amt'!$G76</f>
        <v>#DIV/0!</v>
      </c>
      <c r="AM77" s="98"/>
      <c r="AN77" s="98" t="e">
        <f>+'Alloc amt'!AN76/'Alloc amt'!$G76</f>
        <v>#DIV/0!</v>
      </c>
      <c r="AO77" s="98" t="e">
        <f>+'Alloc amt'!AO76/'Alloc amt'!$G76</f>
        <v>#DIV/0!</v>
      </c>
      <c r="AP77" s="98" t="e">
        <f>+'Alloc amt'!AP76/'Alloc amt'!$G76</f>
        <v>#DIV/0!</v>
      </c>
      <c r="AQ77" s="98"/>
      <c r="AR77" s="98" t="e">
        <f>+'Alloc amt'!AR76/'Alloc amt'!$G76</f>
        <v>#DIV/0!</v>
      </c>
      <c r="AS77" s="98" t="e">
        <f>+'Alloc amt'!AS76/'Alloc amt'!$G76</f>
        <v>#DIV/0!</v>
      </c>
      <c r="AT77" s="98" t="e">
        <f>+'Alloc amt'!AT76/'Alloc amt'!$G76</f>
        <v>#DIV/0!</v>
      </c>
      <c r="AU77" s="98"/>
      <c r="AV77" s="98" t="e">
        <f>+'Alloc amt'!AV76/'Alloc amt'!$G76</f>
        <v>#DIV/0!</v>
      </c>
      <c r="AW77" s="98" t="e">
        <f>+'Alloc amt'!AW76/'Alloc amt'!$G76</f>
        <v>#DIV/0!</v>
      </c>
      <c r="AX77" s="98" t="e">
        <f>+'Alloc amt'!AX76/'Alloc amt'!$G76</f>
        <v>#DIV/0!</v>
      </c>
      <c r="AY77" s="98"/>
      <c r="AZ77" s="98" t="e">
        <f>+'Alloc amt'!AZ76/'Alloc amt'!$G76</f>
        <v>#DIV/0!</v>
      </c>
      <c r="BA77" s="98" t="e">
        <f>+'Alloc amt'!BA76/'Alloc amt'!$G76</f>
        <v>#DIV/0!</v>
      </c>
      <c r="BB77" s="98" t="e">
        <f>+'Alloc amt'!BB76/'Alloc amt'!$G76</f>
        <v>#DIV/0!</v>
      </c>
      <c r="BC77" s="98"/>
      <c r="BD77" s="98" t="e">
        <f>+'Alloc amt'!BD76/'Alloc amt'!$G76</f>
        <v>#DIV/0!</v>
      </c>
      <c r="BE77" s="98" t="e">
        <f>+'Alloc amt'!BE76/'Alloc amt'!$G76</f>
        <v>#DIV/0!</v>
      </c>
      <c r="BF77" s="98" t="e">
        <f>+'Alloc amt'!BF76/'Alloc amt'!$G76</f>
        <v>#DIV/0!</v>
      </c>
    </row>
    <row r="78" spans="3:58" x14ac:dyDescent="0.25">
      <c r="C78" s="6" t="str">
        <f>'Alloc amt'!C77</f>
        <v>Demand</v>
      </c>
      <c r="D78" s="6" t="str">
        <f>'Alloc amt'!D77</f>
        <v>Production Plant</v>
      </c>
      <c r="E78" s="6">
        <f>'Alloc amt'!E77</f>
        <v>0</v>
      </c>
      <c r="F78" s="103"/>
      <c r="G78" s="101">
        <f t="shared" si="0"/>
        <v>1</v>
      </c>
      <c r="H78" s="98">
        <f>+'Alloc amt'!H77/'Alloc amt'!$G77</f>
        <v>1</v>
      </c>
      <c r="I78" s="98">
        <f>+'Alloc amt'!I77/'Alloc amt'!$G77</f>
        <v>0</v>
      </c>
      <c r="J78" s="98">
        <f>+'Alloc amt'!J77/'Alloc amt'!$G77</f>
        <v>0</v>
      </c>
      <c r="K78" s="104"/>
      <c r="L78" s="98">
        <f>+'Alloc amt'!L77/'Alloc amt'!$G77</f>
        <v>0.3910502904467173</v>
      </c>
      <c r="M78" s="98">
        <f>+'Alloc amt'!M77/'Alloc amt'!$G77</f>
        <v>0</v>
      </c>
      <c r="N78" s="98">
        <f>+'Alloc amt'!N77/'Alloc amt'!$G77</f>
        <v>0</v>
      </c>
      <c r="O78" s="98"/>
      <c r="P78" s="98">
        <f>+'Alloc amt'!P77/'Alloc amt'!$G77</f>
        <v>0.1413158626340664</v>
      </c>
      <c r="Q78" s="98">
        <f>+'Alloc amt'!Q77/'Alloc amt'!$G77</f>
        <v>0</v>
      </c>
      <c r="R78" s="98">
        <f>+'Alloc amt'!R77/'Alloc amt'!$G77</f>
        <v>0</v>
      </c>
      <c r="S78" s="98"/>
      <c r="T78" s="98">
        <f>+'Alloc amt'!T77/'Alloc amt'!$G77</f>
        <v>1.1654448882840965E-2</v>
      </c>
      <c r="U78" s="98">
        <f>+'Alloc amt'!U77/'Alloc amt'!$G77</f>
        <v>0</v>
      </c>
      <c r="V78" s="98">
        <f>+'Alloc amt'!V77/'Alloc amt'!$G77</f>
        <v>0</v>
      </c>
      <c r="W78" s="98"/>
      <c r="X78" s="98">
        <f>+'Alloc amt'!X77/'Alloc amt'!$G77</f>
        <v>0.1645069721844227</v>
      </c>
      <c r="Y78" s="98">
        <f>+'Alloc amt'!Y77/'Alloc amt'!$G77</f>
        <v>0</v>
      </c>
      <c r="Z78" s="98">
        <f>+'Alloc amt'!Z77/'Alloc amt'!$G77</f>
        <v>0</v>
      </c>
      <c r="AA78" s="98"/>
      <c r="AB78" s="98">
        <f>+'Alloc amt'!AB77/'Alloc amt'!$G77</f>
        <v>0.12442093557496745</v>
      </c>
      <c r="AC78" s="98">
        <f>+'Alloc amt'!AC77/'Alloc amt'!$G77</f>
        <v>0</v>
      </c>
      <c r="AD78" s="98">
        <f>+'Alloc amt'!AD77/'Alloc amt'!$G77</f>
        <v>0</v>
      </c>
      <c r="AE78" s="98"/>
      <c r="AF78" s="98">
        <f>+'Alloc amt'!AF77/'Alloc amt'!$G77</f>
        <v>8.4036404606177659E-2</v>
      </c>
      <c r="AG78" s="98">
        <f>+'Alloc amt'!AG77/'Alloc amt'!$G77</f>
        <v>0</v>
      </c>
      <c r="AH78" s="98">
        <f>+'Alloc amt'!AH77/'Alloc amt'!$G77</f>
        <v>0</v>
      </c>
      <c r="AI78" s="98"/>
      <c r="AJ78" s="98">
        <f>+'Alloc amt'!AJ77/'Alloc amt'!$G77</f>
        <v>7.1959088714279446E-2</v>
      </c>
      <c r="AK78" s="98">
        <f>+'Alloc amt'!AK77/'Alloc amt'!$G77</f>
        <v>0</v>
      </c>
      <c r="AL78" s="98">
        <f>+'Alloc amt'!AL77/'Alloc amt'!$G77</f>
        <v>0</v>
      </c>
      <c r="AM78" s="98"/>
      <c r="AN78" s="98">
        <f>+'Alloc amt'!AN77/'Alloc amt'!$G77</f>
        <v>7.7699983904715927E-3</v>
      </c>
      <c r="AO78" s="98">
        <f>+'Alloc amt'!AO77/'Alloc amt'!$G77</f>
        <v>0</v>
      </c>
      <c r="AP78" s="98">
        <f>+'Alloc amt'!AP77/'Alloc amt'!$G77</f>
        <v>0</v>
      </c>
      <c r="AQ78" s="98"/>
      <c r="AR78" s="98">
        <f>+'Alloc amt'!AR77/'Alloc amt'!$G77</f>
        <v>3.1451648303410739E-3</v>
      </c>
      <c r="AS78" s="98">
        <f>+'Alloc amt'!AS77/'Alloc amt'!$G77</f>
        <v>0</v>
      </c>
      <c r="AT78" s="98">
        <f>+'Alloc amt'!AT77/'Alloc amt'!$G77</f>
        <v>0</v>
      </c>
      <c r="AU78" s="98"/>
      <c r="AV78" s="98">
        <f>+'Alloc amt'!AV77/'Alloc amt'!$G77</f>
        <v>0</v>
      </c>
      <c r="AW78" s="98">
        <f>+'Alloc amt'!AW77/'Alloc amt'!$G77</f>
        <v>0</v>
      </c>
      <c r="AX78" s="98">
        <f>+'Alloc amt'!AX77/'Alloc amt'!$G77</f>
        <v>0</v>
      </c>
      <c r="AY78" s="98"/>
      <c r="AZ78" s="98">
        <f>+'Alloc amt'!AZ77/'Alloc amt'!$G77</f>
        <v>0</v>
      </c>
      <c r="BA78" s="98">
        <f>+'Alloc amt'!BA77/'Alloc amt'!$G77</f>
        <v>0</v>
      </c>
      <c r="BB78" s="98">
        <f>+'Alloc amt'!BB77/'Alloc amt'!$G77</f>
        <v>0</v>
      </c>
      <c r="BC78" s="98"/>
      <c r="BD78" s="98">
        <f>+'Alloc amt'!BD77/'Alloc amt'!$G77</f>
        <v>1.4083373571543539E-4</v>
      </c>
      <c r="BE78" s="98">
        <f>+'Alloc amt'!BE77/'Alloc amt'!$G77</f>
        <v>0</v>
      </c>
      <c r="BF78" s="98">
        <f>+'Alloc amt'!BF77/'Alloc amt'!$G77</f>
        <v>0</v>
      </c>
    </row>
    <row r="79" spans="3:58" x14ac:dyDescent="0.25">
      <c r="C79" s="6" t="str">
        <f>'Alloc amt'!C78</f>
        <v>Energy</v>
      </c>
      <c r="D79" s="6" t="str">
        <f>'Alloc amt'!D78</f>
        <v>Energy @ Source</v>
      </c>
      <c r="E79" s="6">
        <f>'Alloc amt'!E78</f>
        <v>0</v>
      </c>
      <c r="F79" s="103"/>
      <c r="G79" s="101" t="e">
        <f t="shared" si="0"/>
        <v>#DIV/0!</v>
      </c>
      <c r="H79" s="98" t="e">
        <f>+'Alloc amt'!H78/'Alloc amt'!$G78</f>
        <v>#DIV/0!</v>
      </c>
      <c r="I79" s="98" t="e">
        <f>+'Alloc amt'!I78/'Alloc amt'!$G78</f>
        <v>#DIV/0!</v>
      </c>
      <c r="J79" s="98" t="e">
        <f>+'Alloc amt'!J78/'Alloc amt'!$G78</f>
        <v>#DIV/0!</v>
      </c>
      <c r="K79" s="104"/>
      <c r="L79" s="98" t="e">
        <f>+'Alloc amt'!L78/'Alloc amt'!$G78</f>
        <v>#DIV/0!</v>
      </c>
      <c r="M79" s="98" t="e">
        <f>+'Alloc amt'!M78/'Alloc amt'!$G78</f>
        <v>#DIV/0!</v>
      </c>
      <c r="N79" s="98" t="e">
        <f>+'Alloc amt'!N78/'Alloc amt'!$G78</f>
        <v>#DIV/0!</v>
      </c>
      <c r="O79" s="98"/>
      <c r="P79" s="98" t="e">
        <f>+'Alloc amt'!P78/'Alloc amt'!$G78</f>
        <v>#DIV/0!</v>
      </c>
      <c r="Q79" s="98" t="e">
        <f>+'Alloc amt'!Q78/'Alloc amt'!$G78</f>
        <v>#DIV/0!</v>
      </c>
      <c r="R79" s="98" t="e">
        <f>+'Alloc amt'!R78/'Alloc amt'!$G78</f>
        <v>#DIV/0!</v>
      </c>
      <c r="S79" s="98"/>
      <c r="T79" s="98" t="e">
        <f>+'Alloc amt'!T78/'Alloc amt'!$G78</f>
        <v>#DIV/0!</v>
      </c>
      <c r="U79" s="98" t="e">
        <f>+'Alloc amt'!U78/'Alloc amt'!$G78</f>
        <v>#DIV/0!</v>
      </c>
      <c r="V79" s="98" t="e">
        <f>+'Alloc amt'!V78/'Alloc amt'!$G78</f>
        <v>#DIV/0!</v>
      </c>
      <c r="W79" s="98"/>
      <c r="X79" s="98" t="e">
        <f>+'Alloc amt'!X78/'Alloc amt'!$G78</f>
        <v>#DIV/0!</v>
      </c>
      <c r="Y79" s="98" t="e">
        <f>+'Alloc amt'!Y78/'Alloc amt'!$G78</f>
        <v>#DIV/0!</v>
      </c>
      <c r="Z79" s="98" t="e">
        <f>+'Alloc amt'!Z78/'Alloc amt'!$G78</f>
        <v>#DIV/0!</v>
      </c>
      <c r="AA79" s="98"/>
      <c r="AB79" s="98" t="e">
        <f>+'Alloc amt'!AB78/'Alloc amt'!$G78</f>
        <v>#DIV/0!</v>
      </c>
      <c r="AC79" s="98" t="e">
        <f>+'Alloc amt'!AC78/'Alloc amt'!$G78</f>
        <v>#DIV/0!</v>
      </c>
      <c r="AD79" s="98" t="e">
        <f>+'Alloc amt'!AD78/'Alloc amt'!$G78</f>
        <v>#DIV/0!</v>
      </c>
      <c r="AE79" s="98"/>
      <c r="AF79" s="98" t="e">
        <f>+'Alloc amt'!AF78/'Alloc amt'!$G78</f>
        <v>#DIV/0!</v>
      </c>
      <c r="AG79" s="98" t="e">
        <f>+'Alloc amt'!AG78/'Alloc amt'!$G78</f>
        <v>#DIV/0!</v>
      </c>
      <c r="AH79" s="98" t="e">
        <f>+'Alloc amt'!AH78/'Alloc amt'!$G78</f>
        <v>#DIV/0!</v>
      </c>
      <c r="AI79" s="98"/>
      <c r="AJ79" s="98" t="e">
        <f>+'Alloc amt'!AJ78/'Alloc amt'!$G78</f>
        <v>#DIV/0!</v>
      </c>
      <c r="AK79" s="98" t="e">
        <f>+'Alloc amt'!AK78/'Alloc amt'!$G78</f>
        <v>#DIV/0!</v>
      </c>
      <c r="AL79" s="98" t="e">
        <f>+'Alloc amt'!AL78/'Alloc amt'!$G78</f>
        <v>#DIV/0!</v>
      </c>
      <c r="AM79" s="98"/>
      <c r="AN79" s="98" t="e">
        <f>+'Alloc amt'!AN78/'Alloc amt'!$G78</f>
        <v>#DIV/0!</v>
      </c>
      <c r="AO79" s="98" t="e">
        <f>+'Alloc amt'!AO78/'Alloc amt'!$G78</f>
        <v>#DIV/0!</v>
      </c>
      <c r="AP79" s="98" t="e">
        <f>+'Alloc amt'!AP78/'Alloc amt'!$G78</f>
        <v>#DIV/0!</v>
      </c>
      <c r="AQ79" s="98"/>
      <c r="AR79" s="98" t="e">
        <f>+'Alloc amt'!AR78/'Alloc amt'!$G78</f>
        <v>#DIV/0!</v>
      </c>
      <c r="AS79" s="98" t="e">
        <f>+'Alloc amt'!AS78/'Alloc amt'!$G78</f>
        <v>#DIV/0!</v>
      </c>
      <c r="AT79" s="98" t="e">
        <f>+'Alloc amt'!AT78/'Alloc amt'!$G78</f>
        <v>#DIV/0!</v>
      </c>
      <c r="AU79" s="98"/>
      <c r="AV79" s="98" t="e">
        <f>+'Alloc amt'!AV78/'Alloc amt'!$G78</f>
        <v>#DIV/0!</v>
      </c>
      <c r="AW79" s="98" t="e">
        <f>+'Alloc amt'!AW78/'Alloc amt'!$G78</f>
        <v>#DIV/0!</v>
      </c>
      <c r="AX79" s="98" t="e">
        <f>+'Alloc amt'!AX78/'Alloc amt'!$G78</f>
        <v>#DIV/0!</v>
      </c>
      <c r="AY79" s="98"/>
      <c r="AZ79" s="98" t="e">
        <f>+'Alloc amt'!AZ78/'Alloc amt'!$G78</f>
        <v>#DIV/0!</v>
      </c>
      <c r="BA79" s="98" t="e">
        <f>+'Alloc amt'!BA78/'Alloc amt'!$G78</f>
        <v>#DIV/0!</v>
      </c>
      <c r="BB79" s="98" t="e">
        <f>+'Alloc amt'!BB78/'Alloc amt'!$G78</f>
        <v>#DIV/0!</v>
      </c>
      <c r="BC79" s="98"/>
      <c r="BD79" s="98" t="e">
        <f>+'Alloc amt'!BD78/'Alloc amt'!$G78</f>
        <v>#DIV/0!</v>
      </c>
      <c r="BE79" s="98" t="e">
        <f>+'Alloc amt'!BE78/'Alloc amt'!$G78</f>
        <v>#DIV/0!</v>
      </c>
      <c r="BF79" s="98" t="e">
        <f>+'Alloc amt'!BF78/'Alloc amt'!$G78</f>
        <v>#DIV/0!</v>
      </c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</sheetData>
  <mergeCells count="14">
    <mergeCell ref="X9:Z9"/>
    <mergeCell ref="D9:E9"/>
    <mergeCell ref="G9:J9"/>
    <mergeCell ref="L9:N9"/>
    <mergeCell ref="P9:R9"/>
    <mergeCell ref="T9:V9"/>
    <mergeCell ref="AZ9:BB9"/>
    <mergeCell ref="BD9:BF9"/>
    <mergeCell ref="AB9:AD9"/>
    <mergeCell ref="AF9:AH9"/>
    <mergeCell ref="AJ9:AL9"/>
    <mergeCell ref="AN9:AP9"/>
    <mergeCell ref="AR9:AT9"/>
    <mergeCell ref="AV9:AX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2017-04-11T15:17:07Z</dcterms:modified>
</cp:coreProperties>
</file>