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Historic Data\"/>
    </mc:Choice>
  </mc:AlternateContent>
  <bookViews>
    <workbookView xWindow="0" yWindow="0" windowWidth="15360" windowHeight="7455" firstSheet="3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Pct'!$D$12:$BF$609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4" i="12" l="1"/>
  <c r="AB64" i="12"/>
  <c r="X64" i="12"/>
  <c r="T64" i="12"/>
  <c r="AF63" i="12"/>
  <c r="AB63" i="12"/>
  <c r="X63" i="12"/>
  <c r="T63" i="12"/>
  <c r="D64" i="14" l="1"/>
  <c r="C64" i="14"/>
  <c r="D63" i="14"/>
  <c r="C63" i="14"/>
  <c r="D62" i="14"/>
  <c r="C62" i="14"/>
  <c r="BE83" i="12" l="1"/>
  <c r="BE84" i="12" s="1"/>
  <c r="BA83" i="12"/>
  <c r="BA84" i="12" s="1"/>
  <c r="AW83" i="12"/>
  <c r="AW84" i="12" s="1"/>
  <c r="AS83" i="12"/>
  <c r="AS84" i="12" s="1"/>
  <c r="AO83" i="12"/>
  <c r="AO84" i="12" s="1"/>
  <c r="AK83" i="12"/>
  <c r="AK84" i="12" s="1"/>
  <c r="AG83" i="12"/>
  <c r="AG84" i="12" s="1"/>
  <c r="AC83" i="12"/>
  <c r="AC84" i="12" s="1"/>
  <c r="Y83" i="12"/>
  <c r="Y84" i="12" s="1"/>
  <c r="U83" i="12"/>
  <c r="U84" i="12" s="1"/>
  <c r="Q83" i="12"/>
  <c r="Q84" i="12" s="1"/>
  <c r="M83" i="12"/>
  <c r="M84" i="12" s="1"/>
  <c r="I84" i="12" l="1"/>
  <c r="G84" i="12" s="1"/>
  <c r="M85" i="12" s="1"/>
  <c r="BF64" i="14" l="1"/>
  <c r="BA64" i="14"/>
  <c r="AV64" i="14"/>
  <c r="AP64" i="14"/>
  <c r="AK64" i="14"/>
  <c r="Z64" i="14"/>
  <c r="U64" i="14"/>
  <c r="P64" i="14"/>
  <c r="J64" i="14"/>
  <c r="BE64" i="14"/>
  <c r="AZ64" i="14"/>
  <c r="AT64" i="14"/>
  <c r="AO64" i="14"/>
  <c r="AJ64" i="14"/>
  <c r="AD64" i="14"/>
  <c r="Y64" i="14"/>
  <c r="N64" i="14"/>
  <c r="I64" i="14"/>
  <c r="BD64" i="14"/>
  <c r="AX64" i="14"/>
  <c r="AS64" i="14"/>
  <c r="AN64" i="14"/>
  <c r="AH64" i="14"/>
  <c r="AC64" i="14"/>
  <c r="R64" i="14"/>
  <c r="M64" i="14"/>
  <c r="BB64" i="14"/>
  <c r="AG64" i="14"/>
  <c r="L64" i="14"/>
  <c r="AW64" i="14"/>
  <c r="AR64" i="14"/>
  <c r="V64" i="14"/>
  <c r="AL64" i="14"/>
  <c r="Q64" i="14"/>
  <c r="T64" i="14"/>
  <c r="AB64" i="14"/>
  <c r="X64" i="14"/>
  <c r="AF64" i="14"/>
  <c r="BE63" i="14"/>
  <c r="AZ63" i="14"/>
  <c r="AT63" i="14"/>
  <c r="AO63" i="14"/>
  <c r="AJ63" i="14"/>
  <c r="AD63" i="14"/>
  <c r="Y63" i="14"/>
  <c r="N63" i="14"/>
  <c r="I63" i="14"/>
  <c r="BD63" i="14"/>
  <c r="AX63" i="14"/>
  <c r="AS63" i="14"/>
  <c r="AN63" i="14"/>
  <c r="AH63" i="14"/>
  <c r="AC63" i="14"/>
  <c r="R63" i="14"/>
  <c r="M63" i="14"/>
  <c r="BB63" i="14"/>
  <c r="AW63" i="14"/>
  <c r="AR63" i="14"/>
  <c r="AL63" i="14"/>
  <c r="AG63" i="14"/>
  <c r="AB63" i="14"/>
  <c r="V63" i="14"/>
  <c r="Q63" i="14"/>
  <c r="L63" i="14"/>
  <c r="BF63" i="14"/>
  <c r="AK63" i="14"/>
  <c r="P63" i="14"/>
  <c r="BA63" i="14"/>
  <c r="J63" i="14"/>
  <c r="AV63" i="14"/>
  <c r="Z63" i="14"/>
  <c r="AP63" i="14"/>
  <c r="U63" i="14"/>
  <c r="AF63" i="14"/>
  <c r="T63" i="14"/>
  <c r="X63" i="14"/>
  <c r="H63" i="14"/>
  <c r="H64" i="14"/>
  <c r="M62" i="12"/>
  <c r="BE85" i="12"/>
  <c r="BE62" i="12" s="1"/>
  <c r="BA85" i="12"/>
  <c r="BA62" i="12" s="1"/>
  <c r="AW85" i="12"/>
  <c r="AW62" i="12" s="1"/>
  <c r="Q85" i="12"/>
  <c r="Q62" i="12" s="1"/>
  <c r="AS85" i="12"/>
  <c r="AS62" i="12" s="1"/>
  <c r="U85" i="12"/>
  <c r="U62" i="12" s="1"/>
  <c r="AG85" i="12"/>
  <c r="AG62" i="12" s="1"/>
  <c r="Y85" i="12"/>
  <c r="Y62" i="12" s="1"/>
  <c r="AK85" i="12"/>
  <c r="AK62" i="12" s="1"/>
  <c r="AC85" i="12"/>
  <c r="AC62" i="12" s="1"/>
  <c r="AO85" i="12"/>
  <c r="AO62" i="12" s="1"/>
  <c r="G38" i="9"/>
  <c r="G63" i="14" l="1"/>
  <c r="G64" i="14"/>
  <c r="G85" i="12"/>
  <c r="G62" i="12"/>
  <c r="BE62" i="14" s="1"/>
  <c r="D25" i="1"/>
  <c r="U62" i="14" l="1"/>
  <c r="AC62" i="14"/>
  <c r="AW62" i="14"/>
  <c r="Q62" i="14"/>
  <c r="M62" i="14"/>
  <c r="AG62" i="14"/>
  <c r="BB62" i="14"/>
  <c r="AR62" i="14"/>
  <c r="AL62" i="14"/>
  <c r="AB62" i="14"/>
  <c r="V62" i="14"/>
  <c r="L62" i="14"/>
  <c r="I62" i="12"/>
  <c r="I62" i="14" s="1"/>
  <c r="BF62" i="14"/>
  <c r="AV62" i="14"/>
  <c r="AP62" i="14"/>
  <c r="AF62" i="14"/>
  <c r="Z62" i="14"/>
  <c r="P62" i="14"/>
  <c r="J62" i="14"/>
  <c r="BD62" i="14"/>
  <c r="AH62" i="14"/>
  <c r="X62" i="14"/>
  <c r="AZ62" i="14"/>
  <c r="AD62" i="14"/>
  <c r="T62" i="14"/>
  <c r="AX62" i="14"/>
  <c r="AN62" i="14"/>
  <c r="R62" i="14"/>
  <c r="H62" i="14"/>
  <c r="AT62" i="14"/>
  <c r="AJ62" i="14"/>
  <c r="N62" i="14"/>
  <c r="AS62" i="14"/>
  <c r="BA62" i="14"/>
  <c r="Y62" i="14"/>
  <c r="AO62" i="14"/>
  <c r="AK62" i="14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G62" i="14" l="1"/>
  <c r="H31" i="15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32" i="10" l="1"/>
  <c r="CA192" i="10"/>
  <c r="CA205" i="10"/>
  <c r="CA252" i="10"/>
  <c r="CA40" i="10"/>
  <c r="CA108" i="10"/>
  <c r="CA348" i="10"/>
  <c r="CA369" i="10"/>
  <c r="CA384" i="10"/>
  <c r="CA29" i="10"/>
  <c r="CA111" i="10"/>
  <c r="CA176" i="10"/>
  <c r="CA237" i="10"/>
  <c r="CA466" i="10"/>
  <c r="CA34" i="10"/>
  <c r="CA115" i="10"/>
  <c r="CA116" i="10"/>
  <c r="CA184" i="10"/>
  <c r="CA260" i="10"/>
  <c r="CA29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G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7" i="14" l="1"/>
  <c r="BE77" i="14"/>
  <c r="BD77" i="14"/>
  <c r="BB77" i="14"/>
  <c r="BA77" i="14"/>
  <c r="AZ77" i="14"/>
  <c r="AX77" i="14"/>
  <c r="AW77" i="14"/>
  <c r="AV77" i="14"/>
  <c r="AT77" i="14"/>
  <c r="AS77" i="14"/>
  <c r="AR77" i="14"/>
  <c r="AP77" i="14"/>
  <c r="AO77" i="14"/>
  <c r="AN77" i="14"/>
  <c r="AL77" i="14"/>
  <c r="AK77" i="14"/>
  <c r="AJ77" i="14"/>
  <c r="AH77" i="14"/>
  <c r="AG77" i="14"/>
  <c r="AF77" i="14"/>
  <c r="AD77" i="14"/>
  <c r="AC77" i="14"/>
  <c r="AB77" i="14"/>
  <c r="Z77" i="14"/>
  <c r="Y77" i="14"/>
  <c r="X77" i="14"/>
  <c r="V77" i="14"/>
  <c r="U77" i="14"/>
  <c r="T77" i="14"/>
  <c r="R77" i="14"/>
  <c r="Q77" i="14"/>
  <c r="P77" i="14"/>
  <c r="N77" i="14"/>
  <c r="M77" i="14"/>
  <c r="L77" i="14"/>
  <c r="G77" i="14" s="1"/>
  <c r="J77" i="14"/>
  <c r="I77" i="14"/>
  <c r="H77" i="14"/>
  <c r="BF76" i="14"/>
  <c r="BE76" i="14"/>
  <c r="BD76" i="14"/>
  <c r="BB76" i="14"/>
  <c r="BA76" i="14"/>
  <c r="AZ76" i="14"/>
  <c r="AX76" i="14"/>
  <c r="AW76" i="14"/>
  <c r="AV76" i="14"/>
  <c r="AT76" i="14"/>
  <c r="AS76" i="14"/>
  <c r="AR76" i="14"/>
  <c r="AP76" i="14"/>
  <c r="AO76" i="14"/>
  <c r="AN76" i="14"/>
  <c r="AL76" i="14"/>
  <c r="AK76" i="14"/>
  <c r="AJ76" i="14"/>
  <c r="AH76" i="14"/>
  <c r="AG76" i="14"/>
  <c r="AF76" i="14"/>
  <c r="AD76" i="14"/>
  <c r="AC76" i="14"/>
  <c r="AB76" i="14"/>
  <c r="Z76" i="14"/>
  <c r="Y76" i="14"/>
  <c r="X76" i="14"/>
  <c r="V76" i="14"/>
  <c r="U76" i="14"/>
  <c r="T76" i="14"/>
  <c r="R76" i="14"/>
  <c r="Q76" i="14"/>
  <c r="P76" i="14"/>
  <c r="N76" i="14"/>
  <c r="M76" i="14"/>
  <c r="L76" i="14"/>
  <c r="G76" i="14" s="1"/>
  <c r="I76" i="14"/>
  <c r="H76" i="14"/>
  <c r="BF72" i="14"/>
  <c r="BE72" i="14"/>
  <c r="BD72" i="14"/>
  <c r="BB72" i="14"/>
  <c r="BA72" i="14"/>
  <c r="AZ72" i="14"/>
  <c r="AX72" i="14"/>
  <c r="AW72" i="14"/>
  <c r="AV72" i="14"/>
  <c r="AT72" i="14"/>
  <c r="AS72" i="14"/>
  <c r="AR72" i="14"/>
  <c r="AP72" i="14"/>
  <c r="AO72" i="14"/>
  <c r="AN72" i="14"/>
  <c r="AL72" i="14"/>
  <c r="AK72" i="14"/>
  <c r="AJ72" i="14"/>
  <c r="AH72" i="14"/>
  <c r="AG72" i="14"/>
  <c r="AF72" i="14"/>
  <c r="AD72" i="14"/>
  <c r="AC72" i="14"/>
  <c r="AB72" i="14"/>
  <c r="Z72" i="14"/>
  <c r="Y72" i="14"/>
  <c r="X72" i="14"/>
  <c r="V72" i="14"/>
  <c r="U72" i="14"/>
  <c r="T72" i="14"/>
  <c r="R72" i="14"/>
  <c r="Q72" i="14"/>
  <c r="P72" i="14"/>
  <c r="N72" i="14"/>
  <c r="M72" i="14"/>
  <c r="L72" i="14"/>
  <c r="G72" i="14" s="1"/>
  <c r="J72" i="14"/>
  <c r="I72" i="14"/>
  <c r="H72" i="14"/>
  <c r="BF71" i="14"/>
  <c r="BE71" i="14"/>
  <c r="BD71" i="14"/>
  <c r="BB71" i="14"/>
  <c r="BA71" i="14"/>
  <c r="AZ71" i="14"/>
  <c r="AX71" i="14"/>
  <c r="AW71" i="14"/>
  <c r="AV71" i="14"/>
  <c r="AT71" i="14"/>
  <c r="AS71" i="14"/>
  <c r="AR71" i="14"/>
  <c r="AP71" i="14"/>
  <c r="AO71" i="14"/>
  <c r="AN71" i="14"/>
  <c r="AL71" i="14"/>
  <c r="AK71" i="14"/>
  <c r="AJ71" i="14"/>
  <c r="AH71" i="14"/>
  <c r="AG71" i="14"/>
  <c r="AF71" i="14"/>
  <c r="AD71" i="14"/>
  <c r="AC71" i="14"/>
  <c r="AB71" i="14"/>
  <c r="Z71" i="14"/>
  <c r="Y71" i="14"/>
  <c r="X71" i="14"/>
  <c r="V71" i="14"/>
  <c r="U71" i="14"/>
  <c r="T71" i="14"/>
  <c r="R71" i="14"/>
  <c r="Q71" i="14"/>
  <c r="P71" i="14"/>
  <c r="N71" i="14"/>
  <c r="M71" i="14"/>
  <c r="L71" i="14"/>
  <c r="G71" i="14" s="1"/>
  <c r="I71" i="14"/>
  <c r="H71" i="14"/>
  <c r="BF67" i="14"/>
  <c r="BE67" i="14"/>
  <c r="BD67" i="14"/>
  <c r="BB67" i="14"/>
  <c r="BA67" i="14"/>
  <c r="AZ67" i="14"/>
  <c r="AX67" i="14"/>
  <c r="AW67" i="14"/>
  <c r="AV67" i="14"/>
  <c r="AT67" i="14"/>
  <c r="AS67" i="14"/>
  <c r="AR67" i="14"/>
  <c r="AP67" i="14"/>
  <c r="AO67" i="14"/>
  <c r="AN67" i="14"/>
  <c r="AL67" i="14"/>
  <c r="AK67" i="14"/>
  <c r="AJ67" i="14"/>
  <c r="AH67" i="14"/>
  <c r="AG67" i="14"/>
  <c r="AF67" i="14"/>
  <c r="AD67" i="14"/>
  <c r="AC67" i="14"/>
  <c r="AB67" i="14"/>
  <c r="Z67" i="14"/>
  <c r="Y67" i="14"/>
  <c r="X67" i="14"/>
  <c r="V67" i="14"/>
  <c r="U67" i="14"/>
  <c r="T67" i="14"/>
  <c r="R67" i="14"/>
  <c r="Q67" i="14"/>
  <c r="P67" i="14"/>
  <c r="N67" i="14"/>
  <c r="M67" i="14"/>
  <c r="L67" i="14"/>
  <c r="G67" i="14" s="1"/>
  <c r="J67" i="14"/>
  <c r="I67" i="14"/>
  <c r="H67" i="14"/>
  <c r="BF66" i="14"/>
  <c r="BE66" i="14"/>
  <c r="BD66" i="14"/>
  <c r="BB66" i="14"/>
  <c r="BA66" i="14"/>
  <c r="AZ66" i="14"/>
  <c r="AX66" i="14"/>
  <c r="AW66" i="14"/>
  <c r="AV66" i="14"/>
  <c r="AT66" i="14"/>
  <c r="AS66" i="14"/>
  <c r="AR66" i="14"/>
  <c r="AP66" i="14"/>
  <c r="AO66" i="14"/>
  <c r="AN66" i="14"/>
  <c r="AL66" i="14"/>
  <c r="AK66" i="14"/>
  <c r="AJ66" i="14"/>
  <c r="AH66" i="14"/>
  <c r="AG66" i="14"/>
  <c r="AF66" i="14"/>
  <c r="AD66" i="14"/>
  <c r="AC66" i="14"/>
  <c r="AB66" i="14"/>
  <c r="Z66" i="14"/>
  <c r="Y66" i="14"/>
  <c r="X66" i="14"/>
  <c r="V66" i="14"/>
  <c r="U66" i="14"/>
  <c r="T66" i="14"/>
  <c r="R66" i="14"/>
  <c r="Q66" i="14"/>
  <c r="P66" i="14"/>
  <c r="N66" i="14"/>
  <c r="M66" i="14"/>
  <c r="L66" i="14"/>
  <c r="G66" i="14" s="1"/>
  <c r="J66" i="14"/>
  <c r="I66" i="14"/>
  <c r="H66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G61" i="14" l="1"/>
  <c r="I44" i="14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AZ44" i="14"/>
  <c r="AD44" i="14"/>
  <c r="M32" i="15" s="1"/>
  <c r="AT44" i="14"/>
  <c r="Q32" i="15" s="1"/>
  <c r="Y44" i="14"/>
  <c r="H44" i="14"/>
  <c r="J44" i="14"/>
  <c r="V32" i="15" l="1"/>
  <c r="G44" i="14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I31" i="14" l="1"/>
  <c r="D24" i="10"/>
  <c r="D375" i="10"/>
  <c r="D228" i="10"/>
  <c r="D158" i="10"/>
  <c r="D163" i="10"/>
  <c r="D161" i="10"/>
  <c r="D159" i="10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N80" i="15" s="1"/>
  <c r="Z28" i="14"/>
  <c r="U28" i="14"/>
  <c r="P28" i="14"/>
  <c r="BE28" i="14"/>
  <c r="AZ28" i="14"/>
  <c r="AT28" i="14"/>
  <c r="AO28" i="14"/>
  <c r="AJ28" i="14"/>
  <c r="O80" i="15" s="1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Q80" i="15" s="1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M80" i="15" l="1"/>
  <c r="L80" i="15"/>
  <c r="K80" i="15"/>
  <c r="J80" i="15"/>
  <c r="I80" i="15"/>
  <c r="T80" i="15"/>
  <c r="S80" i="15"/>
  <c r="R80" i="15"/>
  <c r="P80" i="15"/>
  <c r="V16" i="15"/>
  <c r="M308" i="10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H80" i="15" l="1"/>
  <c r="BN308" i="10"/>
  <c r="BN391" i="10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S407" i="1"/>
  <c r="U403" i="1"/>
  <c r="J403" i="10" s="1"/>
  <c r="BJ403" i="10" s="1"/>
  <c r="T403" i="1"/>
  <c r="I403" i="10" s="1"/>
  <c r="BI403" i="10" s="1"/>
  <c r="S403" i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S399" i="1"/>
  <c r="U393" i="1"/>
  <c r="J393" i="10" s="1"/>
  <c r="BJ393" i="10" s="1"/>
  <c r="T393" i="1"/>
  <c r="I393" i="10" s="1"/>
  <c r="BI393" i="10" s="1"/>
  <c r="S393" i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393" i="1"/>
  <c r="I404" i="10"/>
  <c r="X403" i="1"/>
  <c r="I417" i="10"/>
  <c r="X412" i="1"/>
  <c r="X416" i="1"/>
  <c r="X429" i="1"/>
  <c r="X450" i="1"/>
  <c r="X468" i="1"/>
  <c r="X472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Q61" i="1"/>
  <c r="Q60" i="1"/>
  <c r="W60" i="1" s="1"/>
  <c r="Q59" i="1"/>
  <c r="Q58" i="1"/>
  <c r="F25" i="1"/>
  <c r="H25" i="1" s="1"/>
  <c r="H27" i="1" s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T25" i="1" l="1"/>
  <c r="I25" i="10" s="1"/>
  <c r="U32" i="10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1" i="15"/>
  <c r="J17" i="15" s="1"/>
  <c r="K81" i="15"/>
  <c r="K17" i="15" s="1"/>
  <c r="H368" i="10"/>
  <c r="I127" i="1"/>
  <c r="I324" i="1"/>
  <c r="I344" i="1"/>
  <c r="I353" i="1"/>
  <c r="I355" i="1" s="1"/>
  <c r="I298" i="1"/>
  <c r="I186" i="1"/>
  <c r="I343" i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I345" i="1" l="1"/>
  <c r="L30" i="9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2" i="12" s="1"/>
  <c r="H141" i="10"/>
  <c r="G77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3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7" i="12" l="1"/>
  <c r="AY77" i="12"/>
  <c r="AU77" i="12"/>
  <c r="AQ77" i="12"/>
  <c r="AM77" i="12"/>
  <c r="AI77" i="12"/>
  <c r="AE77" i="12"/>
  <c r="AA77" i="12"/>
  <c r="W77" i="12"/>
  <c r="S77" i="12"/>
  <c r="O77" i="12"/>
  <c r="BF77" i="12"/>
  <c r="BB77" i="12"/>
  <c r="AX77" i="12"/>
  <c r="AT77" i="12"/>
  <c r="AP77" i="12"/>
  <c r="AL77" i="12"/>
  <c r="AH77" i="12"/>
  <c r="AD77" i="12"/>
  <c r="Z77" i="12"/>
  <c r="V77" i="12"/>
  <c r="R77" i="12"/>
  <c r="N77" i="12"/>
  <c r="BD77" i="12"/>
  <c r="AZ77" i="12"/>
  <c r="AV77" i="12"/>
  <c r="AN77" i="12"/>
  <c r="AJ77" i="12"/>
  <c r="AF77" i="12"/>
  <c r="AB77" i="12"/>
  <c r="T77" i="12"/>
  <c r="P77" i="12"/>
  <c r="BE77" i="12"/>
  <c r="BA77" i="12"/>
  <c r="AW77" i="12"/>
  <c r="AS77" i="12"/>
  <c r="AO77" i="12"/>
  <c r="AK77" i="12"/>
  <c r="AG77" i="12"/>
  <c r="AC77" i="12"/>
  <c r="Y77" i="12"/>
  <c r="U77" i="12"/>
  <c r="Q77" i="12"/>
  <c r="M77" i="12"/>
  <c r="AR77" i="12"/>
  <c r="X77" i="12"/>
  <c r="L77" i="12"/>
  <c r="BF72" i="12"/>
  <c r="BB72" i="12"/>
  <c r="AX72" i="12"/>
  <c r="AT72" i="12"/>
  <c r="AP72" i="12"/>
  <c r="AL72" i="12"/>
  <c r="AH72" i="12"/>
  <c r="AD72" i="12"/>
  <c r="Z72" i="12"/>
  <c r="V72" i="12"/>
  <c r="R72" i="12"/>
  <c r="N72" i="12"/>
  <c r="BE72" i="12"/>
  <c r="BA72" i="12"/>
  <c r="AW72" i="12"/>
  <c r="AS72" i="12"/>
  <c r="AO72" i="12"/>
  <c r="AK72" i="12"/>
  <c r="AG72" i="12"/>
  <c r="AC72" i="12"/>
  <c r="Y72" i="12"/>
  <c r="U72" i="12"/>
  <c r="Q72" i="12"/>
  <c r="M72" i="12"/>
  <c r="BC72" i="12"/>
  <c r="AU72" i="12"/>
  <c r="AQ72" i="12"/>
  <c r="AE72" i="12"/>
  <c r="W72" i="12"/>
  <c r="BD72" i="12"/>
  <c r="AZ72" i="12"/>
  <c r="AV72" i="12"/>
  <c r="AR72" i="12"/>
  <c r="AN72" i="12"/>
  <c r="AJ72" i="12"/>
  <c r="AF72" i="12"/>
  <c r="AB72" i="12"/>
  <c r="X72" i="12"/>
  <c r="T72" i="12"/>
  <c r="P72" i="12"/>
  <c r="L72" i="12"/>
  <c r="AY72" i="12"/>
  <c r="AM72" i="12"/>
  <c r="AI72" i="12"/>
  <c r="AA72" i="12"/>
  <c r="S72" i="12"/>
  <c r="O72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2" i="12"/>
  <c r="H73" i="14" s="1"/>
  <c r="J73" i="14"/>
  <c r="I73" i="14"/>
  <c r="H69" i="16"/>
  <c r="H34" i="16"/>
  <c r="H28" i="16"/>
  <c r="H27" i="16"/>
  <c r="H50" i="16"/>
  <c r="H65" i="16"/>
  <c r="J78" i="14"/>
  <c r="H77" i="12"/>
  <c r="H78" i="14" s="1"/>
  <c r="H68" i="16"/>
  <c r="H36" i="16"/>
  <c r="H32" i="16"/>
  <c r="H35" i="16"/>
  <c r="I78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4" i="12"/>
  <c r="I73" i="12"/>
  <c r="I74" i="14" s="1"/>
  <c r="J74" i="14"/>
  <c r="H74" i="14"/>
  <c r="T73" i="12"/>
  <c r="T74" i="14" s="1"/>
  <c r="R73" i="12"/>
  <c r="R74" i="14" s="1"/>
  <c r="BA73" i="12"/>
  <c r="BA74" i="14" s="1"/>
  <c r="AD73" i="12"/>
  <c r="AD74" i="14" s="1"/>
  <c r="L73" i="12"/>
  <c r="L74" i="14" s="1"/>
  <c r="AS73" i="12"/>
  <c r="AS74" i="14" s="1"/>
  <c r="BF73" i="12"/>
  <c r="BF74" i="14" s="1"/>
  <c r="Q73" i="12"/>
  <c r="Q74" i="14" s="1"/>
  <c r="AW73" i="12"/>
  <c r="AW74" i="14" s="1"/>
  <c r="N73" i="12"/>
  <c r="N74" i="14" s="1"/>
  <c r="AH73" i="12"/>
  <c r="AH74" i="14" s="1"/>
  <c r="Y73" i="12"/>
  <c r="Y74" i="14" s="1"/>
  <c r="AF73" i="12"/>
  <c r="AF74" i="14" s="1"/>
  <c r="X73" i="12"/>
  <c r="X74" i="14" s="1"/>
  <c r="V73" i="12"/>
  <c r="V74" i="14" s="1"/>
  <c r="AB73" i="12"/>
  <c r="AB74" i="14" s="1"/>
  <c r="U73" i="12"/>
  <c r="U74" i="14" s="1"/>
  <c r="M73" i="12"/>
  <c r="M74" i="14" s="1"/>
  <c r="Z73" i="12"/>
  <c r="Z74" i="14" s="1"/>
  <c r="AV73" i="12"/>
  <c r="AV74" i="14" s="1"/>
  <c r="AR73" i="12"/>
  <c r="AR74" i="14" s="1"/>
  <c r="BE73" i="12"/>
  <c r="BE74" i="14" s="1"/>
  <c r="AJ73" i="12"/>
  <c r="AJ74" i="14" s="1"/>
  <c r="AK73" i="12"/>
  <c r="AK74" i="14" s="1"/>
  <c r="AG73" i="12"/>
  <c r="AG74" i="14" s="1"/>
  <c r="AL73" i="12"/>
  <c r="AL74" i="14" s="1"/>
  <c r="AN73" i="12"/>
  <c r="AN74" i="14" s="1"/>
  <c r="BB73" i="12"/>
  <c r="BB74" i="14" s="1"/>
  <c r="P73" i="12"/>
  <c r="P74" i="14" s="1"/>
  <c r="AO73" i="12"/>
  <c r="AO74" i="14" s="1"/>
  <c r="AT73" i="12"/>
  <c r="AT74" i="14" s="1"/>
  <c r="AC73" i="12"/>
  <c r="AC74" i="14" s="1"/>
  <c r="AX73" i="12"/>
  <c r="AX74" i="14" s="1"/>
  <c r="AP73" i="12"/>
  <c r="AP74" i="14" s="1"/>
  <c r="AZ73" i="12"/>
  <c r="AZ74" i="14" s="1"/>
  <c r="BD73" i="12"/>
  <c r="BD74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8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8" i="12"/>
  <c r="I79" i="14" s="1"/>
  <c r="G79" i="12"/>
  <c r="H79" i="14"/>
  <c r="J79" i="14"/>
  <c r="Y78" i="12"/>
  <c r="Y79" i="14" s="1"/>
  <c r="AF78" i="12"/>
  <c r="AF79" i="14" s="1"/>
  <c r="X78" i="12"/>
  <c r="X79" i="14" s="1"/>
  <c r="AB78" i="12"/>
  <c r="AB79" i="14" s="1"/>
  <c r="AT78" i="12"/>
  <c r="AT79" i="14" s="1"/>
  <c r="U78" i="12"/>
  <c r="U79" i="14" s="1"/>
  <c r="AP78" i="12"/>
  <c r="AP79" i="14" s="1"/>
  <c r="M78" i="12"/>
  <c r="M79" i="14" s="1"/>
  <c r="AV78" i="12"/>
  <c r="AV79" i="14" s="1"/>
  <c r="AR78" i="12"/>
  <c r="AR79" i="14" s="1"/>
  <c r="BE78" i="12"/>
  <c r="BE79" i="14" s="1"/>
  <c r="AD78" i="12"/>
  <c r="AD79" i="14" s="1"/>
  <c r="AJ78" i="12"/>
  <c r="AJ79" i="14" s="1"/>
  <c r="AK78" i="12"/>
  <c r="AK79" i="14" s="1"/>
  <c r="BF78" i="12"/>
  <c r="BF79" i="14" s="1"/>
  <c r="AX78" i="12"/>
  <c r="AX79" i="14" s="1"/>
  <c r="AG78" i="12"/>
  <c r="AG79" i="14" s="1"/>
  <c r="N78" i="12"/>
  <c r="N79" i="14" s="1"/>
  <c r="AL78" i="12"/>
  <c r="AL79" i="14" s="1"/>
  <c r="AN78" i="12"/>
  <c r="AN79" i="14" s="1"/>
  <c r="BB78" i="12"/>
  <c r="BB79" i="14" s="1"/>
  <c r="P78" i="12"/>
  <c r="P79" i="14" s="1"/>
  <c r="AO78" i="12"/>
  <c r="AO79" i="14" s="1"/>
  <c r="AC78" i="12"/>
  <c r="AC79" i="14" s="1"/>
  <c r="AZ78" i="12"/>
  <c r="AZ79" i="14" s="1"/>
  <c r="BD78" i="12"/>
  <c r="BD79" i="14" s="1"/>
  <c r="Z78" i="12"/>
  <c r="Z79" i="14" s="1"/>
  <c r="T78" i="12"/>
  <c r="T79" i="14" s="1"/>
  <c r="R78" i="12"/>
  <c r="R79" i="14" s="1"/>
  <c r="BA78" i="12"/>
  <c r="BA79" i="14" s="1"/>
  <c r="L78" i="12"/>
  <c r="L79" i="14" s="1"/>
  <c r="AS78" i="12"/>
  <c r="AS79" i="14" s="1"/>
  <c r="Q78" i="12"/>
  <c r="Q79" i="14" s="1"/>
  <c r="V78" i="12"/>
  <c r="V79" i="14" s="1"/>
  <c r="AW78" i="12"/>
  <c r="AW79" i="14" s="1"/>
  <c r="AH78" i="12"/>
  <c r="AH79" i="14" s="1"/>
  <c r="AF271" i="10"/>
  <c r="AF258" i="10"/>
  <c r="AF42" i="12"/>
  <c r="AF417" i="10"/>
  <c r="G74" i="14"/>
  <c r="H75" i="14"/>
  <c r="J75" i="14"/>
  <c r="I75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9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1" i="15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1" i="15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8" i="12" s="1"/>
  <c r="S202" i="1"/>
  <c r="H196" i="10"/>
  <c r="G67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7" i="12" l="1"/>
  <c r="BA67" i="12"/>
  <c r="AW67" i="12"/>
  <c r="AS67" i="12"/>
  <c r="AO67" i="12"/>
  <c r="AK67" i="12"/>
  <c r="AG67" i="12"/>
  <c r="AC67" i="12"/>
  <c r="Y67" i="12"/>
  <c r="U67" i="12"/>
  <c r="Q67" i="12"/>
  <c r="M67" i="12"/>
  <c r="BD67" i="12"/>
  <c r="AZ67" i="12"/>
  <c r="AV67" i="12"/>
  <c r="AR67" i="12"/>
  <c r="AN67" i="12"/>
  <c r="AJ67" i="12"/>
  <c r="AF67" i="12"/>
  <c r="AB67" i="12"/>
  <c r="X67" i="12"/>
  <c r="T67" i="12"/>
  <c r="P67" i="12"/>
  <c r="L67" i="12"/>
  <c r="BC67" i="12"/>
  <c r="AY67" i="12"/>
  <c r="AU67" i="12"/>
  <c r="AQ67" i="12"/>
  <c r="AM67" i="12"/>
  <c r="AI67" i="12"/>
  <c r="AE67" i="12"/>
  <c r="AA67" i="12"/>
  <c r="W67" i="12"/>
  <c r="S67" i="12"/>
  <c r="O67" i="12"/>
  <c r="AX67" i="12"/>
  <c r="AH67" i="12"/>
  <c r="R67" i="12"/>
  <c r="AT67" i="12"/>
  <c r="AD67" i="12"/>
  <c r="N67" i="12"/>
  <c r="AP67" i="12"/>
  <c r="BB67" i="12"/>
  <c r="V67" i="12"/>
  <c r="BF67" i="12"/>
  <c r="Z67" i="12"/>
  <c r="AL67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1" i="15"/>
  <c r="Q17" i="15" s="1"/>
  <c r="G69" i="12"/>
  <c r="H67" i="12"/>
  <c r="H68" i="14" s="1"/>
  <c r="I68" i="14"/>
  <c r="J68" i="14"/>
  <c r="AT42" i="12"/>
  <c r="AT271" i="10"/>
  <c r="Q200" i="16" s="1"/>
  <c r="AT258" i="10"/>
  <c r="AT43" i="12"/>
  <c r="AT417" i="10"/>
  <c r="BV417" i="10" s="1"/>
  <c r="I68" i="12"/>
  <c r="I69" i="14" s="1"/>
  <c r="J69" i="14"/>
  <c r="H69" i="14"/>
  <c r="AL68" i="12"/>
  <c r="AL69" i="14" s="1"/>
  <c r="AN68" i="12"/>
  <c r="AN69" i="14" s="1"/>
  <c r="BB68" i="12"/>
  <c r="BB69" i="14" s="1"/>
  <c r="P68" i="12"/>
  <c r="P69" i="14" s="1"/>
  <c r="AO68" i="12"/>
  <c r="AO69" i="14" s="1"/>
  <c r="AC68" i="12"/>
  <c r="AC69" i="14" s="1"/>
  <c r="AZ68" i="12"/>
  <c r="AZ69" i="14" s="1"/>
  <c r="BD68" i="12"/>
  <c r="BD69" i="14" s="1"/>
  <c r="T68" i="12"/>
  <c r="T69" i="14" s="1"/>
  <c r="R68" i="12"/>
  <c r="R69" i="14" s="1"/>
  <c r="BA68" i="12"/>
  <c r="BA69" i="14" s="1"/>
  <c r="L68" i="12"/>
  <c r="L69" i="14" s="1"/>
  <c r="AS68" i="12"/>
  <c r="AS69" i="14" s="1"/>
  <c r="Q68" i="12"/>
  <c r="Q69" i="14" s="1"/>
  <c r="AT68" i="12"/>
  <c r="AT69" i="14" s="1"/>
  <c r="AP68" i="12"/>
  <c r="AP69" i="14" s="1"/>
  <c r="AW68" i="12"/>
  <c r="AW69" i="14" s="1"/>
  <c r="AH68" i="12"/>
  <c r="AH69" i="14" s="1"/>
  <c r="Y68" i="12"/>
  <c r="Y69" i="14" s="1"/>
  <c r="AF68" i="12"/>
  <c r="AF69" i="14" s="1"/>
  <c r="AD68" i="12"/>
  <c r="AD69" i="14" s="1"/>
  <c r="X68" i="12"/>
  <c r="X69" i="14" s="1"/>
  <c r="BF68" i="12"/>
  <c r="BF69" i="14" s="1"/>
  <c r="V68" i="12"/>
  <c r="V69" i="14" s="1"/>
  <c r="AB68" i="12"/>
  <c r="AB69" i="14" s="1"/>
  <c r="AX68" i="12"/>
  <c r="AX69" i="14" s="1"/>
  <c r="U68" i="12"/>
  <c r="U69" i="14" s="1"/>
  <c r="N68" i="12"/>
  <c r="N69" i="14" s="1"/>
  <c r="M68" i="12"/>
  <c r="M69" i="14" s="1"/>
  <c r="AV68" i="12"/>
  <c r="AV69" i="14" s="1"/>
  <c r="AR68" i="12"/>
  <c r="AR69" i="14" s="1"/>
  <c r="BE68" i="12"/>
  <c r="BE69" i="14" s="1"/>
  <c r="AJ68" i="12"/>
  <c r="AJ69" i="14" s="1"/>
  <c r="AK68" i="12"/>
  <c r="AK69" i="14" s="1"/>
  <c r="AG68" i="12"/>
  <c r="AG69" i="14" s="1"/>
  <c r="Z68" i="12"/>
  <c r="Z69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9" i="14"/>
  <c r="J70" i="14"/>
  <c r="I70" i="14"/>
  <c r="H70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1" i="15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1" i="15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V80" i="15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J36" i="12"/>
  <c r="J35" i="12"/>
  <c r="X225" i="10" l="1"/>
  <c r="AJ226" i="10"/>
  <c r="R373" i="10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4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T241" i="10" l="1"/>
  <c r="BV225" i="10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9" i="12"/>
  <c r="BD59" i="12" s="1"/>
  <c r="AX79" i="12"/>
  <c r="AX59" i="12" s="1"/>
  <c r="AS78" i="14"/>
  <c r="AN79" i="12"/>
  <c r="AN59" i="12" s="1"/>
  <c r="AH78" i="14"/>
  <c r="AC78" i="14"/>
  <c r="X79" i="12"/>
  <c r="X59" i="12" s="1"/>
  <c r="L79" i="12"/>
  <c r="L59" i="12" s="1"/>
  <c r="R78" i="14"/>
  <c r="V78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3" i="14"/>
  <c r="BF78" i="14"/>
  <c r="BF79" i="12"/>
  <c r="BF59" i="12" s="1"/>
  <c r="AZ74" i="12"/>
  <c r="AJ73" i="14"/>
  <c r="N74" i="12"/>
  <c r="AO73" i="14"/>
  <c r="Y73" i="14"/>
  <c r="BB73" i="14"/>
  <c r="AW73" i="14"/>
  <c r="AR73" i="14"/>
  <c r="AL74" i="12"/>
  <c r="AG73" i="14"/>
  <c r="AB74" i="12"/>
  <c r="T74" i="12"/>
  <c r="Q74" i="12"/>
  <c r="AT73" i="14"/>
  <c r="AD74" i="12"/>
  <c r="P74" i="12"/>
  <c r="BE74" i="12"/>
  <c r="BA73" i="14"/>
  <c r="AV73" i="14"/>
  <c r="AP73" i="14"/>
  <c r="AK74" i="12"/>
  <c r="AF73" i="14"/>
  <c r="Z74" i="12"/>
  <c r="U73" i="14"/>
  <c r="M74" i="12"/>
  <c r="L74" i="12"/>
  <c r="L58" i="12" s="1"/>
  <c r="BF75" i="14"/>
  <c r="BF58" i="12"/>
  <c r="V68" i="14"/>
  <c r="BD68" i="14"/>
  <c r="AX68" i="14"/>
  <c r="AS68" i="14"/>
  <c r="AN68" i="14"/>
  <c r="AH68" i="14"/>
  <c r="AC68" i="14"/>
  <c r="X68" i="14"/>
  <c r="R69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9" i="12"/>
  <c r="BF68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T103" i="16" l="1"/>
  <c r="S103" i="16"/>
  <c r="L103" i="16"/>
  <c r="R103" i="16"/>
  <c r="P103" i="16"/>
  <c r="N103" i="16"/>
  <c r="I103" i="16"/>
  <c r="M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9" i="12"/>
  <c r="AH59" i="12" s="1"/>
  <c r="AN78" i="14"/>
  <c r="AC79" i="12"/>
  <c r="AC59" i="12" s="1"/>
  <c r="AS79" i="12"/>
  <c r="AS59" i="12" s="1"/>
  <c r="BD78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9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9" i="12"/>
  <c r="V59" i="12" s="1"/>
  <c r="AX78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8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8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4" i="12"/>
  <c r="AJ58" i="12" s="1"/>
  <c r="L75" i="14"/>
  <c r="Q73" i="14"/>
  <c r="AD328" i="10"/>
  <c r="AR328" i="10"/>
  <c r="N49" i="12"/>
  <c r="AZ328" i="10"/>
  <c r="AG328" i="10"/>
  <c r="BB328" i="10"/>
  <c r="AZ73" i="14"/>
  <c r="AL73" i="14"/>
  <c r="AW74" i="12"/>
  <c r="AW58" i="12" s="1"/>
  <c r="Y74" i="12"/>
  <c r="Y75" i="14" s="1"/>
  <c r="AV74" i="12"/>
  <c r="AV58" i="12" s="1"/>
  <c r="AG74" i="12"/>
  <c r="AG75" i="14" s="1"/>
  <c r="P73" i="14"/>
  <c r="AT74" i="12"/>
  <c r="AT75" i="14" s="1"/>
  <c r="BB74" i="12"/>
  <c r="BB58" i="12" s="1"/>
  <c r="AK73" i="14"/>
  <c r="T73" i="14"/>
  <c r="L73" i="14"/>
  <c r="AP74" i="12"/>
  <c r="AP75" i="14" s="1"/>
  <c r="P328" i="10"/>
  <c r="AJ328" i="10"/>
  <c r="AO74" i="12"/>
  <c r="AO75" i="14" s="1"/>
  <c r="U74" i="12"/>
  <c r="U58" i="12" s="1"/>
  <c r="AR74" i="12"/>
  <c r="AR58" i="12" s="1"/>
  <c r="AF74" i="12"/>
  <c r="AF58" i="12" s="1"/>
  <c r="BA74" i="12"/>
  <c r="BA58" i="12" s="1"/>
  <c r="N73" i="14"/>
  <c r="AD73" i="14"/>
  <c r="Z73" i="14"/>
  <c r="AB73" i="14"/>
  <c r="M73" i="14"/>
  <c r="BE73" i="14"/>
  <c r="M78" i="14"/>
  <c r="M79" i="12"/>
  <c r="M59" i="12" s="1"/>
  <c r="Z78" i="14"/>
  <c r="Z79" i="12"/>
  <c r="Z59" i="12" s="1"/>
  <c r="AK78" i="14"/>
  <c r="AK79" i="12"/>
  <c r="AK59" i="12" s="1"/>
  <c r="AV78" i="14"/>
  <c r="AV79" i="12"/>
  <c r="AV59" i="12" s="1"/>
  <c r="BE78" i="14"/>
  <c r="BE79" i="12"/>
  <c r="BE59" i="12" s="1"/>
  <c r="AD78" i="14"/>
  <c r="AD79" i="12"/>
  <c r="AD59" i="12" s="1"/>
  <c r="Q78" i="14"/>
  <c r="Q79" i="12"/>
  <c r="Q59" i="12" s="1"/>
  <c r="AB78" i="14"/>
  <c r="AB79" i="12"/>
  <c r="AB59" i="12" s="1"/>
  <c r="AL78" i="14"/>
  <c r="AL79" i="12"/>
  <c r="AL59" i="12" s="1"/>
  <c r="AW78" i="14"/>
  <c r="AW79" i="12"/>
  <c r="AW59" i="12" s="1"/>
  <c r="Y78" i="14"/>
  <c r="Y79" i="12"/>
  <c r="Y59" i="12" s="1"/>
  <c r="N78" i="14"/>
  <c r="N79" i="12"/>
  <c r="N59" i="12" s="1"/>
  <c r="AZ78" i="14"/>
  <c r="AZ79" i="12"/>
  <c r="AZ59" i="12" s="1"/>
  <c r="U78" i="14"/>
  <c r="U79" i="12"/>
  <c r="U59" i="12" s="1"/>
  <c r="AF78" i="14"/>
  <c r="AF79" i="12"/>
  <c r="AF59" i="12" s="1"/>
  <c r="AP78" i="14"/>
  <c r="AP79" i="12"/>
  <c r="AP59" i="12" s="1"/>
  <c r="BA78" i="14"/>
  <c r="BA79" i="12"/>
  <c r="BA59" i="12" s="1"/>
  <c r="P78" i="14"/>
  <c r="P79" i="12"/>
  <c r="P59" i="12" s="1"/>
  <c r="AT78" i="14"/>
  <c r="AT79" i="12"/>
  <c r="AT59" i="12" s="1"/>
  <c r="T78" i="14"/>
  <c r="T79" i="12"/>
  <c r="T59" i="12" s="1"/>
  <c r="AG78" i="14"/>
  <c r="AG79" i="12"/>
  <c r="AG59" i="12" s="1"/>
  <c r="AR78" i="14"/>
  <c r="AR79" i="12"/>
  <c r="AR59" i="12" s="1"/>
  <c r="BB78" i="14"/>
  <c r="BB79" i="12"/>
  <c r="BB59" i="12" s="1"/>
  <c r="AO78" i="14"/>
  <c r="AO79" i="12"/>
  <c r="AO59" i="12" s="1"/>
  <c r="AJ78" i="14"/>
  <c r="AJ79" i="12"/>
  <c r="AJ59" i="12" s="1"/>
  <c r="N75" i="14"/>
  <c r="N58" i="12"/>
  <c r="AD75" i="14"/>
  <c r="AD58" i="12"/>
  <c r="AZ75" i="14"/>
  <c r="AZ58" i="12"/>
  <c r="Q75" i="14"/>
  <c r="Q58" i="12"/>
  <c r="V69" i="12"/>
  <c r="V57" i="12" s="1"/>
  <c r="AS69" i="12"/>
  <c r="AS70" i="14" s="1"/>
  <c r="P75" i="14"/>
  <c r="P58" i="12"/>
  <c r="M75" i="14"/>
  <c r="M58" i="12"/>
  <c r="Z75" i="14"/>
  <c r="Z58" i="12"/>
  <c r="AK75" i="14"/>
  <c r="AK58" i="12"/>
  <c r="BE75" i="14"/>
  <c r="BE58" i="12"/>
  <c r="T75" i="14"/>
  <c r="T58" i="12"/>
  <c r="AB75" i="14"/>
  <c r="AB58" i="12"/>
  <c r="AL75" i="14"/>
  <c r="AL58" i="12"/>
  <c r="X69" i="12"/>
  <c r="X70" i="14" s="1"/>
  <c r="AN69" i="12"/>
  <c r="AN70" i="14" s="1"/>
  <c r="R68" i="14"/>
  <c r="AC69" i="12"/>
  <c r="AC70" i="14" s="1"/>
  <c r="AX69" i="12"/>
  <c r="AX57" i="12" s="1"/>
  <c r="BD69" i="12"/>
  <c r="BD70" i="14" s="1"/>
  <c r="AH69" i="12"/>
  <c r="AH57" i="12" s="1"/>
  <c r="J76" i="14"/>
  <c r="AC74" i="12"/>
  <c r="AC73" i="14"/>
  <c r="AN74" i="12"/>
  <c r="AN73" i="14"/>
  <c r="AX74" i="12"/>
  <c r="AX73" i="14"/>
  <c r="X74" i="12"/>
  <c r="X73" i="14"/>
  <c r="AH74" i="12"/>
  <c r="AH73" i="14"/>
  <c r="AS74" i="12"/>
  <c r="AS73" i="14"/>
  <c r="BD74" i="12"/>
  <c r="BD73" i="14"/>
  <c r="V74" i="12"/>
  <c r="V73" i="14"/>
  <c r="R74" i="12"/>
  <c r="R73" i="14"/>
  <c r="Y328" i="10"/>
  <c r="AT328" i="10"/>
  <c r="AL328" i="10"/>
  <c r="AW328" i="10"/>
  <c r="AB328" i="10"/>
  <c r="BF70" i="14"/>
  <c r="BF57" i="12"/>
  <c r="R70" i="14"/>
  <c r="R57" i="12"/>
  <c r="Z50" i="12"/>
  <c r="U69" i="12"/>
  <c r="U68" i="14"/>
  <c r="AF69" i="12"/>
  <c r="AF68" i="14"/>
  <c r="AP69" i="12"/>
  <c r="AP68" i="14"/>
  <c r="BA69" i="12"/>
  <c r="BA68" i="14"/>
  <c r="T69" i="12"/>
  <c r="T68" i="14"/>
  <c r="AB69" i="12"/>
  <c r="AB68" i="14"/>
  <c r="AL69" i="12"/>
  <c r="AL68" i="14"/>
  <c r="AW69" i="12"/>
  <c r="AW68" i="14"/>
  <c r="P69" i="12"/>
  <c r="P68" i="14"/>
  <c r="Y69" i="12"/>
  <c r="Y68" i="14"/>
  <c r="AJ69" i="12"/>
  <c r="AJ68" i="14"/>
  <c r="AT69" i="12"/>
  <c r="AT68" i="14"/>
  <c r="M69" i="12"/>
  <c r="M68" i="14"/>
  <c r="Z69" i="12"/>
  <c r="Z68" i="14"/>
  <c r="AK69" i="12"/>
  <c r="AK68" i="14"/>
  <c r="AV69" i="12"/>
  <c r="AV68" i="14"/>
  <c r="BE69" i="12"/>
  <c r="BE68" i="14"/>
  <c r="Q69" i="12"/>
  <c r="Q68" i="14"/>
  <c r="AG69" i="12"/>
  <c r="AG68" i="14"/>
  <c r="AR69" i="12"/>
  <c r="AR68" i="14"/>
  <c r="BB69" i="12"/>
  <c r="BB68" i="14"/>
  <c r="N69" i="12"/>
  <c r="N68" i="14"/>
  <c r="AD69" i="12"/>
  <c r="AD68" i="14"/>
  <c r="AO69" i="12"/>
  <c r="AO68" i="14"/>
  <c r="AZ69" i="12"/>
  <c r="AZ68" i="14"/>
  <c r="M50" i="12"/>
  <c r="L68" i="14"/>
  <c r="L69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5" i="14"/>
  <c r="AT58" i="12"/>
  <c r="Y58" i="12"/>
  <c r="BA75" i="14"/>
  <c r="AG58" i="12"/>
  <c r="U75" i="14"/>
  <c r="V70" i="14"/>
  <c r="AO58" i="12"/>
  <c r="AW75" i="14"/>
  <c r="BB75" i="14"/>
  <c r="AV75" i="14"/>
  <c r="AF75" i="14"/>
  <c r="AR75" i="14"/>
  <c r="AP58" i="12"/>
  <c r="AN57" i="12"/>
  <c r="H59" i="12"/>
  <c r="J59" i="12"/>
  <c r="I59" i="12"/>
  <c r="G59" i="12"/>
  <c r="AR59" i="14" s="1"/>
  <c r="G78" i="14"/>
  <c r="X57" i="12"/>
  <c r="AX70" i="14"/>
  <c r="AS57" i="12"/>
  <c r="AH70" i="14"/>
  <c r="BD57" i="12"/>
  <c r="V75" i="14"/>
  <c r="V58" i="12"/>
  <c r="AS75" i="14"/>
  <c r="AS58" i="12"/>
  <c r="X75" i="14"/>
  <c r="X58" i="12"/>
  <c r="AN75" i="14"/>
  <c r="AN58" i="12"/>
  <c r="R75" i="14"/>
  <c r="R58" i="12"/>
  <c r="BD75" i="14"/>
  <c r="BD58" i="12"/>
  <c r="AH75" i="14"/>
  <c r="AH58" i="12"/>
  <c r="AX75" i="14"/>
  <c r="AX58" i="12"/>
  <c r="AC75" i="14"/>
  <c r="AC58" i="12"/>
  <c r="AC57" i="12"/>
  <c r="G73" i="14"/>
  <c r="AZ70" i="14"/>
  <c r="AZ57" i="12"/>
  <c r="AD70" i="14"/>
  <c r="AD57" i="12"/>
  <c r="BB70" i="14"/>
  <c r="BB57" i="12"/>
  <c r="AG70" i="14"/>
  <c r="AG57" i="12"/>
  <c r="BE70" i="14"/>
  <c r="BE57" i="12"/>
  <c r="AK70" i="14"/>
  <c r="AK57" i="12"/>
  <c r="M70" i="14"/>
  <c r="M57" i="12"/>
  <c r="AJ70" i="14"/>
  <c r="AJ57" i="12"/>
  <c r="P70" i="14"/>
  <c r="P57" i="12"/>
  <c r="AL70" i="14"/>
  <c r="AL57" i="12"/>
  <c r="T70" i="14"/>
  <c r="T57" i="12"/>
  <c r="AP70" i="14"/>
  <c r="AP57" i="12"/>
  <c r="U70" i="14"/>
  <c r="U57" i="12"/>
  <c r="AO70" i="14"/>
  <c r="AO57" i="12"/>
  <c r="N70" i="14"/>
  <c r="N57" i="12"/>
  <c r="AR70" i="14"/>
  <c r="AR57" i="12"/>
  <c r="Q70" i="14"/>
  <c r="Q57" i="12"/>
  <c r="AV70" i="14"/>
  <c r="AV57" i="12"/>
  <c r="Z70" i="14"/>
  <c r="Z57" i="12"/>
  <c r="AT70" i="14"/>
  <c r="AT57" i="12"/>
  <c r="Y70" i="14"/>
  <c r="Y57" i="12"/>
  <c r="AW70" i="14"/>
  <c r="AW57" i="12"/>
  <c r="AB70" i="14"/>
  <c r="AB57" i="12"/>
  <c r="BA70" i="14"/>
  <c r="BA57" i="12"/>
  <c r="AF70" i="14"/>
  <c r="AF57" i="12"/>
  <c r="L70" i="14"/>
  <c r="J71" i="14"/>
  <c r="G68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5" i="14"/>
  <c r="G58" i="12"/>
  <c r="AR58" i="14" s="1"/>
  <c r="H58" i="12"/>
  <c r="I58" i="12"/>
  <c r="J58" i="12"/>
  <c r="AX138" i="10"/>
  <c r="G70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59" i="14"/>
  <c r="M204" i="10"/>
  <c r="BI193" i="10"/>
  <c r="BJ193" i="10"/>
  <c r="N204" i="10"/>
  <c r="E60" i="14" l="1"/>
  <c r="E61" i="12"/>
  <c r="L193" i="10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E61" i="14" l="1"/>
  <c r="E62" i="12"/>
  <c r="L204" i="10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E62" i="14" l="1"/>
  <c r="I55" i="16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E64" i="14" l="1"/>
  <c r="E63" i="14"/>
  <c r="BX62" i="10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Y242" i="10" l="1"/>
  <c r="BP227" i="10"/>
  <c r="BT242" i="10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AN107" i="10"/>
  <c r="P42" i="16"/>
  <c r="I42" i="16" l="1"/>
  <c r="I46" i="16" s="1"/>
  <c r="BS103" i="10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<sst xmlns="http://schemas.openxmlformats.org/spreadsheetml/2006/main" count="1622" uniqueCount="511">
  <si>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</si>
  <si>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</si>
  <si>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</si>
  <si>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</si>
  <si>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</si>
  <si>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</si>
  <si>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</si>
  <si>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</si>
  <si>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</si>
  <si>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</si>
  <si>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</si>
  <si>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</si>
  <si>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</si>
  <si>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</si>
  <si>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</si>
  <si>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</si>
  <si>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</si>
  <si>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</si>
  <si>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</si>
  <si>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</si>
  <si>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</si>
  <si>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</si>
  <si>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</si>
  <si>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</si>
  <si>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</si>
  <si>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</si>
  <si>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</si>
  <si>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</si>
  <si>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</si>
  <si>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</si>
  <si>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</si>
  <si>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</si>
  <si>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</si>
  <si>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</si>
  <si>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</si>
  <si>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</si>
  <si>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</si>
  <si>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</si>
  <si>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</si>
  <si>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</si>
  <si>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</si>
  <si>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</si>
  <si>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</si>
  <si>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</si>
  <si>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</si>
  <si>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</si>
  <si>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</si>
  <si>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</si>
  <si>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</si>
  <si>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</si>
  <si>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</si>
  <si>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</si>
  <si>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</si>
  <si>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</si>
  <si>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</si>
  <si>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</si>
  <si>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</si>
  <si>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</si>
  <si>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</si>
  <si>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</si>
  <si>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</si>
  <si>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</si>
  <si>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</si>
  <si>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</si>
  <si>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</si>
  <si>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</si>
  <si>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</si>
  <si>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</si>
  <si>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</si>
  <si>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</si>
  <si>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</si>
  <si>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</si>
  <si>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</si>
  <si>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</si>
  <si>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</si>
  <si>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</si>
  <si>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</si>
  <si>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</si>
  <si>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</si>
  <si>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</si>
  <si>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</si>
  <si>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</si>
  <si>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</si>
  <si>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</si>
  <si>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</si>
  <si>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</si>
  <si>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</si>
  <si>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</si>
  <si>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</si>
  <si>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</si>
  <si>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</si>
  <si>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</si>
  <si>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</si>
  <si>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</si>
  <si>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</si>
  <si>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</si>
  <si>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</si>
  <si>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</si>
  <si>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</si>
  <si>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</si>
  <si>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</si>
  <si>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</si>
  <si>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</si>
  <si>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</si>
  <si>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</si>
  <si>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</si>
  <si>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</si>
  <si>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</si>
  <si>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</si>
  <si>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</si>
  <si>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</si>
  <si>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</si>
  <si>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</si>
  <si>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</si>
  <si>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</si>
  <si>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</si>
  <si>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</si>
  <si>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</si>
  <si>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</si>
  <si>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</si>
  <si>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</si>
  <si>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</si>
  <si>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</si>
  <si>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</si>
  <si>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</si>
  <si>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</si>
  <si>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</si>
  <si>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</si>
  <si>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</si>
  <si>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</si>
  <si>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</si>
  <si>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</si>
  <si>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</si>
  <si>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</si>
  <si>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</si>
  <si>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</si>
  <si>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</si>
  <si>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</si>
  <si>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</si>
  <si>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</si>
  <si>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</si>
  <si>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</si>
  <si>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</si>
  <si>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</si>
  <si>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</si>
  <si>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</si>
  <si>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</si>
  <si>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</si>
  <si>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</si>
  <si>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</si>
  <si>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</si>
  <si>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</si>
  <si>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</si>
  <si>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</si>
  <si>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</si>
  <si>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</si>
  <si>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</si>
  <si>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</si>
  <si>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</si>
  <si>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</si>
  <si>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</si>
  <si>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</si>
  <si>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</si>
  <si>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</si>
  <si>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</si>
  <si>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</si>
  <si>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</si>
  <si>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</si>
  <si>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</si>
  <si>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</si>
  <si>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</si>
  <si>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</si>
  <si>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</si>
  <si>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</si>
  <si>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</si>
  <si>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</si>
  <si>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</si>
  <si>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</si>
  <si>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</si>
  <si>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</si>
  <si>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</si>
  <si>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</si>
  <si>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</si>
  <si>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</si>
  <si>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</si>
  <si>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</si>
  <si>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</si>
  <si>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</si>
  <si>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</si>
  <si>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</si>
  <si>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</si>
  <si>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</si>
  <si>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</si>
  <si>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</si>
  <si>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</si>
  <si>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</si>
  <si>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</si>
  <si>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</si>
  <si>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</si>
  <si>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</si>
  <si>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</si>
  <si>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</si>
  <si>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</si>
  <si>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</si>
  <si>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</si>
  <si>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</si>
  <si>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</si>
  <si>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</si>
  <si>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</si>
  <si>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</si>
  <si>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</si>
  <si>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</si>
  <si>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</si>
  <si>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</si>
  <si>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</si>
  <si>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</si>
  <si>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</si>
  <si>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</si>
  <si>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</si>
  <si>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</si>
  <si>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</si>
  <si>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</si>
  <si>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</si>
  <si>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</si>
  <si>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</si>
  <si>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</si>
  <si>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</si>
  <si>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</si>
  <si>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</si>
  <si>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</si>
  <si>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</si>
  <si>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</si>
  <si>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</si>
  <si>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</si>
  <si>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</si>
  <si>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</si>
  <si>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</si>
  <si>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</si>
  <si>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</si>
  <si>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</si>
  <si>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</si>
  <si>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</si>
  <si>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</si>
  <si>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</si>
  <si>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</si>
  <si>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</si>
  <si>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</si>
  <si>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</si>
  <si>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</si>
  <si>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</si>
  <si>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</si>
  <si>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</si>
  <si>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</si>
  <si>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</si>
  <si>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</si>
  <si>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</si>
  <si>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</si>
  <si>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</si>
  <si>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</si>
  <si>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</si>
  <si>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</si>
  <si>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</si>
  <si>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</si>
  <si>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</si>
  <si>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</si>
  <si>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</si>
  <si>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</si>
  <si>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</si>
  <si>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</si>
  <si>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</si>
  <si>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</si>
  <si>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</si>
  <si>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</si>
  <si>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</si>
  <si>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</si>
  <si>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</si>
  <si>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</si>
  <si>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</si>
  <si>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</si>
  <si>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</si>
  <si>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</si>
  <si>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</si>
  <si>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</si>
  <si>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</si>
  <si>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</si>
  <si>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</si>
  <si>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</si>
  <si>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</si>
  <si>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</si>
  <si>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</si>
  <si>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</si>
  <si>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</si>
  <si>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</si>
  <si>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</si>
  <si>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</si>
  <si>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</si>
  <si>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</si>
  <si>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</si>
  <si>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</si>
  <si>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</si>
  <si>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</si>
  <si>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</si>
  <si>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</si>
  <si>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</si>
  <si>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</si>
  <si>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</si>
  <si>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</si>
  <si>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</si>
  <si>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</si>
  <si>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</si>
  <si>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</si>
  <si>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</si>
  <si>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</si>
  <si>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</si>
  <si>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</si>
  <si>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</si>
  <si>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</si>
  <si>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</si>
  <si>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</si>
  <si>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</si>
  <si>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</si>
  <si>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</si>
  <si>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</si>
  <si>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</si>
  <si>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</si>
  <si>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</si>
  <si>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</si>
  <si>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</si>
  <si>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</si>
  <si>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</si>
  <si>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</si>
  <si>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</si>
  <si>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</si>
  <si>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</si>
  <si>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</si>
  <si>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</si>
  <si>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</si>
  <si>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</si>
  <si>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</si>
  <si>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</si>
  <si>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</si>
  <si>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</si>
  <si>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</si>
  <si>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</si>
  <si>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</si>
  <si>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</si>
  <si>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</si>
  <si>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</si>
  <si>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</si>
  <si>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</si>
  <si>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</si>
  <si>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</si>
  <si>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</si>
  <si>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</si>
  <si>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</si>
  <si>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</si>
  <si>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</si>
  <si>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</si>
  <si>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</si>
  <si>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</si>
  <si>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</si>
  <si>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</si>
  <si>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</si>
  <si>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</si>
  <si>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</si>
  <si>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</si>
  <si>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</si>
  <si>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</si>
  <si>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</si>
  <si>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</si>
  <si>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</si>
  <si>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</si>
  <si>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</si>
  <si>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</si>
  <si>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</si>
  <si>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</si>
  <si>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</si>
  <si>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</si>
  <si>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</si>
  <si>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</si>
  <si>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</si>
  <si>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</si>
  <si>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</si>
  <si>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</si>
  <si>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</si>
  <si>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</si>
  <si>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</si>
  <si>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</si>
  <si>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</si>
  <si>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</si>
  <si>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</si>
  <si>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</si>
  <si>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</si>
  <si>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</si>
  <si>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</si>
  <si>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</si>
  <si>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</si>
  <si>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</si>
  <si>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</si>
  <si>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</si>
  <si>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</si>
  <si>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</si>
  <si>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</si>
  <si>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</si>
  <si>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</si>
  <si>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</si>
  <si>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</si>
  <si>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</si>
  <si>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</si>
  <si>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</si>
  <si>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</si>
  <si>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</si>
  <si>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</si>
  <si>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</si>
  <si>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</si>
  <si>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</si>
  <si>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</si>
  <si>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</si>
  <si>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</si>
  <si>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</si>
  <si>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</si>
  <si>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</si>
  <si>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</si>
  <si>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</si>
  <si>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</si>
  <si>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</si>
  <si>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</si>
  <si>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</si>
  <si>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</si>
  <si>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</si>
  <si>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</si>
  <si>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</si>
  <si>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</si>
  <si>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</si>
  <si>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</si>
  <si>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</si>
  <si>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</si>
  <si>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</si>
  <si>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</si>
  <si>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</si>
  <si>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</si>
  <si>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</si>
  <si>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</si>
  <si>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</si>
  <si>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</si>
  <si>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</si>
  <si>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</si>
  <si>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</si>
  <si>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</si>
  <si>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</si>
  <si>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</si>
  <si>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</si>
  <si>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</si>
  <si>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</si>
  <si>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</si>
  <si>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</si>
  <si>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</si>
  <si>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</si>
  <si>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</si>
  <si>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</si>
  <si>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</si>
  <si>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</si>
  <si>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</si>
  <si>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</si>
  <si>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</si>
  <si>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</si>
  <si>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</si>
  <si>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</si>
  <si>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</si>
  <si>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</si>
  <si>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</si>
  <si>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</si>
  <si>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</si>
  <si>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</si>
  <si>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</si>
  <si>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</si>
  <si>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</si>
  <si>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</si>
  <si>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</si>
  <si>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</si>
  <si>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</si>
  <si>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</si>
  <si>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</si>
  <si>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</si>
  <si>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</si>
  <si>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</si>
  <si>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</si>
  <si>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</si>
  <si>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</si>
  <si>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</si>
  <si>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</si>
  <si>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</si>
  <si>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</si>
  <si>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</si>
  <si>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</si>
  <si>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</si>
  <si>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</si>
  <si>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</si>
  <si>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</si>
  <si>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</si>
  <si>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</si>
  <si>
    <t>Time Differentiated Fuel Cost</t>
  </si>
  <si>
    <t>Probability of Dispatch Gross Plant</t>
  </si>
  <si>
    <t>Probability of Dispatch Depreciation Reserve</t>
  </si>
  <si>
    <t>TDFUEL</t>
  </si>
  <si>
    <t>Fuel Cost Per KWH @ Meter</t>
  </si>
  <si>
    <t>KWH @ Meter</t>
  </si>
  <si>
    <t>Pct Allocation</t>
  </si>
  <si>
    <t>W/S Peak</t>
  </si>
  <si>
    <t>PODPLT</t>
  </si>
  <si>
    <t>PODRES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</si>
</sst>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165" fontId="13" fillId="0" borderId="0" xfId="3" applyNumberFormat="1" applyFont="1"/>
    <xf numFmtId="165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Alignment="1">
      <alignment horizontal="right"/>
    </xf>
    <xf numFmtId="169" fontId="13" fillId="0" borderId="0" xfId="3" applyNumberFormat="1" applyFont="1"/>
    <xf numFmtId="165" fontId="0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492</v>
      </c>
    </row>
    <row r="8" spans="1:4" x14ac:dyDescent="0.25">
      <c r="B8" t="s">
        <v>493</v>
      </c>
    </row>
    <row r="9" spans="1:4" x14ac:dyDescent="0.25">
      <c r="C9" t="s">
        <v>494</v>
      </c>
      <c r="D9" t="s">
        <v>495</v>
      </c>
    </row>
    <row r="11" spans="1:4" x14ac:dyDescent="0.25">
      <c r="B11" t="s">
        <v>496</v>
      </c>
    </row>
    <row r="12" spans="1:4" x14ac:dyDescent="0.25">
      <c r="B12" t="s">
        <v>497</v>
      </c>
    </row>
    <row r="13" spans="1:4" x14ac:dyDescent="0.25">
      <c r="B13" t="s">
        <v>498</v>
      </c>
    </row>
    <row r="14" spans="1:4" x14ac:dyDescent="0.25">
      <c r="B14" t="s">
        <v>499</v>
      </c>
    </row>
    <row r="16" spans="1:4" x14ac:dyDescent="0.25">
      <c r="B16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11"/>
      <c r="H9" s="111" t="s">
        <v>8</v>
      </c>
      <c r="I9" s="111" t="s">
        <v>334</v>
      </c>
      <c r="J9" s="111" t="s">
        <v>380</v>
      </c>
      <c r="K9" s="167" t="s">
        <v>384</v>
      </c>
      <c r="L9" s="167" t="s">
        <v>383</v>
      </c>
      <c r="M9" s="167" t="s">
        <v>384</v>
      </c>
      <c r="N9" s="167" t="s">
        <v>383</v>
      </c>
      <c r="O9" s="167" t="s">
        <v>3</v>
      </c>
      <c r="P9" s="167" t="s">
        <v>475</v>
      </c>
      <c r="Q9" s="167" t="s">
        <v>475</v>
      </c>
      <c r="R9" s="167" t="s">
        <v>372</v>
      </c>
      <c r="S9" s="167" t="s">
        <v>372</v>
      </c>
      <c r="T9" s="167" t="s">
        <v>372</v>
      </c>
      <c r="U9" s="167"/>
      <c r="V9" s="111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68" t="s">
        <v>469</v>
      </c>
      <c r="L10" s="168" t="s">
        <v>470</v>
      </c>
      <c r="M10" s="168" t="s">
        <v>471</v>
      </c>
      <c r="N10" s="168" t="s">
        <v>472</v>
      </c>
      <c r="O10" s="168" t="s">
        <v>473</v>
      </c>
      <c r="P10" s="168" t="s">
        <v>476</v>
      </c>
      <c r="Q10" s="168" t="s">
        <v>477</v>
      </c>
      <c r="R10" s="168" t="s">
        <v>479</v>
      </c>
      <c r="S10" s="168" t="s">
        <v>480</v>
      </c>
      <c r="T10" s="168" t="s">
        <v>481</v>
      </c>
      <c r="U10" s="168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482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/>
      <c r="F17" t="s">
        <v>508</v>
      </c>
      <c r="H17" s="136">
        <v>-4334522</v>
      </c>
      <c r="I17" s="40">
        <f>+I81*$H17</f>
        <v>-1773617.5485156612</v>
      </c>
      <c r="J17" s="40">
        <f t="shared" ref="J17:T17" si="1">+J81*$H17</f>
        <v>-609312.52679732477</v>
      </c>
      <c r="K17" s="40">
        <f t="shared" si="1"/>
        <v>-48824.635125282366</v>
      </c>
      <c r="L17" s="40">
        <f t="shared" si="1"/>
        <v>-673636.52455474215</v>
      </c>
      <c r="M17" s="40">
        <f t="shared" si="1"/>
        <v>-522178.81447023869</v>
      </c>
      <c r="N17" s="40">
        <f t="shared" si="1"/>
        <v>-351476.52257604466</v>
      </c>
      <c r="O17" s="40">
        <f t="shared" si="1"/>
        <v>-306998.82727316552</v>
      </c>
      <c r="P17" s="40">
        <f t="shared" si="1"/>
        <v>-34278.33475631263</v>
      </c>
      <c r="Q17" s="40">
        <f t="shared" si="1"/>
        <v>-13445.241375592988</v>
      </c>
      <c r="R17" s="40">
        <f t="shared" si="1"/>
        <v>0</v>
      </c>
      <c r="S17" s="40">
        <f t="shared" si="1"/>
        <v>0</v>
      </c>
      <c r="T17" s="40">
        <f t="shared" si="1"/>
        <v>-753.02455563508136</v>
      </c>
      <c r="V17" s="44">
        <f t="shared" si="0"/>
        <v>0</v>
      </c>
    </row>
    <row r="18" spans="1:22" x14ac:dyDescent="0.25">
      <c r="B18" s="169" t="s">
        <v>483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69" t="s">
        <v>484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485</v>
      </c>
      <c r="E20" s="6" t="s">
        <v>447</v>
      </c>
      <c r="F20" t="s">
        <v>45</v>
      </c>
      <c r="H20" s="136">
        <v>3785840</v>
      </c>
      <c r="I20" s="40">
        <f>+I64/$H64*$H20</f>
        <v>1593989.1923139398</v>
      </c>
      <c r="J20" s="40">
        <f t="shared" ref="J20:T20" si="4">+J64/$H64*$H20</f>
        <v>448432.85580586811</v>
      </c>
      <c r="K20" s="40">
        <f t="shared" si="4"/>
        <v>42935.046246946833</v>
      </c>
      <c r="L20" s="40">
        <f t="shared" si="4"/>
        <v>526300.52135848976</v>
      </c>
      <c r="M20" s="40">
        <f t="shared" si="4"/>
        <v>478756.2953922447</v>
      </c>
      <c r="N20" s="40">
        <f t="shared" si="4"/>
        <v>289752.06442558079</v>
      </c>
      <c r="O20" s="40">
        <f t="shared" si="4"/>
        <v>225388.16064620338</v>
      </c>
      <c r="P20" s="40">
        <f t="shared" si="4"/>
        <v>32488.428231861762</v>
      </c>
      <c r="Q20" s="40">
        <f t="shared" si="4"/>
        <v>15154.496734306002</v>
      </c>
      <c r="R20" s="40">
        <f t="shared" si="4"/>
        <v>130855.56506235526</v>
      </c>
      <c r="S20" s="40">
        <f t="shared" si="4"/>
        <v>959.91867366610313</v>
      </c>
      <c r="T20" s="40">
        <f t="shared" si="4"/>
        <v>837.51639660559738</v>
      </c>
      <c r="V20" s="44">
        <f t="shared" si="0"/>
        <v>10.061288068071008</v>
      </c>
    </row>
    <row r="21" spans="1:22" s="32" customFormat="1" x14ac:dyDescent="0.25">
      <c r="B21" s="30" t="s">
        <v>486</v>
      </c>
      <c r="E21" s="6" t="s">
        <v>447</v>
      </c>
      <c r="F21" t="s">
        <v>45</v>
      </c>
      <c r="H21" s="137">
        <v>11598968</v>
      </c>
      <c r="I21" s="41">
        <f>+I64/$H64*$H21</f>
        <v>4883626.7866563918</v>
      </c>
      <c r="J21" s="41">
        <f t="shared" ref="J21:T21" si="5">+J64/$H64*$H21</f>
        <v>1373898.0898930961</v>
      </c>
      <c r="K21" s="41">
        <f t="shared" si="5"/>
        <v>131543.38997338936</v>
      </c>
      <c r="L21" s="41">
        <f t="shared" si="5"/>
        <v>1612467.2214410643</v>
      </c>
      <c r="M21" s="41">
        <f t="shared" si="5"/>
        <v>1466802.3345025659</v>
      </c>
      <c r="N21" s="41">
        <f t="shared" si="5"/>
        <v>887735.59453285136</v>
      </c>
      <c r="O21" s="41">
        <f t="shared" si="5"/>
        <v>690538.97230579529</v>
      </c>
      <c r="P21" s="41">
        <f t="shared" si="5"/>
        <v>99537.28615886069</v>
      </c>
      <c r="Q21" s="41">
        <f t="shared" si="5"/>
        <v>46429.992465957308</v>
      </c>
      <c r="R21" s="41">
        <f t="shared" si="5"/>
        <v>400912.21810223802</v>
      </c>
      <c r="S21" s="41">
        <f t="shared" si="5"/>
        <v>2940.9763694333551</v>
      </c>
      <c r="T21" s="41">
        <f t="shared" si="5"/>
        <v>2565.9631372967774</v>
      </c>
      <c r="V21" s="44">
        <f t="shared" si="0"/>
        <v>30.825538940727711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405032086.97590327</v>
      </c>
      <c r="J22" s="136">
        <f t="shared" si="6"/>
        <v>142693690.82403257</v>
      </c>
      <c r="K22" s="136">
        <f t="shared" si="6"/>
        <v>12250909.776391808</v>
      </c>
      <c r="L22" s="136">
        <f t="shared" si="6"/>
        <v>160124856.48470435</v>
      </c>
      <c r="M22" s="136">
        <f t="shared" si="6"/>
        <v>125100600.356231</v>
      </c>
      <c r="N22" s="136">
        <f t="shared" si="6"/>
        <v>81465678.486378297</v>
      </c>
      <c r="O22" s="136">
        <f t="shared" si="6"/>
        <v>69001586.476533398</v>
      </c>
      <c r="P22" s="136">
        <f t="shared" si="6"/>
        <v>6839443.4111113837</v>
      </c>
      <c r="Q22" s="136">
        <f t="shared" si="6"/>
        <v>3552192.3002853272</v>
      </c>
      <c r="R22" s="136">
        <f t="shared" si="6"/>
        <v>19052510.77329826</v>
      </c>
      <c r="S22" s="136">
        <f t="shared" si="6"/>
        <v>227057.39298051631</v>
      </c>
      <c r="T22" s="136">
        <f t="shared" si="6"/>
        <v>284339.92897685495</v>
      </c>
      <c r="V22" s="44">
        <f t="shared" si="0"/>
        <v>40.886827230453491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449</v>
      </c>
      <c r="H24" s="160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401734250.41213942</v>
      </c>
      <c r="J26" s="136">
        <f t="shared" si="8"/>
        <v>140845148.90927863</v>
      </c>
      <c r="K26" s="136">
        <f t="shared" si="8"/>
        <v>12170291.229912218</v>
      </c>
      <c r="L26" s="136">
        <f t="shared" si="8"/>
        <v>159121966.60397696</v>
      </c>
      <c r="M26" s="136">
        <f t="shared" si="8"/>
        <v>124267406.78302997</v>
      </c>
      <c r="N26" s="136">
        <f t="shared" si="8"/>
        <v>80927924.9324487</v>
      </c>
      <c r="O26" s="136">
        <f t="shared" si="8"/>
        <v>68539887.216410488</v>
      </c>
      <c r="P26" s="136">
        <f t="shared" si="8"/>
        <v>6796731.0231698388</v>
      </c>
      <c r="Q26" s="136">
        <f t="shared" si="8"/>
        <v>3529075.3504018905</v>
      </c>
      <c r="R26" s="136">
        <f t="shared" si="8"/>
        <v>18762377.692289606</v>
      </c>
      <c r="S26" s="136">
        <f t="shared" si="8"/>
        <v>224658.44142982428</v>
      </c>
      <c r="T26" s="136">
        <f t="shared" si="8"/>
        <v>281975.05358852196</v>
      </c>
      <c r="V26" s="44">
        <f t="shared" si="0"/>
        <v>40.886827111244202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277590151.82495612</v>
      </c>
      <c r="J28" s="40">
        <f>+'Cost Summary'!J61+'Cost Summary'!J131+'Cost Summary'!J202</f>
        <v>85063552.301735595</v>
      </c>
      <c r="K28" s="40">
        <f>+'Cost Summary'!K61+'Cost Summary'!K131+'Cost Summary'!K202</f>
        <v>8681450.9019308612</v>
      </c>
      <c r="L28" s="40">
        <f>+'Cost Summary'!L61+'Cost Summary'!L131+'Cost Summary'!L202</f>
        <v>102432413.95737642</v>
      </c>
      <c r="M28" s="40">
        <f>+'Cost Summary'!M61+'Cost Summary'!M131+'Cost Summary'!M202</f>
        <v>95257630.157920271</v>
      </c>
      <c r="N28" s="40">
        <f>+'Cost Summary'!N61+'Cost Summary'!N131+'Cost Summary'!N202</f>
        <v>46263567.178021334</v>
      </c>
      <c r="O28" s="40">
        <f>+'Cost Summary'!O61+'Cost Summary'!O131+'Cost Summary'!O202</f>
        <v>54038688.131618679</v>
      </c>
      <c r="P28" s="40">
        <f>+'Cost Summary'!P61+'Cost Summary'!P131+'Cost Summary'!P202</f>
        <v>5796118.8807056891</v>
      </c>
      <c r="Q28" s="40">
        <f>+'Cost Summary'!Q61+'Cost Summary'!Q131+'Cost Summary'!Q202</f>
        <v>3016299.580197779</v>
      </c>
      <c r="R28" s="40">
        <f>+'Cost Summary'!R61+'Cost Summary'!R131+'Cost Summary'!R202</f>
        <v>7107398.9008315876</v>
      </c>
      <c r="S28" s="40">
        <f>+'Cost Summary'!S61+'Cost Summary'!S131+'Cost Summary'!S202</f>
        <v>176515.52626142479</v>
      </c>
      <c r="T28" s="40">
        <f>+'Cost Summary'!T61+'Cost Summary'!T131+'Cost Summary'!T202</f>
        <v>198114.65844422608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58110138.363550499</v>
      </c>
      <c r="J29" s="40">
        <f>+'Cost Summary'!J70+'Cost Summary'!J140+'Cost Summary'!J211</f>
        <v>16343136.228264436</v>
      </c>
      <c r="K29" s="40">
        <f>+'Cost Summary'!K70+'Cost Summary'!K140+'Cost Summary'!K211</f>
        <v>1582369.3817455177</v>
      </c>
      <c r="L29" s="40">
        <f>+'Cost Summary'!L70+'Cost Summary'!L140+'Cost Summary'!L211</f>
        <v>19432337.838080004</v>
      </c>
      <c r="M29" s="40">
        <f>+'Cost Summary'!M70+'Cost Summary'!M140+'Cost Summary'!M211</f>
        <v>17683796.65369397</v>
      </c>
      <c r="N29" s="40">
        <f>+'Cost Summary'!N70+'Cost Summary'!N140+'Cost Summary'!N211</f>
        <v>10776742.728954665</v>
      </c>
      <c r="O29" s="40">
        <f>+'Cost Summary'!O70+'Cost Summary'!O140+'Cost Summary'!O211</f>
        <v>8315282.8649326582</v>
      </c>
      <c r="P29" s="40">
        <f>+'Cost Summary'!P70+'Cost Summary'!P140+'Cost Summary'!P211</f>
        <v>1210474.3504739907</v>
      </c>
      <c r="Q29" s="40">
        <f>+'Cost Summary'!Q70+'Cost Summary'!Q140+'Cost Summary'!Q211</f>
        <v>558882.91741173377</v>
      </c>
      <c r="R29" s="40">
        <f>+'Cost Summary'!R70+'Cost Summary'!R140+'Cost Summary'!R211</f>
        <v>4763334.168774426</v>
      </c>
      <c r="S29" s="40">
        <f>+'Cost Summary'!S70+'Cost Summary'!S140+'Cost Summary'!S211</f>
        <v>35130.832831819862</v>
      </c>
      <c r="T29" s="40">
        <f>+'Cost Summary'!T70+'Cost Summary'!T140+'Cost Summary'!T211</f>
        <v>30900.671286271161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13752986.390167061</v>
      </c>
      <c r="J30" s="40">
        <f>+'Cost Summary'!J75+'Cost Summary'!J145+'Cost Summary'!J216</f>
        <v>3846105.6586884055</v>
      </c>
      <c r="K30" s="40">
        <f>+'Cost Summary'!K75+'Cost Summary'!K145+'Cost Summary'!K216</f>
        <v>367174.55520859169</v>
      </c>
      <c r="L30" s="40">
        <f>+'Cost Summary'!L75+'Cost Summary'!L145+'Cost Summary'!L216</f>
        <v>4505405.7602849174</v>
      </c>
      <c r="M30" s="40">
        <f>+'Cost Summary'!M75+'Cost Summary'!M145+'Cost Summary'!M216</f>
        <v>4090764.0155351125</v>
      </c>
      <c r="N30" s="40">
        <f>+'Cost Summary'!N75+'Cost Summary'!N145+'Cost Summary'!N216</f>
        <v>2494524.7706621997</v>
      </c>
      <c r="O30" s="40">
        <f>+'Cost Summary'!O75+'Cost Summary'!O145+'Cost Summary'!O216</f>
        <v>1903223.7937555071</v>
      </c>
      <c r="P30" s="40">
        <f>+'Cost Summary'!P75+'Cost Summary'!P145+'Cost Summary'!P216</f>
        <v>278843.20274354739</v>
      </c>
      <c r="Q30" s="40">
        <f>+'Cost Summary'!Q75+'Cost Summary'!Q145+'Cost Summary'!Q216</f>
        <v>129428.55661236307</v>
      </c>
      <c r="R30" s="40">
        <f>+'Cost Summary'!R75+'Cost Summary'!R145+'Cost Summary'!R216</f>
        <v>1145486.4144964779</v>
      </c>
      <c r="S30" s="40">
        <f>+'Cost Summary'!S75+'Cost Summary'!S145+'Cost Summary'!S216</f>
        <v>8174.5005694257688</v>
      </c>
      <c r="T30" s="40">
        <f>+'Cost Summary'!T75+'Cost Summary'!T145+'Cost Summary'!T216</f>
        <v>7091.3812763816986</v>
      </c>
      <c r="V30" s="44">
        <f t="shared" si="0"/>
        <v>0</v>
      </c>
    </row>
    <row r="31" spans="1:22" x14ac:dyDescent="0.25">
      <c r="A31" t="s">
        <v>455</v>
      </c>
      <c r="B31" s="6"/>
      <c r="H31" s="136">
        <f>'Function-Classif'!F459</f>
        <v>-1002535</v>
      </c>
      <c r="I31" s="40">
        <f>+'Cost Summary'!I77+'Cost Summary'!I147+'Cost Summary'!I218</f>
        <v>-423860.60511542519</v>
      </c>
      <c r="J31" s="40">
        <f>+'Cost Summary'!J77+'Cost Summary'!J147+'Cost Summary'!J218</f>
        <v>-118535.17669406533</v>
      </c>
      <c r="K31" s="40">
        <f>+'Cost Summary'!K77+'Cost Summary'!K147+'Cost Summary'!K218</f>
        <v>-11316.14797968329</v>
      </c>
      <c r="L31" s="40">
        <f>+'Cost Summary'!L77+'Cost Summary'!L147+'Cost Summary'!L218</f>
        <v>-138854.49731923206</v>
      </c>
      <c r="M31" s="40">
        <f>+'Cost Summary'!M77+'Cost Summary'!M147+'Cost Summary'!M218</f>
        <v>-126075.43276919196</v>
      </c>
      <c r="N31" s="40">
        <f>+'Cost Summary'!N77+'Cost Summary'!N147+'Cost Summary'!N218</f>
        <v>-76880.08616981213</v>
      </c>
      <c r="O31" s="40">
        <f>+'Cost Summary'!O77+'Cost Summary'!O147+'Cost Summary'!O218</f>
        <v>-58656.46674878191</v>
      </c>
      <c r="P31" s="40">
        <f>+'Cost Summary'!P77+'Cost Summary'!P147+'Cost Summary'!P218</f>
        <v>-8593.8170295657128</v>
      </c>
      <c r="Q31" s="40">
        <f>+'Cost Summary'!Q77+'Cost Summary'!Q147+'Cost Summary'!Q218</f>
        <v>-3988.9275513393341</v>
      </c>
      <c r="R31" s="40">
        <f>+'Cost Summary'!R77+'Cost Summary'!R147+'Cost Summary'!R218</f>
        <v>-35303.355287773105</v>
      </c>
      <c r="S31" s="40">
        <f>+'Cost Summary'!S77+'Cost Summary'!S147+'Cost Summary'!S218</f>
        <v>-251.93428245885914</v>
      </c>
      <c r="T31" s="40">
        <f>+'Cost Summary'!T77+'Cost Summary'!T147+'Cost Summary'!T218</f>
        <v>-218.55305267082659</v>
      </c>
      <c r="V31" s="44">
        <f t="shared" si="0"/>
        <v>0</v>
      </c>
    </row>
    <row r="32" spans="1:22" x14ac:dyDescent="0.25">
      <c r="A32" t="s">
        <v>452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348295571.45766145</v>
      </c>
      <c r="J33" s="40">
        <f t="shared" si="9"/>
        <v>104951912.93230052</v>
      </c>
      <c r="K33" s="40">
        <f t="shared" si="9"/>
        <v>10618953.127885083</v>
      </c>
      <c r="L33" s="40">
        <f t="shared" si="9"/>
        <v>126202842.84895466</v>
      </c>
      <c r="M33" s="40">
        <f t="shared" si="9"/>
        <v>116900798.62980436</v>
      </c>
      <c r="N33" s="40">
        <f t="shared" si="9"/>
        <v>59444047.966914512</v>
      </c>
      <c r="O33" s="40">
        <f t="shared" si="9"/>
        <v>64197883.301387049</v>
      </c>
      <c r="P33" s="40">
        <f t="shared" si="9"/>
        <v>7276832.539629492</v>
      </c>
      <c r="Q33" s="40">
        <f t="shared" si="9"/>
        <v>3700612.0494063669</v>
      </c>
      <c r="R33" s="40">
        <f t="shared" si="9"/>
        <v>12961567.781609321</v>
      </c>
      <c r="S33" s="40">
        <f t="shared" si="9"/>
        <v>219532.64722920145</v>
      </c>
      <c r="T33" s="40">
        <f t="shared" si="9"/>
        <v>235684.59721798467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53438678.954477966</v>
      </c>
      <c r="J35" s="136">
        <f t="shared" si="10"/>
        <v>35893235.976978108</v>
      </c>
      <c r="K35" s="136">
        <f t="shared" si="10"/>
        <v>1551338.102027135</v>
      </c>
      <c r="L35" s="136">
        <f t="shared" si="10"/>
        <v>32919123.755022302</v>
      </c>
      <c r="M35" s="136">
        <f t="shared" si="10"/>
        <v>7366608.1532256156</v>
      </c>
      <c r="N35" s="136">
        <f t="shared" si="10"/>
        <v>21483876.965534188</v>
      </c>
      <c r="O35" s="136">
        <f t="shared" si="10"/>
        <v>4342003.9150234386</v>
      </c>
      <c r="P35" s="136">
        <f t="shared" si="10"/>
        <v>-480101.51645965315</v>
      </c>
      <c r="Q35" s="136">
        <f t="shared" si="10"/>
        <v>-171536.69900447642</v>
      </c>
      <c r="R35" s="136">
        <f t="shared" si="10"/>
        <v>5800809.9106802847</v>
      </c>
      <c r="S35" s="136">
        <f t="shared" si="10"/>
        <v>5125.7942006228259</v>
      </c>
      <c r="T35" s="136">
        <f t="shared" si="10"/>
        <v>46290.456370537286</v>
      </c>
      <c r="V35" s="44">
        <f t="shared" si="0"/>
        <v>40.886827141046524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62185553.999999985</v>
      </c>
      <c r="I37" s="40">
        <f>SUM('Class Allocation'!L461:N461)</f>
        <v>26291357.955460854</v>
      </c>
      <c r="J37" s="40">
        <f>SUM('Class Allocation'!P461:R461)</f>
        <v>7352536.9500399902</v>
      </c>
      <c r="K37" s="40">
        <f>SUM('Class Allocation'!T461:V461)</f>
        <v>701921.5601077131</v>
      </c>
      <c r="L37" s="40">
        <f>SUM('Class Allocation'!X461:Z461)</f>
        <v>8612910.1140488461</v>
      </c>
      <c r="M37" s="40">
        <f>SUM('Class Allocation'!AB461:AD461)</f>
        <v>7820246.3081507944</v>
      </c>
      <c r="N37" s="40">
        <f>SUM('Class Allocation'!AF461:AH461)</f>
        <v>4768741.9890951496</v>
      </c>
      <c r="O37" s="40">
        <f>SUM('Class Allocation'!AJ461:AL461)</f>
        <v>3638361.6337141166</v>
      </c>
      <c r="P37" s="40">
        <f>SUM('Class Allocation'!AN461:AP461)</f>
        <v>533059.96594450891</v>
      </c>
      <c r="Q37" s="40">
        <f>SUM('Class Allocation'!AR461:AT461)</f>
        <v>247426.44361134517</v>
      </c>
      <c r="R37" s="40">
        <f>SUM('Class Allocation'!AV461:AX461)</f>
        <v>2189807.5445036832</v>
      </c>
      <c r="S37" s="40">
        <f>SUM('Class Allocation'!AZ461:BB461)</f>
        <v>15627.058333421413</v>
      </c>
      <c r="T37" s="40">
        <f>SUM('Class Allocation'!BD461:BF461)</f>
        <v>13556.476989558001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100009858.88124897</v>
      </c>
      <c r="I39" s="136">
        <f t="shared" ref="I39:T39" si="11">+I35-I37</f>
        <v>27147320.999017112</v>
      </c>
      <c r="J39" s="136">
        <f t="shared" si="11"/>
        <v>28540699.026938118</v>
      </c>
      <c r="K39" s="136">
        <f t="shared" si="11"/>
        <v>849416.54191942187</v>
      </c>
      <c r="L39" s="136">
        <f t="shared" si="11"/>
        <v>24306213.640973456</v>
      </c>
      <c r="M39" s="136">
        <f t="shared" si="11"/>
        <v>-453638.15492517874</v>
      </c>
      <c r="N39" s="136">
        <f t="shared" si="11"/>
        <v>16715134.976439038</v>
      </c>
      <c r="O39" s="136">
        <f t="shared" si="11"/>
        <v>703642.28130932199</v>
      </c>
      <c r="P39" s="136">
        <f t="shared" si="11"/>
        <v>-1013161.4824041621</v>
      </c>
      <c r="Q39" s="136">
        <f t="shared" si="11"/>
        <v>-418963.14261582156</v>
      </c>
      <c r="R39" s="136">
        <f t="shared" si="11"/>
        <v>3611002.3661766015</v>
      </c>
      <c r="S39" s="136">
        <f t="shared" si="11"/>
        <v>-10501.264132798588</v>
      </c>
      <c r="T39" s="136">
        <f t="shared" si="11"/>
        <v>32733.979380979283</v>
      </c>
      <c r="V39" s="44">
        <f t="shared" si="0"/>
        <v>40.886827141046524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451</v>
      </c>
      <c r="B41" s="6"/>
      <c r="F41" t="s">
        <v>450</v>
      </c>
      <c r="H41" s="136">
        <f>48157086-3074551</f>
        <v>45082535</v>
      </c>
      <c r="I41" s="40">
        <f>I39/$H39*$H41</f>
        <v>12237494.010941852</v>
      </c>
      <c r="J41" s="40">
        <f t="shared" ref="J41:T41" si="12">J39/$H39*$H41</f>
        <v>12865602.223618846</v>
      </c>
      <c r="K41" s="40">
        <f t="shared" si="12"/>
        <v>382900.76007537585</v>
      </c>
      <c r="L41" s="40">
        <f t="shared" si="12"/>
        <v>10956777.056227945</v>
      </c>
      <c r="M41" s="40">
        <f t="shared" si="12"/>
        <v>-204491.41940129484</v>
      </c>
      <c r="N41" s="40">
        <f t="shared" si="12"/>
        <v>7534863.7227836708</v>
      </c>
      <c r="O41" s="40">
        <f t="shared" si="12"/>
        <v>317188.50650788157</v>
      </c>
      <c r="P41" s="40">
        <f t="shared" si="12"/>
        <v>-456713.8530349569</v>
      </c>
      <c r="Q41" s="40">
        <f t="shared" si="12"/>
        <v>-188860.58586599104</v>
      </c>
      <c r="R41" s="40">
        <f t="shared" si="12"/>
        <v>1627770.9255798366</v>
      </c>
      <c r="S41" s="40">
        <f t="shared" si="12"/>
        <v>-4733.7693814094573</v>
      </c>
      <c r="T41" s="40">
        <f t="shared" si="12"/>
        <v>14755.852949303224</v>
      </c>
      <c r="V41" s="44">
        <f t="shared" si="0"/>
        <v>18.431001059710979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41201184.943536118</v>
      </c>
      <c r="J43" s="136">
        <f t="shared" si="13"/>
        <v>23027633.753359262</v>
      </c>
      <c r="K43" s="136">
        <f t="shared" si="13"/>
        <v>1168437.3419517591</v>
      </c>
      <c r="L43" s="136">
        <f t="shared" si="13"/>
        <v>21962346.698794357</v>
      </c>
      <c r="M43" s="136">
        <f t="shared" si="13"/>
        <v>7571099.5726269102</v>
      </c>
      <c r="N43" s="136">
        <f t="shared" si="13"/>
        <v>13949013.242750518</v>
      </c>
      <c r="O43" s="136">
        <f t="shared" si="13"/>
        <v>4024815.4085155572</v>
      </c>
      <c r="P43" s="136">
        <f t="shared" si="13"/>
        <v>-23387.663424696249</v>
      </c>
      <c r="Q43" s="136">
        <f t="shared" si="13"/>
        <v>17323.88686151462</v>
      </c>
      <c r="R43" s="136">
        <f t="shared" si="13"/>
        <v>4173038.9851004481</v>
      </c>
      <c r="S43" s="136">
        <f t="shared" si="13"/>
        <v>9859.5635820322823</v>
      </c>
      <c r="T43" s="136">
        <f t="shared" si="13"/>
        <v>31534.60342123406</v>
      </c>
      <c r="V43" s="44">
        <f t="shared" si="0"/>
        <v>22.455826044082642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1832490908.8480873</v>
      </c>
      <c r="J47" s="40">
        <f>+'Cost Summary'!J22+'Cost Summary'!J92+'Cost Summary'!J163</f>
        <v>512277890.19603342</v>
      </c>
      <c r="K47" s="40">
        <f>+'Cost Summary'!K22+'Cost Summary'!K92+'Cost Summary'!K163</f>
        <v>48863229.825785704</v>
      </c>
      <c r="L47" s="40">
        <f>+'Cost Summary'!L22+'Cost Summary'!L92+'Cost Summary'!L163</f>
        <v>599557683.18233788</v>
      </c>
      <c r="M47" s="40">
        <f>+'Cost Summary'!M22+'Cost Summary'!M92+'Cost Summary'!M163</f>
        <v>544299945.48219836</v>
      </c>
      <c r="N47" s="40">
        <f>+'Cost Summary'!N22+'Cost Summary'!N92+'Cost Summary'!N163</f>
        <v>331927959.53878933</v>
      </c>
      <c r="O47" s="40">
        <f>+'Cost Summary'!O22+'Cost Summary'!O92+'Cost Summary'!O163</f>
        <v>253027484.43911213</v>
      </c>
      <c r="P47" s="40">
        <f>+'Cost Summary'!P22+'Cost Summary'!P92+'Cost Summary'!P163</f>
        <v>37093068.023811974</v>
      </c>
      <c r="Q47" s="40">
        <f>+'Cost Summary'!Q22+'Cost Summary'!Q92+'Cost Summary'!Q163</f>
        <v>17222262.597861961</v>
      </c>
      <c r="R47" s="40">
        <f>+'Cost Summary'!R22+'Cost Summary'!R92+'Cost Summary'!R163</f>
        <v>152834794.55123171</v>
      </c>
      <c r="S47" s="40">
        <f>+'Cost Summary'!S22+'Cost Summary'!S92+'Cost Summary'!S163</f>
        <v>1088062.3276909664</v>
      </c>
      <c r="T47" s="40">
        <f>+'Cost Summary'!T22+'Cost Summary'!T92+'Cost Summary'!T163</f>
        <v>943244.72705921705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51104492.968183696</v>
      </c>
      <c r="J48" s="40">
        <f>+'Cost Summary'!J29+'Cost Summary'!J99+'Cost Summary'!J170</f>
        <v>14480933.530034376</v>
      </c>
      <c r="K48" s="40">
        <f>+'Cost Summary'!K29+'Cost Summary'!K99+'Cost Summary'!K170</f>
        <v>1424633.7868268366</v>
      </c>
      <c r="L48" s="40">
        <f>+'Cost Summary'!L29+'Cost Summary'!L99+'Cost Summary'!L170</f>
        <v>17498229.812434062</v>
      </c>
      <c r="M48" s="40">
        <f>+'Cost Summary'!M29+'Cost Summary'!M99+'Cost Summary'!M170</f>
        <v>15967044.608511893</v>
      </c>
      <c r="N48" s="40">
        <f>+'Cost Summary'!N29+'Cost Summary'!N99+'Cost Summary'!N170</f>
        <v>9719683.7029364202</v>
      </c>
      <c r="O48" s="40">
        <f>+'Cost Summary'!O29+'Cost Summary'!O99+'Cost Summary'!O170</f>
        <v>7636162.3386001596</v>
      </c>
      <c r="P48" s="40">
        <f>+'Cost Summary'!P29+'Cost Summary'!P99+'Cost Summary'!P170</f>
        <v>1097020.9950347794</v>
      </c>
      <c r="Q48" s="40">
        <f>+'Cost Summary'!Q29+'Cost Summary'!Q99+'Cost Summary'!Q170</f>
        <v>504144.3935000496</v>
      </c>
      <c r="R48" s="40">
        <f>+'Cost Summary'!R29+'Cost Summary'!R99+'Cost Summary'!R170</f>
        <v>4049890.8528933185</v>
      </c>
      <c r="S48" s="40">
        <f>+'Cost Summary'!S29+'Cost Summary'!S99+'Cost Summary'!S170</f>
        <v>31509.178300164393</v>
      </c>
      <c r="T48" s="40">
        <f>+'Cost Summary'!T29+'Cost Summary'!T99+'Cost Summary'!T170</f>
        <v>27983.832744244639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711323735.96478581</v>
      </c>
      <c r="J49" s="40">
        <f>+'Cost Summary'!J37+'Cost Summary'!J107+'Cost Summary'!J178</f>
        <v>198670026.38636389</v>
      </c>
      <c r="K49" s="40">
        <f>+'Cost Summary'!K37+'Cost Summary'!K107+'Cost Summary'!K178</f>
        <v>19072038.479731709</v>
      </c>
      <c r="L49" s="40">
        <f>+'Cost Summary'!L37+'Cost Summary'!L107+'Cost Summary'!L178</f>
        <v>233898628.47765952</v>
      </c>
      <c r="M49" s="40">
        <f>+'Cost Summary'!M37+'Cost Summary'!M107+'Cost Summary'!M178</f>
        <v>212295877.46701333</v>
      </c>
      <c r="N49" s="40">
        <f>+'Cost Summary'!N37+'Cost Summary'!N107+'Cost Summary'!N178</f>
        <v>129471594.18267514</v>
      </c>
      <c r="O49" s="40">
        <f>+'Cost Summary'!O37+'Cost Summary'!O107+'Cost Summary'!O178</f>
        <v>99144239.367368609</v>
      </c>
      <c r="P49" s="40">
        <f>+'Cost Summary'!P37+'Cost Summary'!P107+'Cost Summary'!P178</f>
        <v>14507548.05712218</v>
      </c>
      <c r="Q49" s="40">
        <f>+'Cost Summary'!Q37+'Cost Summary'!Q107+'Cost Summary'!Q178</f>
        <v>6711927.635729</v>
      </c>
      <c r="R49" s="40">
        <f>+'Cost Summary'!R37+'Cost Summary'!R107+'Cost Summary'!R178</f>
        <v>58163147.528823726</v>
      </c>
      <c r="S49" s="40">
        <f>+'Cost Summary'!S37+'Cost Summary'!S107+'Cost Summary'!S178</f>
        <v>419946.37477907928</v>
      </c>
      <c r="T49" s="40">
        <f>+'Cost Summary'!T37+'Cost Summary'!T107+'Cost Summary'!T178</f>
        <v>367708.48298171978</v>
      </c>
      <c r="V49" s="44">
        <f t="shared" si="0"/>
        <v>-6327.5949664115906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1172271665.8514853</v>
      </c>
      <c r="J50" s="40">
        <f t="shared" ref="J50:T50" si="14">+J47+J48-J49</f>
        <v>328088797.33970392</v>
      </c>
      <c r="K50" s="40">
        <f t="shared" si="14"/>
        <v>31215825.132880829</v>
      </c>
      <c r="L50" s="40">
        <f t="shared" si="14"/>
        <v>383157284.51711243</v>
      </c>
      <c r="M50" s="40">
        <f t="shared" si="14"/>
        <v>347971112.62369692</v>
      </c>
      <c r="N50" s="40">
        <f t="shared" si="14"/>
        <v>212176049.05905062</v>
      </c>
      <c r="O50" s="40">
        <f t="shared" si="14"/>
        <v>161519407.41034368</v>
      </c>
      <c r="P50" s="40">
        <f t="shared" si="14"/>
        <v>23682540.961724572</v>
      </c>
      <c r="Q50" s="40">
        <f t="shared" si="14"/>
        <v>11014479.355633009</v>
      </c>
      <c r="R50" s="40">
        <f t="shared" si="14"/>
        <v>98721537.875301301</v>
      </c>
      <c r="S50" s="40">
        <f t="shared" si="14"/>
        <v>699625.13121205149</v>
      </c>
      <c r="T50" s="40">
        <f t="shared" si="14"/>
        <v>603520.07682174188</v>
      </c>
      <c r="V50" s="44">
        <f t="shared" si="0"/>
        <v>6327.5949668884277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30928801.675570607</v>
      </c>
      <c r="J53" s="40">
        <f>+'Cost Summary'!J42+'Cost Summary'!J112+'Cost Summary'!J183</f>
        <v>9405502.2533436343</v>
      </c>
      <c r="K53" s="40">
        <f>+'Cost Summary'!K42+'Cost Summary'!K112+'Cost Summary'!K183</f>
        <v>956225.53013848769</v>
      </c>
      <c r="L53" s="40">
        <f>+'Cost Summary'!L42+'Cost Summary'!L112+'Cost Summary'!L183</f>
        <v>11243427.364142649</v>
      </c>
      <c r="M53" s="40">
        <f>+'Cost Summary'!M42+'Cost Summary'!M112+'Cost Summary'!M183</f>
        <v>10485553.854562823</v>
      </c>
      <c r="N53" s="40">
        <f>+'Cost Summary'!N42+'Cost Summary'!N112+'Cost Summary'!N183</f>
        <v>5079049.1640219009</v>
      </c>
      <c r="O53" s="40">
        <f>+'Cost Summary'!O42+'Cost Summary'!O112+'Cost Summary'!O183</f>
        <v>5916140.7290231446</v>
      </c>
      <c r="P53" s="40">
        <f>+'Cost Summary'!P42+'Cost Summary'!P112+'Cost Summary'!P183</f>
        <v>638625.80940456747</v>
      </c>
      <c r="Q53" s="40">
        <f>+'Cost Summary'!Q42+'Cost Summary'!Q112+'Cost Summary'!Q183</f>
        <v>333757.06536985579</v>
      </c>
      <c r="R53" s="40">
        <f>+'Cost Summary'!R42+'Cost Summary'!R112+'Cost Summary'!R183</f>
        <v>813453.88656317815</v>
      </c>
      <c r="S53" s="40">
        <f>+'Cost Summary'!S42+'Cost Summary'!S112+'Cost Summary'!S183</f>
        <v>19892.902752973147</v>
      </c>
      <c r="T53" s="40">
        <f>+'Cost Summary'!T42+'Cost Summary'!T112+'Cost Summary'!T183</f>
        <v>22293.765106199091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15608933.847088469</v>
      </c>
      <c r="J54" s="40">
        <f>+'Cost Summary'!J43+'Cost Summary'!J113+'Cost Summary'!J184</f>
        <v>4363520.5286897337</v>
      </c>
      <c r="K54" s="40">
        <f>+'Cost Summary'!K43+'Cost Summary'!K113+'Cost Summary'!K184</f>
        <v>416211.02632656886</v>
      </c>
      <c r="L54" s="40">
        <f>+'Cost Summary'!L43+'Cost Summary'!L113+'Cost Summary'!L184</f>
        <v>5106959.1500399373</v>
      </c>
      <c r="M54" s="40">
        <f>+'Cost Summary'!M43+'Cost Summary'!M113+'Cost Summary'!M184</f>
        <v>4636280.4862950658</v>
      </c>
      <c r="N54" s="40">
        <f>+'Cost Summary'!N43+'Cost Summary'!N113+'Cost Summary'!N184</f>
        <v>2827321.8368634912</v>
      </c>
      <c r="O54" s="40">
        <f>+'Cost Summary'!O43+'Cost Summary'!O113+'Cost Summary'!O184</f>
        <v>2155257.2223062092</v>
      </c>
      <c r="P54" s="40">
        <f>+'Cost Summary'!P43+'Cost Summary'!P113+'Cost Summary'!P184</f>
        <v>315954.2250243334</v>
      </c>
      <c r="Q54" s="40">
        <f>+'Cost Summary'!Q43+'Cost Summary'!Q113+'Cost Summary'!Q184</f>
        <v>146697.13027727688</v>
      </c>
      <c r="R54" s="40">
        <f>+'Cost Summary'!R43+'Cost Summary'!R113+'Cost Summary'!R184</f>
        <v>1301828.1215829472</v>
      </c>
      <c r="S54" s="40">
        <f>+'Cost Summary'!S43+'Cost Summary'!S113+'Cost Summary'!S184</f>
        <v>9267.982074253945</v>
      </c>
      <c r="T54" s="40">
        <f>+'Cost Summary'!T43+'Cost Summary'!T113+'Cost Summary'!T184</f>
        <v>8034.4434317206615</v>
      </c>
      <c r="V54" s="44">
        <f t="shared" si="0"/>
        <v>0</v>
      </c>
    </row>
    <row r="55" spans="1:22" x14ac:dyDescent="0.25">
      <c r="B55" s="6"/>
      <c r="C55" t="s">
        <v>453</v>
      </c>
      <c r="H55" s="136">
        <f>+'Function-Classif'!F105</f>
        <v>36289311</v>
      </c>
      <c r="I55" s="40">
        <f>+'Cost Summary'!I44+'Cost Summary'!I114+'Cost Summary'!I185</f>
        <v>12687468.91182</v>
      </c>
      <c r="J55" s="40">
        <f>+'Cost Summary'!J44+'Cost Summary'!J114+'Cost Summary'!J185</f>
        <v>4049633.0824230001</v>
      </c>
      <c r="K55" s="40">
        <f>+'Cost Summary'!K44+'Cost Summary'!K114+'Cost Summary'!K185</f>
        <v>485659.84911299997</v>
      </c>
      <c r="L55" s="40">
        <f>+'Cost Summary'!L44+'Cost Summary'!L114+'Cost Summary'!L185</f>
        <v>5944552.034909999</v>
      </c>
      <c r="M55" s="40">
        <f>+'Cost Summary'!M44+'Cost Summary'!M114+'Cost Summary'!M185</f>
        <v>5597408.4858839996</v>
      </c>
      <c r="N55" s="40">
        <f>+'Cost Summary'!N44+'Cost Summary'!N114+'Cost Summary'!N185</f>
        <v>3356108.0599019998</v>
      </c>
      <c r="O55" s="40">
        <f>+'Cost Summary'!O44+'Cost Summary'!O114+'Cost Summary'!O185</f>
        <v>3261538.1154359998</v>
      </c>
      <c r="P55" s="40">
        <f>+'Cost Summary'!P44+'Cost Summary'!P114+'Cost Summary'!P185</f>
        <v>397476.82338299998</v>
      </c>
      <c r="Q55" s="40">
        <f>+'Cost Summary'!Q44+'Cost Summary'!Q114+'Cost Summary'!Q185</f>
        <v>175241.082819</v>
      </c>
      <c r="R55" s="40">
        <f>+'Cost Summary'!R44+'Cost Summary'!R114+'Cost Summary'!R185</f>
        <v>314265.43325999996</v>
      </c>
      <c r="S55" s="40">
        <f>+'Cost Summary'!S44+'Cost Summary'!S114+'Cost Summary'!S185</f>
        <v>10233.585702</v>
      </c>
      <c r="T55" s="40">
        <f>+'Cost Summary'!T44+'Cost Summary'!T114+'Cost Summary'!T185</f>
        <v>9725.5353479999994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5910912.9036130309</v>
      </c>
      <c r="J56" s="40">
        <f>+'Cost Summary'!J45+'Cost Summary'!J115+'Cost Summary'!J186</f>
        <v>1652412.012946262</v>
      </c>
      <c r="K56" s="40">
        <f>+'Cost Summary'!K45+'Cost Summary'!K115+'Cost Summary'!K186</f>
        <v>157614.04015423107</v>
      </c>
      <c r="L56" s="40">
        <f>+'Cost Summary'!L45+'Cost Summary'!L115+'Cost Summary'!L186</f>
        <v>1933943.1529352297</v>
      </c>
      <c r="M56" s="40">
        <f>+'Cost Summary'!M45+'Cost Summary'!M115+'Cost Summary'!M186</f>
        <v>1755702.8827002542</v>
      </c>
      <c r="N56" s="40">
        <f>+'Cost Summary'!N45+'Cost Summary'!N115+'Cost Summary'!N186</f>
        <v>1070672.3016383722</v>
      </c>
      <c r="O56" s="40">
        <f>+'Cost Summary'!O45+'Cost Summary'!O115+'Cost Summary'!O186</f>
        <v>816169.62764636544</v>
      </c>
      <c r="P56" s="40">
        <f>+'Cost Summary'!P45+'Cost Summary'!P115+'Cost Summary'!P186</f>
        <v>119648.0120899318</v>
      </c>
      <c r="Q56" s="40">
        <f>+'Cost Summary'!Q45+'Cost Summary'!Q115+'Cost Summary'!Q186</f>
        <v>55552.414327177139</v>
      </c>
      <c r="R56" s="40">
        <f>+'Cost Summary'!R45+'Cost Summary'!R115+'Cost Summary'!R186</f>
        <v>492986.43440572335</v>
      </c>
      <c r="S56" s="40">
        <f>+'Cost Summary'!S45+'Cost Summary'!S115+'Cost Summary'!S186</f>
        <v>3509.6717924383038</v>
      </c>
      <c r="T56" s="40">
        <f>+'Cost Summary'!T45+'Cost Summary'!T115+'Cost Summary'!T186</f>
        <v>3042.5457509876678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65136117.338092111</v>
      </c>
      <c r="J57" s="40">
        <f t="shared" ref="J57:T57" si="15">SUM(J53:J56)</f>
        <v>19471067.877402633</v>
      </c>
      <c r="K57" s="40">
        <f t="shared" si="15"/>
        <v>2015710.4457322874</v>
      </c>
      <c r="L57" s="40">
        <f t="shared" si="15"/>
        <v>24228881.702027813</v>
      </c>
      <c r="M57" s="40">
        <f t="shared" si="15"/>
        <v>22474945.709442142</v>
      </c>
      <c r="N57" s="40">
        <f t="shared" si="15"/>
        <v>12333151.362425763</v>
      </c>
      <c r="O57" s="40">
        <f t="shared" si="15"/>
        <v>12149105.694411719</v>
      </c>
      <c r="P57" s="40">
        <f t="shared" si="15"/>
        <v>1471704.8699018327</v>
      </c>
      <c r="Q57" s="40">
        <f t="shared" si="15"/>
        <v>711247.6927933098</v>
      </c>
      <c r="R57" s="40">
        <f t="shared" si="15"/>
        <v>2922533.8758118488</v>
      </c>
      <c r="S57" s="40">
        <f t="shared" si="15"/>
        <v>42904.1423216654</v>
      </c>
      <c r="T57" s="40">
        <f t="shared" si="15"/>
        <v>43096.289636907415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231178443.37698814</v>
      </c>
      <c r="J60" s="40">
        <f>+'Cost Summary'!J48+'Cost Summary'!J118+'Cost Summary'!J189</f>
        <v>64626571.766411014</v>
      </c>
      <c r="K60" s="40">
        <f>+'Cost Summary'!K48+'Cost Summary'!K118+'Cost Summary'!K189</f>
        <v>6164355.4982752735</v>
      </c>
      <c r="L60" s="40">
        <f>+'Cost Summary'!L48+'Cost Summary'!L118+'Cost Summary'!L189</f>
        <v>75637380.378565669</v>
      </c>
      <c r="M60" s="40">
        <f>+'Cost Summary'!M48+'Cost Summary'!M118+'Cost Summary'!M189</f>
        <v>68666323.810496688</v>
      </c>
      <c r="N60" s="40">
        <f>+'Cost Summary'!N48+'Cost Summary'!N118+'Cost Summary'!N189</f>
        <v>41874471.861752905</v>
      </c>
      <c r="O60" s="40">
        <f>+'Cost Summary'!O48+'Cost Summary'!O118+'Cost Summary'!O189</f>
        <v>31920758.625208661</v>
      </c>
      <c r="P60" s="40">
        <f>+'Cost Summary'!P48+'Cost Summary'!P118+'Cost Summary'!P189</f>
        <v>4679487.1856755605</v>
      </c>
      <c r="Q60" s="40">
        <f>+'Cost Summary'!Q48+'Cost Summary'!Q118+'Cost Summary'!Q189</f>
        <v>2172679.7331323135</v>
      </c>
      <c r="R60" s="40">
        <f>+'Cost Summary'!R48+'Cost Summary'!R118+'Cost Summary'!R189</f>
        <v>19280919.609257691</v>
      </c>
      <c r="S60" s="40">
        <f>+'Cost Summary'!S48+'Cost Summary'!S118+'Cost Summary'!S189</f>
        <v>137264.83116407771</v>
      </c>
      <c r="T60" s="40">
        <f>+'Cost Summary'!T48+'Cost Summary'!T118+'Cost Summary'!T189</f>
        <v>118995.3230721205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3761472.701161447</v>
      </c>
      <c r="J62" s="40">
        <f>+'Cost Summary'!J50+'Cost Summary'!J120+'Cost Summary'!J191</f>
        <v>911601.79178672982</v>
      </c>
      <c r="K62" s="40">
        <f>+'Cost Summary'!K50+'Cost Summary'!K120+'Cost Summary'!K191</f>
        <v>65112.285244363593</v>
      </c>
      <c r="L62" s="40">
        <f>+'Cost Summary'!L50+'Cost Summary'!L120+'Cost Summary'!L191</f>
        <v>755725.37949355168</v>
      </c>
      <c r="M62" s="40">
        <f>+'Cost Summary'!M50+'Cost Summary'!M120+'Cost Summary'!M191</f>
        <v>687478.30017523677</v>
      </c>
      <c r="N62" s="40">
        <f>+'Cost Summary'!N50+'Cost Summary'!N120+'Cost Summary'!N191</f>
        <v>408189.37335438444</v>
      </c>
      <c r="O62" s="40">
        <f>+'Cost Summary'!O50+'Cost Summary'!O120+'Cost Summary'!O191</f>
        <v>0</v>
      </c>
      <c r="P62" s="40">
        <f>+'Cost Summary'!P50+'Cost Summary'!P120+'Cost Summary'!P191</f>
        <v>42621.770469009811</v>
      </c>
      <c r="Q62" s="40">
        <f>+'Cost Summary'!Q50+'Cost Summary'!Q120+'Cost Summary'!Q191</f>
        <v>22307.651787706611</v>
      </c>
      <c r="R62" s="40">
        <f>+'Cost Summary'!R50+'Cost Summary'!R120+'Cost Summary'!R191</f>
        <v>67425.269772592714</v>
      </c>
      <c r="S62" s="40">
        <f>+'Cost Summary'!S50+'Cost Summary'!S120+'Cost Summary'!S191</f>
        <v>1566.7322279731916</v>
      </c>
      <c r="T62" s="40">
        <f>+'Cost Summary'!T50+'Cost Summary'!T120+'Cost Summary'!T191</f>
        <v>902.74452700680388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1002467867.1114277</v>
      </c>
      <c r="J64" s="40">
        <f t="shared" ref="J64:T64" si="16">+J50+J57-J60-J61-J62</f>
        <v>282021691.65890884</v>
      </c>
      <c r="K64" s="40">
        <f t="shared" si="16"/>
        <v>27002067.79509348</v>
      </c>
      <c r="L64" s="40">
        <f t="shared" si="16"/>
        <v>330993060.46108103</v>
      </c>
      <c r="M64" s="40">
        <f t="shared" si="16"/>
        <v>301092256.22246712</v>
      </c>
      <c r="N64" s="40">
        <f t="shared" si="16"/>
        <v>182226539.18636912</v>
      </c>
      <c r="O64" s="40">
        <f t="shared" si="16"/>
        <v>141747754.47954673</v>
      </c>
      <c r="P64" s="40">
        <f t="shared" si="16"/>
        <v>20432136.875481833</v>
      </c>
      <c r="Q64" s="40">
        <f t="shared" si="16"/>
        <v>9530739.6635062993</v>
      </c>
      <c r="R64" s="40">
        <f t="shared" si="16"/>
        <v>82295726.872082859</v>
      </c>
      <c r="S64" s="40">
        <f t="shared" si="16"/>
        <v>603697.710141666</v>
      </c>
      <c r="T64" s="40">
        <f t="shared" si="16"/>
        <v>526718.29885952198</v>
      </c>
      <c r="V64" s="44">
        <f t="shared" si="0"/>
        <v>6327.5949664115906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4.1099756206905404E-2</v>
      </c>
      <c r="J66" s="140">
        <f t="shared" si="17"/>
        <v>8.1651994986293594E-2</v>
      </c>
      <c r="K66" s="140">
        <f t="shared" si="17"/>
        <v>4.3272143112094354E-2</v>
      </c>
      <c r="L66" s="140">
        <f t="shared" si="17"/>
        <v>6.6352891713803E-2</v>
      </c>
      <c r="M66" s="140">
        <f t="shared" si="17"/>
        <v>2.5145447669809466E-2</v>
      </c>
      <c r="N66" s="140">
        <f t="shared" si="17"/>
        <v>7.6547649453433342E-2</v>
      </c>
      <c r="O66" s="140">
        <f t="shared" si="17"/>
        <v>2.8394209300129068E-2</v>
      </c>
      <c r="P66" s="140">
        <f t="shared" si="17"/>
        <v>-1.1446508785266111E-3</v>
      </c>
      <c r="Q66" s="140">
        <f t="shared" si="17"/>
        <v>1.8176854549756185E-3</v>
      </c>
      <c r="R66" s="140">
        <f t="shared" si="17"/>
        <v>5.0707845275938211E-2</v>
      </c>
      <c r="S66" s="140">
        <f t="shared" si="17"/>
        <v>1.6331954579914838E-2</v>
      </c>
      <c r="T66" s="140">
        <f t="shared" si="17"/>
        <v>5.9869959880859337E-2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0.83556826359598202</v>
      </c>
      <c r="J67" s="141">
        <f t="shared" si="18"/>
        <v>1.6600053617442665</v>
      </c>
      <c r="K67" s="141">
        <f t="shared" si="18"/>
        <v>0.87973342956653844</v>
      </c>
      <c r="L67" s="141">
        <f t="shared" si="18"/>
        <v>1.3489707879230537</v>
      </c>
      <c r="M67" s="141">
        <f t="shared" si="18"/>
        <v>0.51121320382129654</v>
      </c>
      <c r="N67" s="141">
        <f t="shared" si="18"/>
        <v>1.556232747809166</v>
      </c>
      <c r="O67" s="141">
        <f t="shared" si="18"/>
        <v>0.57726133560625614</v>
      </c>
      <c r="P67" s="141">
        <f t="shared" si="18"/>
        <v>-2.327103699056492E-2</v>
      </c>
      <c r="Q67" s="141">
        <f t="shared" si="18"/>
        <v>3.6953997287275095E-2</v>
      </c>
      <c r="R67" s="141">
        <f t="shared" si="18"/>
        <v>1.0309031035271836</v>
      </c>
      <c r="S67" s="141">
        <f t="shared" si="18"/>
        <v>0.33203269773106509</v>
      </c>
      <c r="T67" s="141">
        <f t="shared" si="18"/>
        <v>1.2171711717065048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">
        <v>508</v>
      </c>
      <c r="H80" s="49">
        <f>SUM(I80:T80)</f>
        <v>1</v>
      </c>
      <c r="I80" s="178">
        <f>AVERAGE('Alloc Pct'!L28:L29)</f>
        <v>0.40918411499945351</v>
      </c>
      <c r="J80" s="178">
        <f>AVERAGE('Alloc Pct'!P28:P29)</f>
        <v>0.14057202311980993</v>
      </c>
      <c r="K80" s="178">
        <f>AVERAGE('Alloc Pct'!T28:T29)</f>
        <v>1.1264133651941868E-2</v>
      </c>
      <c r="L80" s="178">
        <f>AVERAGE('Alloc Pct'!X28:X29)</f>
        <v>0.15541195189567433</v>
      </c>
      <c r="M80" s="178">
        <f>AVERAGE('Alloc Pct'!AB28:AB29)</f>
        <v>0.12046975755809722</v>
      </c>
      <c r="N80" s="178">
        <f>AVERAGE('Alloc Pct'!AF28:AF29)</f>
        <v>8.1087723761938374E-2</v>
      </c>
      <c r="O80" s="178">
        <f>AVERAGE('Alloc Pct'!AJ28:AJ29)</f>
        <v>7.0826454975465691E-2</v>
      </c>
      <c r="P80" s="178">
        <f>AVERAGE('Alloc Pct'!AN28:AN29)</f>
        <v>7.9082156593766571E-3</v>
      </c>
      <c r="Q80" s="178">
        <f>AVERAGE('Alloc Pct'!AR28:AR29)</f>
        <v>3.1018971355072111E-3</v>
      </c>
      <c r="R80" s="178">
        <f>AVERAGE('Alloc Pct'!AV28:AV29)</f>
        <v>0</v>
      </c>
      <c r="S80" s="178">
        <f>AVERAGE('Alloc Pct'!AZ28:AZ29)</f>
        <v>0</v>
      </c>
      <c r="T80" s="178">
        <f>AVERAGE('Alloc Pct'!BD28:BD29)</f>
        <v>1.7372724273520388E-4</v>
      </c>
      <c r="V80" s="44">
        <f t="shared" ref="V80:V124" si="31">SUM(I80:T80)-H80</f>
        <v>0</v>
      </c>
    </row>
    <row r="81" spans="5:22" x14ac:dyDescent="0.25">
      <c r="H81" s="49">
        <f>SUM(I81:T81)</f>
        <v>1</v>
      </c>
      <c r="I81" s="139">
        <f>I80/$H80</f>
        <v>0.40918411499945351</v>
      </c>
      <c r="J81" s="139">
        <f t="shared" ref="J81" si="32">J80/$H80</f>
        <v>0.14057202311980993</v>
      </c>
      <c r="K81" s="139">
        <f t="shared" ref="K81" si="33">K80/$H80</f>
        <v>1.1264133651941868E-2</v>
      </c>
      <c r="L81" s="139">
        <f t="shared" ref="L81" si="34">L80/$H80</f>
        <v>0.15541195189567433</v>
      </c>
      <c r="M81" s="139">
        <f t="shared" ref="M81" si="35">M80/$H80</f>
        <v>0.12046975755809722</v>
      </c>
      <c r="N81" s="139">
        <f t="shared" ref="N81" si="36">N80/$H80</f>
        <v>8.1087723761938374E-2</v>
      </c>
      <c r="O81" s="139">
        <f t="shared" ref="O81" si="37">O80/$H80</f>
        <v>7.0826454975465691E-2</v>
      </c>
      <c r="P81" s="139">
        <f t="shared" ref="P81" si="38">P80/$H80</f>
        <v>7.9082156593766571E-3</v>
      </c>
      <c r="Q81" s="139">
        <f t="shared" ref="Q81" si="39">Q80/$H80</f>
        <v>3.1018971355072111E-3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1.7372724273520388E-4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449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5" sqref="A15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7" t="s">
        <v>383</v>
      </c>
      <c r="M9" s="167" t="s">
        <v>384</v>
      </c>
      <c r="N9" s="167" t="s">
        <v>383</v>
      </c>
      <c r="O9" s="120" t="s">
        <v>3</v>
      </c>
      <c r="P9" s="120" t="s">
        <v>475</v>
      </c>
      <c r="Q9" s="167" t="s">
        <v>475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469</v>
      </c>
      <c r="L10" s="168" t="s">
        <v>470</v>
      </c>
      <c r="M10" s="121" t="s">
        <v>471</v>
      </c>
      <c r="N10" s="121" t="s">
        <v>472</v>
      </c>
      <c r="O10" s="121" t="s">
        <v>473</v>
      </c>
      <c r="P10" s="121" t="s">
        <v>476</v>
      </c>
      <c r="Q10" s="168" t="s">
        <v>477</v>
      </c>
      <c r="R10" s="121" t="s">
        <v>479</v>
      </c>
      <c r="S10" s="121" t="s">
        <v>480</v>
      </c>
      <c r="T10" s="121" t="s">
        <v>481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2042.7400100374914</v>
      </c>
      <c r="I15" s="124">
        <f>'Class Allocation'!L19</f>
        <v>833.62212142199121</v>
      </c>
      <c r="J15" s="124">
        <f>'Class Allocation'!P19</f>
        <v>246.34680666807566</v>
      </c>
      <c r="K15" s="124">
        <f>'Class Allocation'!T19</f>
        <v>25.102067815423805</v>
      </c>
      <c r="L15" s="124">
        <f>'Class Allocation'!X19</f>
        <v>308.04939802817131</v>
      </c>
      <c r="M15" s="124">
        <f>'Class Allocation'!AB19</f>
        <v>281.29841818573033</v>
      </c>
      <c r="N15" s="124">
        <f>'Class Allocation'!AF19</f>
        <v>171.47411637665181</v>
      </c>
      <c r="O15" s="124">
        <f>'Class Allocation'!AJ19</f>
        <v>130.72318032671248</v>
      </c>
      <c r="P15" s="124">
        <f>'Class Allocation'!AN19</f>
        <v>19.186730549447283</v>
      </c>
      <c r="Q15" s="124">
        <f>'Class Allocation'!AR19</f>
        <v>8.9065743874630137</v>
      </c>
      <c r="R15" s="124">
        <f>'Class Allocation'!AV19</f>
        <v>17.052239808153974</v>
      </c>
      <c r="S15" s="124">
        <f>'Class Allocation'!AZ19</f>
        <v>0.55173220014358804</v>
      </c>
      <c r="T15" s="124">
        <f>'Class Allocation'!BD19</f>
        <v>0.42662426952666693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2305549928</v>
      </c>
      <c r="I16" s="124">
        <f>'Class Allocation'!L27</f>
        <v>806066365.82735991</v>
      </c>
      <c r="J16" s="124">
        <f>'Class Allocation'!P27</f>
        <v>257283233.11530399</v>
      </c>
      <c r="K16" s="124">
        <f>'Class Allocation'!T27</f>
        <v>30855174.686423998</v>
      </c>
      <c r="L16" s="124">
        <f>'Class Allocation'!X27</f>
        <v>377672133.70567995</v>
      </c>
      <c r="M16" s="124">
        <f>'Class Allocation'!AB27</f>
        <v>355617243.094432</v>
      </c>
      <c r="N16" s="124">
        <f>'Class Allocation'!AF27</f>
        <v>213221868.44129598</v>
      </c>
      <c r="O16" s="124">
        <f>'Class Allocation'!AJ27</f>
        <v>207213605.32892799</v>
      </c>
      <c r="P16" s="124">
        <f>'Class Allocation'!AN27</f>
        <v>25252688.361383997</v>
      </c>
      <c r="Q16" s="124">
        <f>'Class Allocation'!AR27</f>
        <v>11133500.602312</v>
      </c>
      <c r="R16" s="124">
        <f>'Class Allocation'!AV27</f>
        <v>19966062.376479998</v>
      </c>
      <c r="S16" s="124">
        <f>'Class Allocation'!AZ27</f>
        <v>650165.07969600009</v>
      </c>
      <c r="T16" s="124">
        <f>'Class Allocation'!BD27</f>
        <v>617887.38070400001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1000245183.6218625</v>
      </c>
      <c r="I18" s="124">
        <f>'Class Allocation'!L62</f>
        <v>526944449.35194772</v>
      </c>
      <c r="J18" s="124">
        <f>'Class Allocation'!P62</f>
        <v>138146421.8569825</v>
      </c>
      <c r="K18" s="124">
        <f>'Class Allocation'!T62</f>
        <v>10175973.438260123</v>
      </c>
      <c r="L18" s="124">
        <f>'Class Allocation'!X62</f>
        <v>129201190.75607871</v>
      </c>
      <c r="M18" s="124">
        <f>'Class Allocation'!AB62</f>
        <v>107441489.66218343</v>
      </c>
      <c r="N18" s="124">
        <f>'Class Allocation'!AF62</f>
        <v>69890014.553820267</v>
      </c>
      <c r="O18" s="124">
        <f>'Class Allocation'!AJ62</f>
        <v>0</v>
      </c>
      <c r="P18" s="124">
        <f>'Class Allocation'!AN62</f>
        <v>6661077.8988410365</v>
      </c>
      <c r="Q18" s="124">
        <f>'Class Allocation'!AR62</f>
        <v>3486317.0784089281</v>
      </c>
      <c r="R18" s="124">
        <f>'Class Allocation'!AV62</f>
        <v>7929130.2767597176</v>
      </c>
      <c r="S18" s="124">
        <f>'Class Allocation'!AZ62</f>
        <v>253640.25740415059</v>
      </c>
      <c r="T18" s="124">
        <f>'Class Allocation'!BD62</f>
        <v>115478.49117587344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14436676.990974128</v>
      </c>
      <c r="I19" s="124">
        <f>'Class Allocation'!L68</f>
        <v>5891465.9919345407</v>
      </c>
      <c r="J19" s="124">
        <f>'Class Allocation'!P68</f>
        <v>1741009.2611637285</v>
      </c>
      <c r="K19" s="124">
        <f>'Class Allocation'!T68</f>
        <v>177404.09600639777</v>
      </c>
      <c r="L19" s="124">
        <f>'Class Allocation'!X68</f>
        <v>2177080.6048465804</v>
      </c>
      <c r="M19" s="124">
        <f>'Class Allocation'!AB68</f>
        <v>1988023.1363093622</v>
      </c>
      <c r="N19" s="124">
        <f>'Class Allocation'!AF68</f>
        <v>1211860.7450181558</v>
      </c>
      <c r="O19" s="124">
        <f>'Class Allocation'!AJ68</f>
        <v>923861.24535494624</v>
      </c>
      <c r="P19" s="124">
        <f>'Class Allocation'!AN68</f>
        <v>135598.5735307266</v>
      </c>
      <c r="Q19" s="124">
        <f>'Class Allocation'!AR68</f>
        <v>62945.522629444597</v>
      </c>
      <c r="R19" s="124">
        <f>'Class Allocation'!AV68</f>
        <v>120513.46567516997</v>
      </c>
      <c r="S19" s="124">
        <f>'Class Allocation'!AZ68</f>
        <v>3899.2625198770556</v>
      </c>
      <c r="T19" s="124">
        <f>'Class Allocation'!BD68</f>
        <v>3015.085985197763</v>
      </c>
      <c r="V19" s="44">
        <f t="shared" si="0"/>
        <v>0</v>
      </c>
    </row>
    <row r="20" spans="3:22" x14ac:dyDescent="0.25">
      <c r="C20" s="6"/>
      <c r="D20" s="6" t="s">
        <v>487</v>
      </c>
      <c r="E20" s="6"/>
      <c r="F20" s="6"/>
      <c r="G20" s="6"/>
      <c r="H20" s="124">
        <f>'Class Allocation'!H70</f>
        <v>184406119.05080318</v>
      </c>
      <c r="I20" s="124">
        <f>'Class Allocation'!L70</f>
        <v>75254324.784829289</v>
      </c>
      <c r="J20" s="124">
        <f>'Class Allocation'!P70</f>
        <v>22238688.396466367</v>
      </c>
      <c r="K20" s="124">
        <f>'Class Allocation'!T70</f>
        <v>2266061.7030296572</v>
      </c>
      <c r="L20" s="124">
        <f>'Class Allocation'!X70</f>
        <v>27808822.310808223</v>
      </c>
      <c r="M20" s="124">
        <f>'Class Allocation'!AB70</f>
        <v>25393906.878931865</v>
      </c>
      <c r="N20" s="124">
        <f>'Class Allocation'!AF70</f>
        <v>15479638.213041011</v>
      </c>
      <c r="O20" s="124">
        <f>'Class Allocation'!AJ70</f>
        <v>11800892.054581592</v>
      </c>
      <c r="P20" s="124">
        <f>'Class Allocation'!AN70</f>
        <v>1732061.1044535816</v>
      </c>
      <c r="Q20" s="124">
        <f>'Class Allocation'!AR70</f>
        <v>804031.25642954174</v>
      </c>
      <c r="R20" s="124">
        <f>'Class Allocation'!AV70</f>
        <v>1539372.2885408083</v>
      </c>
      <c r="S20" s="124">
        <f>'Class Allocation'!AZ70</f>
        <v>49807.020611483851</v>
      </c>
      <c r="T20" s="124">
        <f>'Class Allocation'!BD70</f>
        <v>38513.039079727321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2351390.6297819563</v>
      </c>
      <c r="I21" s="125">
        <f>+'Class Allocation'!L72+'Class Allocation'!L73</f>
        <v>1201287.6650209802</v>
      </c>
      <c r="J21" s="125">
        <f>+'Class Allocation'!P72+'Class Allocation'!P73</f>
        <v>319150.07694748155</v>
      </c>
      <c r="K21" s="125">
        <f>+'Class Allocation'!T72+'Class Allocation'!T73</f>
        <v>24600.348172616999</v>
      </c>
      <c r="L21" s="125">
        <f>+'Class Allocation'!X72+'Class Allocation'!X73</f>
        <v>311051.34393936611</v>
      </c>
      <c r="M21" s="125">
        <f>+'Class Allocation'!AB72+'Class Allocation'!AB73</f>
        <v>262475.07128842809</v>
      </c>
      <c r="N21" s="125">
        <f>+'Class Allocation'!AF72+'Class Allocation'!AF73</f>
        <v>169078.23550310725</v>
      </c>
      <c r="O21" s="125">
        <f>+'Class Allocation'!AJ72+'Class Allocation'!AJ73</f>
        <v>19000.685160000001</v>
      </c>
      <c r="P21" s="125">
        <f>+'Class Allocation'!AN72+'Class Allocation'!AN73</f>
        <v>16566.657274709549</v>
      </c>
      <c r="Q21" s="125">
        <f>+'Class Allocation'!AR72+'Class Allocation'!AR73</f>
        <v>8479.7211260224685</v>
      </c>
      <c r="R21" s="125">
        <f>+'Class Allocation'!AV72+'Class Allocation'!AV73</f>
        <v>18794.836501971418</v>
      </c>
      <c r="S21" s="125">
        <f>+'Class Allocation'!AZ72+'Class Allocation'!AZ73</f>
        <v>602.26980834884057</v>
      </c>
      <c r="T21" s="125">
        <f>+'Class Allocation'!BD72+'Class Allocation'!BD73</f>
        <v>303.71903892304931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3949214563.5134315</v>
      </c>
      <c r="I22" s="124">
        <f t="shared" ref="I22:T22" si="1">SUM(I15:I21)</f>
        <v>1611877357.5390396</v>
      </c>
      <c r="J22" s="124">
        <f t="shared" si="1"/>
        <v>476296089.98026448</v>
      </c>
      <c r="K22" s="124">
        <f t="shared" si="1"/>
        <v>48525352.54233256</v>
      </c>
      <c r="L22" s="124">
        <f t="shared" si="1"/>
        <v>595506141.53265703</v>
      </c>
      <c r="M22" s="124">
        <f t="shared" si="1"/>
        <v>543770881.36490512</v>
      </c>
      <c r="N22" s="124">
        <f t="shared" si="1"/>
        <v>331481370.4039768</v>
      </c>
      <c r="O22" s="124">
        <f t="shared" si="1"/>
        <v>252594709.65375289</v>
      </c>
      <c r="P22" s="124">
        <f t="shared" si="1"/>
        <v>37088049.000377826</v>
      </c>
      <c r="Q22" s="124">
        <f t="shared" si="1"/>
        <v>17217243.574427817</v>
      </c>
      <c r="R22" s="124">
        <f t="shared" si="1"/>
        <v>32966138.592082612</v>
      </c>
      <c r="S22" s="124">
        <f t="shared" si="1"/>
        <v>1066627.0655927288</v>
      </c>
      <c r="T22" s="124">
        <f t="shared" si="1"/>
        <v>824602.26402227918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67084848</v>
      </c>
      <c r="I25" s="124">
        <f>'Class Allocation'!L80</f>
        <v>23454204.55776</v>
      </c>
      <c r="J25" s="124">
        <f>'Class Allocation'!P80</f>
        <v>7486199.4428639999</v>
      </c>
      <c r="K25" s="124">
        <f>'Class Allocation'!T80</f>
        <v>897796.52078399993</v>
      </c>
      <c r="L25" s="124">
        <f>'Class Allocation'!X80</f>
        <v>10989168.950879999</v>
      </c>
      <c r="M25" s="124">
        <f>'Class Allocation'!AB80</f>
        <v>10347435.294911999</v>
      </c>
      <c r="N25" s="124">
        <f>'Class Allocation'!AF80</f>
        <v>6204140.9127359996</v>
      </c>
      <c r="O25" s="124">
        <f>'Class Allocation'!AJ80</f>
        <v>6029317.7988479994</v>
      </c>
      <c r="P25" s="124">
        <f>'Class Allocation'!AN80</f>
        <v>734780.3401439999</v>
      </c>
      <c r="Q25" s="124">
        <f>'Class Allocation'!AR80</f>
        <v>323952.73099200003</v>
      </c>
      <c r="R25" s="124">
        <f>'Class Allocation'!AV80</f>
        <v>580954.78367999999</v>
      </c>
      <c r="S25" s="124">
        <f>'Class Allocation'!AZ80</f>
        <v>18917.927136000002</v>
      </c>
      <c r="T25" s="124">
        <f>'Class Allocation'!BD80</f>
        <v>17978.739264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22702378.405066505</v>
      </c>
      <c r="I27" s="124">
        <f>'Class Allocation'!L82</f>
        <v>11959959.901351374</v>
      </c>
      <c r="J27" s="124">
        <f>'Class Allocation'!P82</f>
        <v>3135483.5750839366</v>
      </c>
      <c r="K27" s="124">
        <f>'Class Allocation'!T82</f>
        <v>230962.17149356692</v>
      </c>
      <c r="L27" s="124">
        <f>'Class Allocation'!X82</f>
        <v>2932455.3329102057</v>
      </c>
      <c r="M27" s="124">
        <f>'Class Allocation'!AB82</f>
        <v>2438579.4549719593</v>
      </c>
      <c r="N27" s="124">
        <f>'Class Allocation'!AF82</f>
        <v>1586280.6271069881</v>
      </c>
      <c r="O27" s="124">
        <f>'Class Allocation'!AJ82</f>
        <v>0</v>
      </c>
      <c r="P27" s="124">
        <f>'Class Allocation'!AN82</f>
        <v>151185.24289968816</v>
      </c>
      <c r="Q27" s="124">
        <f>'Class Allocation'!AR82</f>
        <v>79128.288593696197</v>
      </c>
      <c r="R27" s="124">
        <f>'Class Allocation'!AV82</f>
        <v>179965.9912525214</v>
      </c>
      <c r="S27" s="124">
        <f>'Class Allocation'!AZ82</f>
        <v>5756.8256229908211</v>
      </c>
      <c r="T27" s="124">
        <f>'Class Allocation'!BD82</f>
        <v>2620.9937795730566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17021769.917311624</v>
      </c>
      <c r="I28" s="125">
        <f>'Class Allocation'!L83</f>
        <v>6946417.0080880336</v>
      </c>
      <c r="J28" s="125">
        <f>'Class Allocation'!P83</f>
        <v>2052761.8014842097</v>
      </c>
      <c r="K28" s="125">
        <f>'Class Allocation'!T83</f>
        <v>209170.82972054539</v>
      </c>
      <c r="L28" s="125">
        <f>'Class Allocation'!X83</f>
        <v>2566917.9389626016</v>
      </c>
      <c r="M28" s="125">
        <f>'Class Allocation'!AB83</f>
        <v>2344007.0341469105</v>
      </c>
      <c r="N28" s="125">
        <f>'Class Allocation'!AF83</f>
        <v>1428861.6962489097</v>
      </c>
      <c r="O28" s="125">
        <f>'Class Allocation'!AJ83</f>
        <v>1089291.7784185852</v>
      </c>
      <c r="P28" s="125">
        <f>'Class Allocation'!AN83</f>
        <v>159879.43217118052</v>
      </c>
      <c r="Q28" s="125">
        <f>'Class Allocation'!AR83</f>
        <v>74216.816251635304</v>
      </c>
      <c r="R28" s="125">
        <f>'Class Allocation'!AV83</f>
        <v>142093.12059437844</v>
      </c>
      <c r="S28" s="125">
        <f>'Class Allocation'!AZ83</f>
        <v>4597.4810894529437</v>
      </c>
      <c r="T28" s="125">
        <f>'Class Allocation'!BD83</f>
        <v>3554.98013518166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113670290.32237813</v>
      </c>
      <c r="I29" s="124">
        <f t="shared" ref="I29:T29" si="2">SUM(I25:I28)</f>
        <v>45409657.206314281</v>
      </c>
      <c r="J29" s="124">
        <f t="shared" si="2"/>
        <v>13552112.787023211</v>
      </c>
      <c r="K29" s="124">
        <f t="shared" si="2"/>
        <v>1415911.9489092883</v>
      </c>
      <c r="L29" s="124">
        <f t="shared" si="2"/>
        <v>17393644.830503445</v>
      </c>
      <c r="M29" s="124">
        <f t="shared" si="2"/>
        <v>15953387.545119341</v>
      </c>
      <c r="N29" s="124">
        <f t="shared" si="2"/>
        <v>9708155.6179176085</v>
      </c>
      <c r="O29" s="124">
        <f t="shared" si="2"/>
        <v>7624990.8520351909</v>
      </c>
      <c r="P29" s="124">
        <f t="shared" si="2"/>
        <v>1096891.4358396493</v>
      </c>
      <c r="Q29" s="124">
        <f t="shared" si="2"/>
        <v>504014.83430491935</v>
      </c>
      <c r="R29" s="124">
        <f t="shared" si="2"/>
        <v>955646.16741108289</v>
      </c>
      <c r="S29" s="124">
        <f t="shared" si="2"/>
        <v>30955.85645552809</v>
      </c>
      <c r="T29" s="124">
        <f t="shared" si="2"/>
        <v>24921.240544581724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37369588.997128196</v>
      </c>
      <c r="I32" s="124">
        <f>'Class Allocation'!L97</f>
        <v>15250161.989964724</v>
      </c>
      <c r="J32" s="124">
        <f>'Class Allocation'!P97</f>
        <v>4506632.6946677994</v>
      </c>
      <c r="K32" s="124">
        <f>'Class Allocation'!T97</f>
        <v>459213.58206677053</v>
      </c>
      <c r="L32" s="124">
        <f>'Class Allocation'!X97</f>
        <v>5635410.9375447314</v>
      </c>
      <c r="M32" s="124">
        <f>'Class Allocation'!AB97</f>
        <v>5146032.3983912673</v>
      </c>
      <c r="N32" s="124">
        <f>'Class Allocation'!AF97</f>
        <v>3136922.5751463105</v>
      </c>
      <c r="O32" s="124">
        <f>'Class Allocation'!AJ97</f>
        <v>2391430.8708904479</v>
      </c>
      <c r="P32" s="124">
        <f>'Class Allocation'!AN97</f>
        <v>350999.26143725414</v>
      </c>
      <c r="Q32" s="124">
        <f>'Class Allocation'!AR97</f>
        <v>162935.57799640542</v>
      </c>
      <c r="R32" s="124">
        <f>'Class Allocation'!AV97</f>
        <v>311951.19789105549</v>
      </c>
      <c r="S32" s="124">
        <f>'Class Allocation'!AZ97</f>
        <v>10093.308719923074</v>
      </c>
      <c r="T32" s="124">
        <f>'Class Allocation'!BD97</f>
        <v>7804.6024115026667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318409098.39980996</v>
      </c>
      <c r="J33" s="124">
        <f>+'Class Allocation'!P90+'Class Allocation'!P91+'Class Allocation'!P92</f>
        <v>100731696.09016797</v>
      </c>
      <c r="K33" s="124">
        <f>+'Class Allocation'!T90+'Class Allocation'!T91+'Class Allocation'!T92</f>
        <v>12075763.021541996</v>
      </c>
      <c r="L33" s="124">
        <f>+'Class Allocation'!X90+'Class Allocation'!X91+'Class Allocation'!X92</f>
        <v>147675219.20078397</v>
      </c>
      <c r="M33" s="124">
        <f>+'Class Allocation'!AB90+'Class Allocation'!AB91+'Class Allocation'!AB92</f>
        <v>138765061.54651797</v>
      </c>
      <c r="N33" s="124">
        <f>+'Class Allocation'!AF90+'Class Allocation'!AF91+'Class Allocation'!AF92</f>
        <v>83266630.041869983</v>
      </c>
      <c r="O33" s="124">
        <f>+'Class Allocation'!AJ90+'Class Allocation'!AJ91+'Class Allocation'!AJ92</f>
        <v>80632542.651737988</v>
      </c>
      <c r="P33" s="124">
        <f>+'Class Allocation'!AN90+'Class Allocation'!AN91+'Class Allocation'!AN92</f>
        <v>9871952.089097999</v>
      </c>
      <c r="Q33" s="124">
        <f>+'Class Allocation'!AR90+'Class Allocation'!AR91+'Class Allocation'!AR92</f>
        <v>4341634.0888139987</v>
      </c>
      <c r="R33" s="124">
        <f>+'Class Allocation'!AV90+'Class Allocation'!AV91+'Class Allocation'!AV92</f>
        <v>7675372.6937579988</v>
      </c>
      <c r="S33" s="124">
        <f>+'Class Allocation'!AZ90+'Class Allocation'!AZ91+'Class Allocation'!AZ92</f>
        <v>250391.97222599995</v>
      </c>
      <c r="T33" s="124">
        <f>+'Class Allocation'!BD90+'Class Allocation'!BD91+'Class Allocation'!BD92</f>
        <v>240448.60870799996</v>
      </c>
      <c r="V33" s="44">
        <f t="shared" si="0"/>
        <v>-6327.594966173172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372920664.156416</v>
      </c>
      <c r="I35" s="124">
        <f>+'Class Allocation'!L95</f>
        <v>196460305.17668977</v>
      </c>
      <c r="J35" s="124">
        <f>+'Class Allocation'!P95</f>
        <v>51505027.200625151</v>
      </c>
      <c r="K35" s="124">
        <f>+'Class Allocation'!T95</f>
        <v>3793900.5707510891</v>
      </c>
      <c r="L35" s="124">
        <f>+'Class Allocation'!X95</f>
        <v>48169983.375567578</v>
      </c>
      <c r="M35" s="124">
        <f>+'Class Allocation'!AB95</f>
        <v>40057330.281455591</v>
      </c>
      <c r="N35" s="124">
        <f>+'Class Allocation'!AF95</f>
        <v>26057041.885407738</v>
      </c>
      <c r="O35" s="124">
        <f>+'Class Allocation'!AJ95</f>
        <v>0</v>
      </c>
      <c r="P35" s="124">
        <f>+'Class Allocation'!AN95</f>
        <v>2483444.6940686353</v>
      </c>
      <c r="Q35" s="124">
        <f>+'Class Allocation'!AR95</f>
        <v>1299800.9904255799</v>
      </c>
      <c r="R35" s="124">
        <f>+'Class Allocation'!AV95</f>
        <v>2956211.714296876</v>
      </c>
      <c r="S35" s="124">
        <f>+'Class Allocation'!AZ95</f>
        <v>94564.507579492143</v>
      </c>
      <c r="T35" s="124">
        <f>+'Class Allocation'!BD95</f>
        <v>43053.759548386661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64850390.921927154</v>
      </c>
      <c r="I36" s="125">
        <f>+'Class Allocation'!L96</f>
        <v>26464807.165739194</v>
      </c>
      <c r="J36" s="125">
        <f>+'Class Allocation'!P96</f>
        <v>7820714.6461579846</v>
      </c>
      <c r="K36" s="125">
        <f>+'Class Allocation'!T96</f>
        <v>796909.49547176226</v>
      </c>
      <c r="L36" s="125">
        <f>+'Class Allocation'!X96</f>
        <v>9779572.4307689033</v>
      </c>
      <c r="M36" s="125">
        <f>+'Class Allocation'!AB96</f>
        <v>8930315.3095481526</v>
      </c>
      <c r="N36" s="125">
        <f>+'Class Allocation'!AF96</f>
        <v>5443748.8008147487</v>
      </c>
      <c r="O36" s="125">
        <f>+'Class Allocation'!AJ96</f>
        <v>4150038.3333605393</v>
      </c>
      <c r="P36" s="125">
        <f>+'Class Allocation'!AN96</f>
        <v>609116.6621945696</v>
      </c>
      <c r="Q36" s="125">
        <f>+'Class Allocation'!AR96</f>
        <v>282754.94089509681</v>
      </c>
      <c r="R36" s="125">
        <f>+'Class Allocation'!AV96</f>
        <v>541353.48219519004</v>
      </c>
      <c r="S36" s="125">
        <f>+'Class Allocation'!AZ96</f>
        <v>17515.713545391394</v>
      </c>
      <c r="T36" s="125">
        <f>+'Class Allocation'!BD96</f>
        <v>13543.941235614309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1539051831.0754714</v>
      </c>
      <c r="I37" s="124">
        <f t="shared" ref="I37:T37" si="3">SUM(I32:I36)</f>
        <v>627672675.65511847</v>
      </c>
      <c r="J37" s="124">
        <f t="shared" si="3"/>
        <v>185026640.82804325</v>
      </c>
      <c r="K37" s="124">
        <f t="shared" si="3"/>
        <v>18943923.987907894</v>
      </c>
      <c r="L37" s="124">
        <f t="shared" si="3"/>
        <v>232362386.69707274</v>
      </c>
      <c r="M37" s="124">
        <f t="shared" si="3"/>
        <v>212095269.77940404</v>
      </c>
      <c r="N37" s="124">
        <f t="shared" si="3"/>
        <v>129302258.91551599</v>
      </c>
      <c r="O37" s="124">
        <f t="shared" si="3"/>
        <v>98980142.150965646</v>
      </c>
      <c r="P37" s="124">
        <f t="shared" si="3"/>
        <v>14505644.970799994</v>
      </c>
      <c r="Q37" s="124">
        <f t="shared" si="3"/>
        <v>6710024.5494068135</v>
      </c>
      <c r="R37" s="124">
        <f t="shared" si="3"/>
        <v>12711995.007231921</v>
      </c>
      <c r="S37" s="124">
        <f t="shared" si="3"/>
        <v>411818.66733820067</v>
      </c>
      <c r="T37" s="124">
        <f t="shared" si="3"/>
        <v>322722.27170004073</v>
      </c>
      <c r="V37" s="44">
        <f t="shared" si="0"/>
        <v>-6327.5949664115906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2523833022.7603383</v>
      </c>
      <c r="I40" s="105">
        <f t="shared" ref="I40:T40" si="4">+I22+I29-I37</f>
        <v>1029614339.0902355</v>
      </c>
      <c r="J40" s="105">
        <f t="shared" si="4"/>
        <v>304821561.93924439</v>
      </c>
      <c r="K40" s="105">
        <f t="shared" si="4"/>
        <v>30997340.503333956</v>
      </c>
      <c r="L40" s="105">
        <f t="shared" si="4"/>
        <v>380537399.66608775</v>
      </c>
      <c r="M40" s="105">
        <f t="shared" si="4"/>
        <v>347628999.13062036</v>
      </c>
      <c r="N40" s="105">
        <f t="shared" si="4"/>
        <v>211887267.10637841</v>
      </c>
      <c r="O40" s="105">
        <f t="shared" si="4"/>
        <v>161239558.35482246</v>
      </c>
      <c r="P40" s="105">
        <f t="shared" si="4"/>
        <v>23679295.465417478</v>
      </c>
      <c r="Q40" s="105">
        <f t="shared" si="4"/>
        <v>11011233.859325921</v>
      </c>
      <c r="R40" s="105">
        <f t="shared" si="4"/>
        <v>21209789.752261773</v>
      </c>
      <c r="S40" s="105">
        <f t="shared" si="4"/>
        <v>685764.25471005635</v>
      </c>
      <c r="T40" s="105">
        <f t="shared" si="4"/>
        <v>526801.23286682018</v>
      </c>
      <c r="V40" s="44">
        <f t="shared" si="0"/>
        <v>6327.5949668884277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18273306.031173795</v>
      </c>
      <c r="I42" s="105">
        <f>'Class Allocation'!L103</f>
        <v>7756852.2049773652</v>
      </c>
      <c r="J42" s="105">
        <f>'Class Allocation'!P103</f>
        <v>2323411.2828425537</v>
      </c>
      <c r="K42" s="105">
        <f>'Class Allocation'!T103</f>
        <v>219472.84875509591</v>
      </c>
      <c r="L42" s="105">
        <f>'Class Allocation'!X103</f>
        <v>2696926.1561980736</v>
      </c>
      <c r="M42" s="105">
        <f>'Class Allocation'!AB103</f>
        <v>2412850.404558369</v>
      </c>
      <c r="N42" s="105">
        <f>'Class Allocation'!AF103</f>
        <v>1473090.0129429281</v>
      </c>
      <c r="O42" s="105">
        <f>'Class Allocation'!AJ103</f>
        <v>1018594.1343399263</v>
      </c>
      <c r="P42" s="105">
        <f>'Class Allocation'!AN103</f>
        <v>159627.40880009602</v>
      </c>
      <c r="Q42" s="105">
        <f>'Class Allocation'!AR103</f>
        <v>74776.2561981459</v>
      </c>
      <c r="R42" s="105">
        <f>'Class Allocation'!AV103</f>
        <v>130239.69354985667</v>
      </c>
      <c r="S42" s="105">
        <f>'Class Allocation'!AZ103</f>
        <v>4201.6051659312252</v>
      </c>
      <c r="T42" s="105">
        <f>'Class Allocation'!BD103</f>
        <v>3264.0228454572598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33638927.523295939</v>
      </c>
      <c r="I43" s="105">
        <f>'Class Allocation'!L104</f>
        <v>13729774.550020628</v>
      </c>
      <c r="J43" s="105">
        <f>'Class Allocation'!P104</f>
        <v>4057031.9471883178</v>
      </c>
      <c r="K43" s="105">
        <f>'Class Allocation'!T104</f>
        <v>413333.02887490933</v>
      </c>
      <c r="L43" s="105">
        <f>'Class Allocation'!X104</f>
        <v>5072448.6128889807</v>
      </c>
      <c r="M43" s="105">
        <f>'Class Allocation'!AB104</f>
        <v>4631773.9827332608</v>
      </c>
      <c r="N43" s="105">
        <f>'Class Allocation'!AF104</f>
        <v>2823517.8451337321</v>
      </c>
      <c r="O43" s="105">
        <f>'Class Allocation'!AJ104</f>
        <v>2151570.8995186072</v>
      </c>
      <c r="P43" s="105">
        <f>'Class Allocation'!AN104</f>
        <v>315911.47359545465</v>
      </c>
      <c r="Q43" s="105">
        <f>'Class Allocation'!AR104</f>
        <v>146654.37884839816</v>
      </c>
      <c r="R43" s="105">
        <f>'Class Allocation'!AV104</f>
        <v>280801.54394939222</v>
      </c>
      <c r="S43" s="105">
        <f>'Class Allocation'!AZ104</f>
        <v>9085.3991285646189</v>
      </c>
      <c r="T43" s="105">
        <f>'Class Allocation'!BD104</f>
        <v>7023.8614157022002</v>
      </c>
      <c r="U43" s="47"/>
      <c r="V43" s="44">
        <f t="shared" si="0"/>
        <v>0</v>
      </c>
    </row>
    <row r="44" spans="3:40" x14ac:dyDescent="0.25">
      <c r="C44" s="6" t="s">
        <v>453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12687468.91182</v>
      </c>
      <c r="J44" s="105">
        <f>'Class Allocation'!P105</f>
        <v>4049633.0824230001</v>
      </c>
      <c r="K44" s="105">
        <f>'Class Allocation'!T105</f>
        <v>485659.84911299997</v>
      </c>
      <c r="L44" s="105">
        <f>'Class Allocation'!X105</f>
        <v>5944552.034909999</v>
      </c>
      <c r="M44" s="105">
        <f>'Class Allocation'!AB105</f>
        <v>5597408.4858839996</v>
      </c>
      <c r="N44" s="105">
        <f>'Class Allocation'!AF105</f>
        <v>3356108.0599019998</v>
      </c>
      <c r="O44" s="105">
        <f>'Class Allocation'!AJ105</f>
        <v>3261538.1154359998</v>
      </c>
      <c r="P44" s="105">
        <f>'Class Allocation'!AN105</f>
        <v>397476.82338299998</v>
      </c>
      <c r="Q44" s="105">
        <f>'Class Allocation'!AR105</f>
        <v>175241.082819</v>
      </c>
      <c r="R44" s="105">
        <f>'Class Allocation'!AV105</f>
        <v>314265.43325999996</v>
      </c>
      <c r="S44" s="105">
        <f>'Class Allocation'!AZ105</f>
        <v>10233.585702</v>
      </c>
      <c r="T44" s="105">
        <f>'Class Allocation'!BD105</f>
        <v>9725.5353479999994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12738651.640723204</v>
      </c>
      <c r="I45" s="129">
        <f>'Class Allocation'!L106</f>
        <v>5199298.1933581987</v>
      </c>
      <c r="J45" s="129">
        <f>'Class Allocation'!P106</f>
        <v>1536348.5246289803</v>
      </c>
      <c r="K45" s="129">
        <f>'Class Allocation'!T106</f>
        <v>156524.1776152369</v>
      </c>
      <c r="L45" s="129">
        <f>'Class Allocation'!X106</f>
        <v>1920874.4333574183</v>
      </c>
      <c r="M45" s="129">
        <f>'Class Allocation'!AB106</f>
        <v>1753996.3247562842</v>
      </c>
      <c r="N45" s="129">
        <f>'Class Allocation'!AF106</f>
        <v>1069231.7763583662</v>
      </c>
      <c r="O45" s="129">
        <f>'Class Allocation'!AJ106</f>
        <v>814773.66215983208</v>
      </c>
      <c r="P45" s="129">
        <f>'Class Allocation'!AN106</f>
        <v>119631.82264515084</v>
      </c>
      <c r="Q45" s="129">
        <f>'Class Allocation'!AR106</f>
        <v>55536.224882396178</v>
      </c>
      <c r="R45" s="129">
        <f>'Class Allocation'!AV106</f>
        <v>106336.12043877837</v>
      </c>
      <c r="S45" s="129">
        <f>'Class Allocation'!AZ106</f>
        <v>3440.5298574267704</v>
      </c>
      <c r="T45" s="129">
        <f>'Class Allocation'!BD106</f>
        <v>2659.8506651373923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100940196.19519293</v>
      </c>
      <c r="I46" s="117">
        <f t="shared" ref="I46:T46" si="6">SUM(I42:I45)</f>
        <v>39373393.860176191</v>
      </c>
      <c r="J46" s="117">
        <f t="shared" si="6"/>
        <v>11966424.837082852</v>
      </c>
      <c r="K46" s="117">
        <f t="shared" si="6"/>
        <v>1274989.9043582422</v>
      </c>
      <c r="L46" s="117">
        <f t="shared" si="6"/>
        <v>15634801.23735447</v>
      </c>
      <c r="M46" s="117">
        <f t="shared" si="6"/>
        <v>14396029.197931912</v>
      </c>
      <c r="N46" s="117">
        <f t="shared" si="6"/>
        <v>8721947.6943370253</v>
      </c>
      <c r="O46" s="117">
        <f t="shared" si="6"/>
        <v>7246476.811454365</v>
      </c>
      <c r="P46" s="117">
        <f t="shared" si="6"/>
        <v>992647.52842370141</v>
      </c>
      <c r="Q46" s="117">
        <f t="shared" si="6"/>
        <v>452207.94274794025</v>
      </c>
      <c r="R46" s="117">
        <f t="shared" si="6"/>
        <v>831642.79119802709</v>
      </c>
      <c r="S46" s="117">
        <f t="shared" si="6"/>
        <v>26961.119853922613</v>
      </c>
      <c r="T46" s="117">
        <f t="shared" si="6"/>
        <v>22673.27027429685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498214354.54141825</v>
      </c>
      <c r="I48" s="117">
        <f>'Class Allocation'!L118</f>
        <v>203346874.26347232</v>
      </c>
      <c r="J48" s="117">
        <f>'Class Allocation'!P118</f>
        <v>60087276.906273283</v>
      </c>
      <c r="K48" s="117">
        <f>'Class Allocation'!T118</f>
        <v>6121730.48766049</v>
      </c>
      <c r="L48" s="117">
        <f>'Class Allocation'!X118</f>
        <v>75126256.919601813</v>
      </c>
      <c r="M48" s="117">
        <f>'Class Allocation'!AB118</f>
        <v>68599579.567187265</v>
      </c>
      <c r="N48" s="117">
        <f>'Class Allocation'!AF118</f>
        <v>41818132.274736926</v>
      </c>
      <c r="O48" s="117">
        <f>'Class Allocation'!AJ118</f>
        <v>31866161.791615065</v>
      </c>
      <c r="P48" s="117">
        <f>'Class Allocation'!AN118</f>
        <v>4678854.0092602363</v>
      </c>
      <c r="Q48" s="117">
        <f>'Class Allocation'!AR118</f>
        <v>2172046.5567169897</v>
      </c>
      <c r="R48" s="117">
        <f>'Class Allocation'!AV118</f>
        <v>4158853.1583266356</v>
      </c>
      <c r="S48" s="117">
        <f>'Class Allocation'!AZ118</f>
        <v>134560.65920812334</v>
      </c>
      <c r="T48" s="117">
        <f>'Class Allocation'!BD118</f>
        <v>104027.94735917235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5868998.4609399671</v>
      </c>
      <c r="I50" s="117">
        <f>'Class Allocation'!L131</f>
        <v>3018244.6687044059</v>
      </c>
      <c r="J50" s="117">
        <f>'Class Allocation'!P131</f>
        <v>819262.94132091012</v>
      </c>
      <c r="K50" s="117">
        <f>'Class Allocation'!T131</f>
        <v>65112.285244363593</v>
      </c>
      <c r="L50" s="117">
        <f>'Class Allocation'!X131</f>
        <v>755725.37949355168</v>
      </c>
      <c r="M50" s="117">
        <f>'Class Allocation'!AB131</f>
        <v>687478.30017523677</v>
      </c>
      <c r="N50" s="117">
        <f>'Class Allocation'!AF131</f>
        <v>408189.37335438444</v>
      </c>
      <c r="O50" s="117">
        <f>'Class Allocation'!AJ131</f>
        <v>0</v>
      </c>
      <c r="P50" s="117">
        <f>'Class Allocation'!AN131</f>
        <v>42621.770469009811</v>
      </c>
      <c r="Q50" s="117">
        <f>'Class Allocation'!AR131</f>
        <v>22307.651787706611</v>
      </c>
      <c r="R50" s="117">
        <f>'Class Allocation'!AV131</f>
        <v>47829.519292413439</v>
      </c>
      <c r="S50" s="117">
        <f>'Class Allocation'!AZ131</f>
        <v>1529.9901958228554</v>
      </c>
      <c r="T50" s="117">
        <f>'Class Allocation'!BD131</f>
        <v>696.58090216325115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2120689865.9531729</v>
      </c>
      <c r="I52" s="105">
        <f t="shared" ref="I52:T52" si="7">+I40+I46-I48-I49-I50</f>
        <v>862622614.01823497</v>
      </c>
      <c r="J52" s="105">
        <f t="shared" si="7"/>
        <v>255881446.92873308</v>
      </c>
      <c r="K52" s="105">
        <f t="shared" si="7"/>
        <v>26085487.634787343</v>
      </c>
      <c r="L52" s="105">
        <f t="shared" si="7"/>
        <v>320290218.60434687</v>
      </c>
      <c r="M52" s="105">
        <f t="shared" si="7"/>
        <v>292737970.46118975</v>
      </c>
      <c r="N52" s="105">
        <f t="shared" si="7"/>
        <v>178382893.15262413</v>
      </c>
      <c r="O52" s="105">
        <f t="shared" si="7"/>
        <v>136619873.37466174</v>
      </c>
      <c r="P52" s="105">
        <f t="shared" si="7"/>
        <v>19950467.214111932</v>
      </c>
      <c r="Q52" s="105">
        <f t="shared" si="7"/>
        <v>9269087.5935691651</v>
      </c>
      <c r="R52" s="105">
        <f t="shared" si="7"/>
        <v>17834749.865840748</v>
      </c>
      <c r="S52" s="105">
        <f t="shared" si="7"/>
        <v>576634.72516003274</v>
      </c>
      <c r="T52" s="105">
        <f t="shared" si="7"/>
        <v>444749.97487978148</v>
      </c>
      <c r="U52" s="47"/>
      <c r="V52" s="44">
        <f t="shared" si="0"/>
        <v>6327.5949668884277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24308604.84328194</v>
      </c>
      <c r="J55" s="117">
        <f>'Class Allocation'!P204</f>
        <v>8375314.1986260395</v>
      </c>
      <c r="K55" s="117">
        <f>'Class Allocation'!T204</f>
        <v>806673.67063874123</v>
      </c>
      <c r="L55" s="117">
        <f>'Class Allocation'!X204</f>
        <v>10690305.405906282</v>
      </c>
      <c r="M55" s="117">
        <f>'Class Allocation'!AB204</f>
        <v>8927313.0423648767</v>
      </c>
      <c r="N55" s="117">
        <f>'Class Allocation'!AF204</f>
        <v>5705182.7280346956</v>
      </c>
      <c r="O55" s="117">
        <f>'Class Allocation'!AJ204</f>
        <v>5181678.9511274137</v>
      </c>
      <c r="P55" s="117">
        <f>'Class Allocation'!AN204</f>
        <v>594138.74332758097</v>
      </c>
      <c r="Q55" s="117">
        <f>'Class Allocation'!AR204</f>
        <v>251466.56870373536</v>
      </c>
      <c r="R55" s="117">
        <f>'Class Allocation'!AV204</f>
        <v>240239.86921013281</v>
      </c>
      <c r="S55" s="117">
        <f>'Class Allocation'!AZ204</f>
        <v>7823.053477743355</v>
      </c>
      <c r="T55" s="117">
        <f>'Class Allocation'!BD204</f>
        <v>12696.239206237406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36373212.848033197</v>
      </c>
      <c r="I57" s="117">
        <f>'Class Allocation'!L250</f>
        <v>18931616.444264442</v>
      </c>
      <c r="J57" s="117">
        <f>'Class Allocation'!P250</f>
        <v>5073426.6406523287</v>
      </c>
      <c r="K57" s="117">
        <f>'Class Allocation'!T250</f>
        <v>392478.61793271732</v>
      </c>
      <c r="L57" s="117">
        <f>'Class Allocation'!X250</f>
        <v>4630520.7500322228</v>
      </c>
      <c r="M57" s="117">
        <f>'Class Allocation'!AB250</f>
        <v>4143926.6353328857</v>
      </c>
      <c r="N57" s="117">
        <f>'Class Allocation'!AF250</f>
        <v>2501789.3686833214</v>
      </c>
      <c r="O57" s="117">
        <f>'Class Allocation'!AJ250</f>
        <v>0</v>
      </c>
      <c r="P57" s="117">
        <f>'Class Allocation'!AN250</f>
        <v>256912.09431127345</v>
      </c>
      <c r="Q57" s="117">
        <f>'Class Allocation'!AR250</f>
        <v>134464.27675061973</v>
      </c>
      <c r="R57" s="117">
        <f>'Class Allocation'!AV250</f>
        <v>294374.24077159655</v>
      </c>
      <c r="S57" s="117">
        <f>'Class Allocation'!AZ250</f>
        <v>9416.5634308346162</v>
      </c>
      <c r="T57" s="117">
        <f>'Class Allocation'!BD250</f>
        <v>4287.2158709490941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50428625.685742073</v>
      </c>
      <c r="I60" s="134">
        <f>'Class Allocation'!L286</f>
        <v>20370549.36255632</v>
      </c>
      <c r="J60" s="134">
        <f>'Class Allocation'!P286</f>
        <v>6082512.7067378843</v>
      </c>
      <c r="K60" s="134">
        <f>'Class Allocation'!T286</f>
        <v>630166.57990055997</v>
      </c>
      <c r="L60" s="134">
        <f>'Class Allocation'!X286</f>
        <v>7631456.9999063285</v>
      </c>
      <c r="M60" s="134">
        <f>'Class Allocation'!AB286</f>
        <v>7061620.1824229751</v>
      </c>
      <c r="N60" s="134">
        <f>'Class Allocation'!AF286</f>
        <v>4248689.2244248185</v>
      </c>
      <c r="O60" s="134">
        <f>'Class Allocation'!AJ286</f>
        <v>3250560.2445247797</v>
      </c>
      <c r="P60" s="134">
        <f>'Class Allocation'!AN286</f>
        <v>481642.69344145234</v>
      </c>
      <c r="Q60" s="134">
        <f>'Class Allocation'!AR286</f>
        <v>223589.45990083212</v>
      </c>
      <c r="R60" s="134">
        <f>'Class Allocation'!AV286</f>
        <v>423492.68722278689</v>
      </c>
      <c r="S60" s="134">
        <f>'Class Allocation'!AZ286</f>
        <v>13703.908585136094</v>
      </c>
      <c r="T60" s="134">
        <f>'Class Allocation'!BD286</f>
        <v>10641.636118186208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168412786.84768069</v>
      </c>
      <c r="I61" s="117">
        <f t="shared" ref="I61:T61" si="8">SUM(I55:I60)</f>
        <v>70947396.86882326</v>
      </c>
      <c r="J61" s="117">
        <f t="shared" si="8"/>
        <v>21643080.989249598</v>
      </c>
      <c r="K61" s="117">
        <f t="shared" si="8"/>
        <v>2016958.6540426062</v>
      </c>
      <c r="L61" s="117">
        <f t="shared" si="8"/>
        <v>25130123.291945666</v>
      </c>
      <c r="M61" s="117">
        <f t="shared" si="8"/>
        <v>22114026.399510175</v>
      </c>
      <c r="N61" s="117">
        <f t="shared" si="8"/>
        <v>13631976.454315642</v>
      </c>
      <c r="O61" s="117">
        <f t="shared" si="8"/>
        <v>9650683.883488968</v>
      </c>
      <c r="P61" s="117">
        <f t="shared" si="8"/>
        <v>1455520.4268255471</v>
      </c>
      <c r="Q61" s="117">
        <f t="shared" si="8"/>
        <v>673806.2228639872</v>
      </c>
      <c r="R61" s="117">
        <f t="shared" si="8"/>
        <v>1084749.5371347554</v>
      </c>
      <c r="S61" s="117">
        <f t="shared" si="8"/>
        <v>34994.625177171336</v>
      </c>
      <c r="T61" s="117">
        <f t="shared" si="8"/>
        <v>29469.494303288215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24982483.080480002</v>
      </c>
      <c r="J66" s="117">
        <f>+'Class Allocation'!P439+'Class Allocation'!P440+'Class Allocation'!P441</f>
        <v>7974001.0136719998</v>
      </c>
      <c r="K66" s="117">
        <f>+'Class Allocation'!T439+'Class Allocation'!T440+'Class Allocation'!T441</f>
        <v>956297.03983199992</v>
      </c>
      <c r="L66" s="117">
        <f>+'Class Allocation'!X439+'Class Allocation'!X440+'Class Allocation'!X441</f>
        <v>11705224.39624</v>
      </c>
      <c r="M66" s="117">
        <f>+'Class Allocation'!AB439+'Class Allocation'!AB440+'Class Allocation'!AB441</f>
        <v>11021675.305375999</v>
      </c>
      <c r="N66" s="117">
        <f>+'Class Allocation'!AF439+'Class Allocation'!AF440+'Class Allocation'!AF441</f>
        <v>6608403.4101279993</v>
      </c>
      <c r="O66" s="117">
        <f>+'Class Allocation'!AJ439+'Class Allocation'!AJ440+'Class Allocation'!AJ441</f>
        <v>6422188.8031039992</v>
      </c>
      <c r="P66" s="117">
        <f>+'Class Allocation'!AN439+'Class Allocation'!AN440+'Class Allocation'!AN441</f>
        <v>782658.70711199986</v>
      </c>
      <c r="Q66" s="117">
        <f>+'Class Allocation'!AR439+'Class Allocation'!AR440+'Class Allocation'!AR441</f>
        <v>345061.52621599997</v>
      </c>
      <c r="R66" s="117">
        <f>+'Class Allocation'!AV439+'Class Allocation'!AV440+'Class Allocation'!AV441</f>
        <v>618809.86063999997</v>
      </c>
      <c r="S66" s="117">
        <f>+'Class Allocation'!AZ439+'Class Allocation'!AZ440+'Class Allocation'!AZ441</f>
        <v>20150.621328000001</v>
      </c>
      <c r="T66" s="117">
        <f>+'Class Allocation'!BD439+'Class Allocation'!BD440+'Class Allocation'!BD441</f>
        <v>19150.235871999997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27686519.649737403</v>
      </c>
      <c r="I68" s="117">
        <f>+'Class Allocation'!L444</f>
        <v>14585681.681040863</v>
      </c>
      <c r="J68" s="117">
        <f>+'Class Allocation'!P444</f>
        <v>3823856.0764019643</v>
      </c>
      <c r="K68" s="117">
        <f>+'Class Allocation'!T444</f>
        <v>281668.22811726131</v>
      </c>
      <c r="L68" s="117">
        <f>+'Class Allocation'!X444</f>
        <v>3576254.4676145711</v>
      </c>
      <c r="M68" s="117">
        <f>+'Class Allocation'!AB444</f>
        <v>2973951.7504676748</v>
      </c>
      <c r="N68" s="117">
        <f>+'Class Allocation'!AF444</f>
        <v>1934536.9444901005</v>
      </c>
      <c r="O68" s="117">
        <f>+'Class Allocation'!AJ444</f>
        <v>0</v>
      </c>
      <c r="P68" s="117">
        <f>+'Class Allocation'!AN444</f>
        <v>184376.8579488743</v>
      </c>
      <c r="Q68" s="117">
        <f>+'Class Allocation'!AR444</f>
        <v>96500.325997144959</v>
      </c>
      <c r="R68" s="117">
        <f>+'Class Allocation'!AV444</f>
        <v>219476.20924094127</v>
      </c>
      <c r="S68" s="117">
        <f>+'Class Allocation'!AZ444</f>
        <v>7020.6946112516889</v>
      </c>
      <c r="T68" s="117">
        <f>+'Class Allocation'!BD444</f>
        <v>3196.4138067487361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18287146.988218278</v>
      </c>
      <c r="I69" s="134">
        <f>+'Class Allocation'!L445</f>
        <v>7462804.9542117249</v>
      </c>
      <c r="J69" s="134">
        <f>+'Class Allocation'!P445</f>
        <v>2205361.5445338087</v>
      </c>
      <c r="K69" s="134">
        <f>+'Class Allocation'!T445</f>
        <v>224720.32740008523</v>
      </c>
      <c r="L69" s="134">
        <f>+'Class Allocation'!X445</f>
        <v>2757739.4057454891</v>
      </c>
      <c r="M69" s="134">
        <f>+'Class Allocation'!AB445</f>
        <v>2518257.5832650047</v>
      </c>
      <c r="N69" s="134">
        <f>+'Class Allocation'!AF445</f>
        <v>1535081.48635965</v>
      </c>
      <c r="O69" s="134">
        <f>+'Class Allocation'!AJ445</f>
        <v>1170268.3658494947</v>
      </c>
      <c r="P69" s="134">
        <f>+'Class Allocation'!AN445</f>
        <v>171764.66905087975</v>
      </c>
      <c r="Q69" s="134">
        <f>+'Class Allocation'!AR445</f>
        <v>79734.001480710693</v>
      </c>
      <c r="R69" s="134">
        <f>+'Class Allocation'!AV445</f>
        <v>152656.14533311827</v>
      </c>
      <c r="S69" s="134">
        <f>+'Class Allocation'!AZ445</f>
        <v>4939.2520793547683</v>
      </c>
      <c r="T69" s="134">
        <f>+'Class Allocation'!BD445</f>
        <v>3819.2529089554678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127042875.63795568</v>
      </c>
      <c r="I70" s="117">
        <f t="shared" ref="I70:T70" si="9">SUM(I65:I69)</f>
        <v>51302916.848892003</v>
      </c>
      <c r="J70" s="117">
        <f t="shared" si="9"/>
        <v>15232886.730391089</v>
      </c>
      <c r="K70" s="117">
        <f t="shared" si="9"/>
        <v>1571943.8865772057</v>
      </c>
      <c r="L70" s="117">
        <f t="shared" si="9"/>
        <v>19307324.024007417</v>
      </c>
      <c r="M70" s="117">
        <f t="shared" si="9"/>
        <v>17667471.923773699</v>
      </c>
      <c r="N70" s="117">
        <f t="shared" si="9"/>
        <v>10762962.835794566</v>
      </c>
      <c r="O70" s="117">
        <f t="shared" si="9"/>
        <v>8301929.2254466955</v>
      </c>
      <c r="P70" s="117">
        <f t="shared" si="9"/>
        <v>1210319.4841745237</v>
      </c>
      <c r="Q70" s="117">
        <f t="shared" si="9"/>
        <v>558728.05111226684</v>
      </c>
      <c r="R70" s="117">
        <f t="shared" si="9"/>
        <v>1064683.3427639357</v>
      </c>
      <c r="S70" s="117">
        <f t="shared" si="9"/>
        <v>34469.429321193886</v>
      </c>
      <c r="T70" s="117">
        <f t="shared" si="9"/>
        <v>27239.85570107734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29664969.475790918</v>
      </c>
      <c r="I73" s="117">
        <f>'Class Allocation'!L455</f>
        <v>12100605.966873497</v>
      </c>
      <c r="J73" s="117">
        <f>'Class Allocation'!P455</f>
        <v>3576604.4339512722</v>
      </c>
      <c r="K73" s="117">
        <f>'Class Allocation'!T455</f>
        <v>364643.87744496018</v>
      </c>
      <c r="L73" s="117">
        <f>'Class Allocation'!X455</f>
        <v>4475059.9901979612</v>
      </c>
      <c r="M73" s="117">
        <f>'Class Allocation'!AB455</f>
        <v>4086801.3614511038</v>
      </c>
      <c r="N73" s="117">
        <f>'Class Allocation'!AF455</f>
        <v>2491179.8485609</v>
      </c>
      <c r="O73" s="117">
        <f>'Class Allocation'!AJ455</f>
        <v>1899982.3401875852</v>
      </c>
      <c r="P73" s="117">
        <f>'Class Allocation'!AN455</f>
        <v>278805.61060100934</v>
      </c>
      <c r="Q73" s="117">
        <f>'Class Allocation'!AR455</f>
        <v>129390.96446982505</v>
      </c>
      <c r="R73" s="117">
        <f>'Class Allocation'!AV455</f>
        <v>247678.37279579381</v>
      </c>
      <c r="S73" s="117">
        <f>'Class Allocation'!AZ455</f>
        <v>8013.9519211259312</v>
      </c>
      <c r="T73" s="117">
        <f>'Class Allocation'!BD455</f>
        <v>6202.7573358743475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29664969.475790918</v>
      </c>
      <c r="I75" s="117">
        <f t="shared" ref="I75:T75" si="10">+I74+I73</f>
        <v>12100605.966873497</v>
      </c>
      <c r="J75" s="117">
        <f t="shared" si="10"/>
        <v>3576604.4339512722</v>
      </c>
      <c r="K75" s="117">
        <f t="shared" si="10"/>
        <v>364643.87744496018</v>
      </c>
      <c r="L75" s="117">
        <f t="shared" si="10"/>
        <v>4475059.9901979612</v>
      </c>
      <c r="M75" s="117">
        <f t="shared" si="10"/>
        <v>4086801.3614511038</v>
      </c>
      <c r="N75" s="117">
        <f t="shared" si="10"/>
        <v>2491179.8485609</v>
      </c>
      <c r="O75" s="117">
        <f t="shared" si="10"/>
        <v>1899982.3401875852</v>
      </c>
      <c r="P75" s="117">
        <f t="shared" si="10"/>
        <v>278805.61060100934</v>
      </c>
      <c r="Q75" s="117">
        <f t="shared" si="10"/>
        <v>129390.96446982505</v>
      </c>
      <c r="R75" s="117">
        <f t="shared" si="10"/>
        <v>247678.37279579381</v>
      </c>
      <c r="S75" s="117">
        <f t="shared" si="10"/>
        <v>8013.9519211259312</v>
      </c>
      <c r="T75" s="117">
        <f t="shared" si="10"/>
        <v>6202.7573358743475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455</v>
      </c>
      <c r="C77" s="19"/>
      <c r="D77" s="19"/>
      <c r="E77" s="19"/>
      <c r="F77" s="116"/>
      <c r="G77" s="116"/>
      <c r="H77" s="117">
        <f>'Class Allocation'!H459</f>
        <v>-914260.47812635242</v>
      </c>
      <c r="I77" s="134">
        <f>'Class Allocation'!L459</f>
        <v>-372935.01366724045</v>
      </c>
      <c r="J77" s="134">
        <f>'Class Allocation'!P459</f>
        <v>-110229.2750552692</v>
      </c>
      <c r="K77" s="134">
        <f>'Class Allocation'!T459</f>
        <v>-11238.153675187219</v>
      </c>
      <c r="L77" s="134">
        <f>'Class Allocation'!X459</f>
        <v>-137919.25488483638</v>
      </c>
      <c r="M77" s="134">
        <f>'Class Allocation'!AB459</f>
        <v>-125953.30562456598</v>
      </c>
      <c r="N77" s="134">
        <f>'Class Allocation'!AF459</f>
        <v>-76776.997235838164</v>
      </c>
      <c r="O77" s="134">
        <f>'Class Allocation'!AJ459</f>
        <v>-58556.566666590654</v>
      </c>
      <c r="P77" s="134">
        <f>'Class Allocation'!AN459</f>
        <v>-8592.6584573231667</v>
      </c>
      <c r="Q77" s="134">
        <f>'Class Allocation'!AR459</f>
        <v>-3987.7689790967884</v>
      </c>
      <c r="R77" s="134">
        <f>'Class Allocation'!AV459</f>
        <v>-7633.3315535225938</v>
      </c>
      <c r="S77" s="134">
        <f>'Class Allocation'!AZ459</f>
        <v>-246.98624824372413</v>
      </c>
      <c r="T77" s="134">
        <f>'Class Allocation'!BD459</f>
        <v>-191.16607863784174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325120631.96142727</v>
      </c>
      <c r="I79" s="117">
        <f t="shared" ref="I79:T79" si="12">+I61+I70+I75</f>
        <v>134350919.68458876</v>
      </c>
      <c r="J79" s="117">
        <f t="shared" si="12"/>
        <v>40452572.153591961</v>
      </c>
      <c r="K79" s="117">
        <f t="shared" si="12"/>
        <v>3953546.4180647722</v>
      </c>
      <c r="L79" s="117">
        <f t="shared" si="12"/>
        <v>48912507.306151047</v>
      </c>
      <c r="M79" s="117">
        <f t="shared" si="12"/>
        <v>43868299.684734978</v>
      </c>
      <c r="N79" s="117">
        <f t="shared" si="12"/>
        <v>26886119.138671108</v>
      </c>
      <c r="O79" s="117">
        <f t="shared" si="12"/>
        <v>19852595.449123248</v>
      </c>
      <c r="P79" s="117">
        <f t="shared" si="12"/>
        <v>2944645.5216010804</v>
      </c>
      <c r="Q79" s="117">
        <f t="shared" si="12"/>
        <v>1361925.2384460792</v>
      </c>
      <c r="R79" s="117">
        <f t="shared" si="12"/>
        <v>2397111.2526944848</v>
      </c>
      <c r="S79" s="117">
        <f t="shared" si="12"/>
        <v>77478.006419491154</v>
      </c>
      <c r="T79" s="117">
        <f t="shared" si="12"/>
        <v>62912.107340239898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25">
      <c r="C90" s="6"/>
      <c r="D90" s="6" t="s">
        <v>487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0</v>
      </c>
      <c r="I103" s="44">
        <f>SUM('Class Allocation'!M90:M92)</f>
        <v>0</v>
      </c>
      <c r="J103" s="44">
        <f>SUM('Class Allocation'!Q90:Q92)</f>
        <v>0</v>
      </c>
      <c r="K103" s="44">
        <f>SUM('Class Allocation'!U90:U92)</f>
        <v>0</v>
      </c>
      <c r="L103" s="44">
        <f>SUM('Class Allocation'!Y90:Y92)</f>
        <v>0</v>
      </c>
      <c r="M103" s="44">
        <f>SUM('Class Allocation'!AC90:AC92)</f>
        <v>0</v>
      </c>
      <c r="N103" s="44">
        <f>SUM('Class Allocation'!AG90:AG92)</f>
        <v>0</v>
      </c>
      <c r="O103" s="44">
        <f>SUM('Class Allocation'!AK90:AK92)</f>
        <v>0</v>
      </c>
      <c r="P103" s="44">
        <f>SUM('Class Allocation'!AO90:AO92)</f>
        <v>0</v>
      </c>
      <c r="Q103" s="44">
        <f>SUM('Class Allocation'!AS90:AS92)</f>
        <v>0</v>
      </c>
      <c r="R103" s="44">
        <f>SUM('Class Allocation'!AW90:AW92)</f>
        <v>0</v>
      </c>
      <c r="S103" s="44">
        <f>SUM('Class Allocation'!BA90:BA92)</f>
        <v>0</v>
      </c>
      <c r="T103" s="44">
        <f>SUM('Class Allocation'!BE90:BE92)</f>
        <v>0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18638377.753159162</v>
      </c>
      <c r="J112" s="105">
        <f>'Class Allocation'!Q103</f>
        <v>5991000.5176314861</v>
      </c>
      <c r="K112" s="105">
        <f>'Class Allocation'!U103</f>
        <v>718013.39225327387</v>
      </c>
      <c r="L112" s="105">
        <f>'Class Allocation'!Y103</f>
        <v>8343333.3221687367</v>
      </c>
      <c r="M112" s="105">
        <f>'Class Allocation'!AC103</f>
        <v>8030549.4112930512</v>
      </c>
      <c r="N112" s="105">
        <f>'Class Allocation'!AG103</f>
        <v>3551109.4189175931</v>
      </c>
      <c r="O112" s="105">
        <f>'Class Allocation'!AK103</f>
        <v>4874384.7606040612</v>
      </c>
      <c r="P112" s="105">
        <f>'Class Allocation'!AO103</f>
        <v>478722.18355304113</v>
      </c>
      <c r="Q112" s="105">
        <f>'Class Allocation'!AS103</f>
        <v>258704.59212027956</v>
      </c>
      <c r="R112" s="105">
        <f>'Class Allocation'!AW103</f>
        <v>452995.14190374105</v>
      </c>
      <c r="S112" s="105">
        <f>'Class Allocation'!BA103</f>
        <v>14765.0539952706</v>
      </c>
      <c r="T112" s="105">
        <f>'Class Allocation'!BE103</f>
        <v>13964.934612844112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25">
      <c r="C114" s="6" t="s">
        <v>453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18638377.753159162</v>
      </c>
      <c r="J116" s="117">
        <f t="shared" si="20"/>
        <v>5991000.5176314861</v>
      </c>
      <c r="K116" s="117">
        <f t="shared" si="20"/>
        <v>718013.39225327387</v>
      </c>
      <c r="L116" s="117">
        <f t="shared" si="20"/>
        <v>8343333.3221687367</v>
      </c>
      <c r="M116" s="117">
        <f t="shared" si="20"/>
        <v>8030549.4112930512</v>
      </c>
      <c r="N116" s="117">
        <f t="shared" si="20"/>
        <v>3551109.4189175931</v>
      </c>
      <c r="O116" s="117">
        <f t="shared" si="20"/>
        <v>4874384.7606040612</v>
      </c>
      <c r="P116" s="117">
        <f t="shared" si="20"/>
        <v>478722.18355304113</v>
      </c>
      <c r="Q116" s="117">
        <f t="shared" si="20"/>
        <v>258704.59212027956</v>
      </c>
      <c r="R116" s="117">
        <f t="shared" si="20"/>
        <v>452995.14190374105</v>
      </c>
      <c r="S116" s="117">
        <f t="shared" si="20"/>
        <v>14765.0539952706</v>
      </c>
      <c r="T116" s="117">
        <f t="shared" si="20"/>
        <v>13964.934612844112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18638377.753159162</v>
      </c>
      <c r="J122" s="105">
        <f t="shared" si="21"/>
        <v>5991000.5176314861</v>
      </c>
      <c r="K122" s="105">
        <f t="shared" si="21"/>
        <v>718013.39225327387</v>
      </c>
      <c r="L122" s="105">
        <f t="shared" si="21"/>
        <v>8343333.3221687367</v>
      </c>
      <c r="M122" s="105">
        <f t="shared" si="21"/>
        <v>8030549.4112930512</v>
      </c>
      <c r="N122" s="105">
        <f t="shared" si="21"/>
        <v>3551109.4189175931</v>
      </c>
      <c r="O122" s="105">
        <f t="shared" si="21"/>
        <v>4874384.7606040612</v>
      </c>
      <c r="P122" s="105">
        <f t="shared" si="21"/>
        <v>478722.18355304113</v>
      </c>
      <c r="Q122" s="105">
        <f t="shared" si="21"/>
        <v>258704.59212027956</v>
      </c>
      <c r="R122" s="105">
        <f t="shared" si="21"/>
        <v>452995.14190374105</v>
      </c>
      <c r="S122" s="105">
        <f t="shared" si="21"/>
        <v>14765.0539952706</v>
      </c>
      <c r="T122" s="105">
        <f t="shared" si="21"/>
        <v>13964.934612844112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445243824.68609458</v>
      </c>
      <c r="I125" s="117">
        <f>'Class Allocation'!M204</f>
        <v>161534847.96800336</v>
      </c>
      <c r="J125" s="117">
        <f>'Class Allocation'!Q204</f>
        <v>51951275.289652139</v>
      </c>
      <c r="K125" s="117">
        <f>'Class Allocation'!U204</f>
        <v>6224327.8375937911</v>
      </c>
      <c r="L125" s="117">
        <f>'Class Allocation'!Y204</f>
        <v>72316287.679154724</v>
      </c>
      <c r="M125" s="117">
        <f>'Class Allocation'!AC204</f>
        <v>69615249.224524125</v>
      </c>
      <c r="N125" s="117">
        <f>'Class Allocation'!AG204</f>
        <v>30775513.827582452</v>
      </c>
      <c r="O125" s="117">
        <f>'Class Allocation'!AK204</f>
        <v>42261882.167309068</v>
      </c>
      <c r="P125" s="117">
        <f>'Class Allocation'!AO204</f>
        <v>4149322.9860305088</v>
      </c>
      <c r="Q125" s="117">
        <f>'Class Allocation'!AS204</f>
        <v>2239801.7887414107</v>
      </c>
      <c r="R125" s="117">
        <f>'Class Allocation'!AW204</f>
        <v>3926352.6567390761</v>
      </c>
      <c r="S125" s="117">
        <f>'Class Allocation'!BA204</f>
        <v>127977.12250183127</v>
      </c>
      <c r="T125" s="117">
        <f>'Class Allocation'!BE204</f>
        <v>120986.13826211952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7348375.4043787438</v>
      </c>
      <c r="J130" s="117">
        <f>+'Class Allocation'!Q286</f>
        <v>2381644.9739720328</v>
      </c>
      <c r="K130" s="117">
        <f>+'Class Allocation'!U286</f>
        <v>284087.29850098386</v>
      </c>
      <c r="L130" s="117">
        <f>+'Class Allocation'!Y286</f>
        <v>3293843.9827567069</v>
      </c>
      <c r="M130" s="117">
        <f>+'Class Allocation'!AC286</f>
        <v>3177259.0058313939</v>
      </c>
      <c r="N130" s="117">
        <f>+'Class Allocation'!AG286</f>
        <v>1399240.5818451727</v>
      </c>
      <c r="O130" s="117">
        <f>+'Class Allocation'!AK286</f>
        <v>1933210.1650156623</v>
      </c>
      <c r="P130" s="117">
        <f>+'Class Allocation'!AO286</f>
        <v>188974.89180771459</v>
      </c>
      <c r="Q130" s="117">
        <f>+'Class Allocation'!AS286</f>
        <v>100390.99255046147</v>
      </c>
      <c r="R130" s="117">
        <f>+'Class Allocation'!AW286</f>
        <v>178832.05141384873</v>
      </c>
      <c r="S130" s="117">
        <f>+'Class Allocation'!BA286</f>
        <v>5829.2156864080453</v>
      </c>
      <c r="T130" s="117">
        <f>+'Class Allocation'!BE286</f>
        <v>5474.89904324297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168883223.3723821</v>
      </c>
      <c r="J131" s="117">
        <f t="shared" si="22"/>
        <v>54332920.263624169</v>
      </c>
      <c r="K131" s="117">
        <f t="shared" si="22"/>
        <v>6508415.1360947751</v>
      </c>
      <c r="L131" s="117">
        <f t="shared" si="22"/>
        <v>75610131.661911428</v>
      </c>
      <c r="M131" s="117">
        <f t="shared" si="22"/>
        <v>72792508.230355516</v>
      </c>
      <c r="N131" s="117">
        <f t="shared" si="22"/>
        <v>32174754.409427624</v>
      </c>
      <c r="O131" s="117">
        <f t="shared" si="22"/>
        <v>44195092.332324728</v>
      </c>
      <c r="P131" s="117">
        <f t="shared" si="22"/>
        <v>4338297.8778382232</v>
      </c>
      <c r="Q131" s="117">
        <f t="shared" si="22"/>
        <v>2340192.7812918723</v>
      </c>
      <c r="R131" s="117">
        <f t="shared" si="22"/>
        <v>4105184.7081529247</v>
      </c>
      <c r="S131" s="117">
        <f t="shared" si="22"/>
        <v>133806.33818823932</v>
      </c>
      <c r="T131" s="117">
        <f t="shared" si="22"/>
        <v>126461.03730536249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455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465540988.14889693</v>
      </c>
      <c r="I149" s="44">
        <f t="shared" ref="I149:T149" si="26">+I131+I140+I145</f>
        <v>168883223.3723821</v>
      </c>
      <c r="J149" s="44">
        <f t="shared" si="26"/>
        <v>54332920.263624169</v>
      </c>
      <c r="K149" s="44">
        <f t="shared" si="26"/>
        <v>6508415.1360947751</v>
      </c>
      <c r="L149" s="44">
        <f t="shared" si="26"/>
        <v>75610131.661911428</v>
      </c>
      <c r="M149" s="44">
        <f t="shared" si="26"/>
        <v>72792508.230355516</v>
      </c>
      <c r="N149" s="44">
        <f t="shared" si="26"/>
        <v>32174754.409427624</v>
      </c>
      <c r="O149" s="44">
        <f t="shared" si="26"/>
        <v>44195092.332324728</v>
      </c>
      <c r="P149" s="44">
        <f t="shared" si="26"/>
        <v>4338297.8778382232</v>
      </c>
      <c r="Q149" s="44">
        <f t="shared" si="26"/>
        <v>2340192.7812918723</v>
      </c>
      <c r="R149" s="44">
        <f t="shared" si="26"/>
        <v>4105184.7081529247</v>
      </c>
      <c r="S149" s="44">
        <f t="shared" si="26"/>
        <v>133806.33818823932</v>
      </c>
      <c r="T149" s="44">
        <f t="shared" si="26"/>
        <v>126461.03730536249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197.51998996250896</v>
      </c>
      <c r="I156" s="44">
        <f>+'Class Allocation'!N19</f>
        <v>113.94932646679251</v>
      </c>
      <c r="J156" s="44">
        <f>+'Class Allocation'!R19</f>
        <v>18.584995687349736</v>
      </c>
      <c r="K156" s="44">
        <f>+'Class Allocation'!V19</f>
        <v>0.17451733426828872</v>
      </c>
      <c r="L156" s="44">
        <f>+'Class Allocation'!Z19</f>
        <v>2.0926658375874698</v>
      </c>
      <c r="M156" s="44">
        <f>+'Class Allocation'!AD19</f>
        <v>0.2732674374062431</v>
      </c>
      <c r="N156" s="44">
        <f>+'Class Allocation'!AH19</f>
        <v>0.23066820155570675</v>
      </c>
      <c r="O156" s="44">
        <f>+'Class Allocation'!AL19</f>
        <v>0.22353293807600927</v>
      </c>
      <c r="P156" s="44">
        <f>+'Class Allocation'!AP19</f>
        <v>2.5923808236083335E-3</v>
      </c>
      <c r="Q156" s="44">
        <f>+'Class Allocation'!AT19</f>
        <v>2.5923808236083335E-3</v>
      </c>
      <c r="R156" s="44">
        <f>+'Class Allocation'!AX19</f>
        <v>61.913479611642245</v>
      </c>
      <c r="S156" s="44">
        <f>+'Class Allocation'!BB19</f>
        <v>1.1071548706959145E-2</v>
      </c>
      <c r="T156" s="44">
        <f>+'Class Allocation'!BF19</f>
        <v>6.1280137476604553E-2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362409577.37813747</v>
      </c>
      <c r="I159" s="44">
        <f>+'Class Allocation'!N62</f>
        <v>209074166.39294127</v>
      </c>
      <c r="J159" s="44">
        <f>+'Class Allocation'!R62</f>
        <v>34099740.658681475</v>
      </c>
      <c r="K159" s="44">
        <f>+'Class Allocation'!V62</f>
        <v>320204.31638000009</v>
      </c>
      <c r="L159" s="44">
        <f>+'Class Allocation'!Z62</f>
        <v>3839622.2171623865</v>
      </c>
      <c r="M159" s="44">
        <f>+'Class Allocation'!AD62</f>
        <v>501390.95552000013</v>
      </c>
      <c r="N159" s="44">
        <f>+'Class Allocation'!AH62</f>
        <v>423229.89919271483</v>
      </c>
      <c r="O159" s="44">
        <f>+'Class Allocation'!AL62</f>
        <v>410138.12138000003</v>
      </c>
      <c r="P159" s="44">
        <f>+'Class Allocation'!AP62</f>
        <v>4756.4990200000011</v>
      </c>
      <c r="Q159" s="44">
        <f>+'Class Allocation'!AT62</f>
        <v>4756.4990200000011</v>
      </c>
      <c r="R159" s="44">
        <f>+'Class Allocation'!AX62</f>
        <v>113598820.98173523</v>
      </c>
      <c r="S159" s="44">
        <f>+'Class Allocation'!BB62</f>
        <v>20314.071950753558</v>
      </c>
      <c r="T159" s="44">
        <f>+'Class Allocation'!BF62</f>
        <v>112436.76515367275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1395935.0090258715</v>
      </c>
      <c r="I160" s="44">
        <f>+'Class Allocation'!N68</f>
        <v>805315.21948794182</v>
      </c>
      <c r="J160" s="44">
        <f>+'Class Allocation'!R68</f>
        <v>131345.9266957771</v>
      </c>
      <c r="K160" s="44">
        <f>+'Class Allocation'!V68</f>
        <v>1233.3681093909274</v>
      </c>
      <c r="L160" s="44">
        <f>+'Class Allocation'!Z68</f>
        <v>14789.51829349157</v>
      </c>
      <c r="M160" s="44">
        <f>+'Class Allocation'!AD68</f>
        <v>1931.265705180351</v>
      </c>
      <c r="N160" s="44">
        <f>+'Class Allocation'!AH68</f>
        <v>1630.2036977713751</v>
      </c>
      <c r="O160" s="44">
        <f>+'Class Allocation'!AL68</f>
        <v>1579.7765785120839</v>
      </c>
      <c r="P160" s="44">
        <f>+'Class Allocation'!AP68</f>
        <v>18.321159033518956</v>
      </c>
      <c r="Q160" s="44">
        <f>+'Class Allocation'!AT68</f>
        <v>18.321159033518956</v>
      </c>
      <c r="R160" s="44">
        <f>+'Class Allocation'!AX68</f>
        <v>437561.75634124706</v>
      </c>
      <c r="S160" s="44">
        <f>+'Class Allocation'!BB68</f>
        <v>78.246067383422371</v>
      </c>
      <c r="T160" s="44">
        <f>+'Class Allocation'!BF68</f>
        <v>433.08573110877256</v>
      </c>
      <c r="V160" s="44">
        <f t="shared" si="27"/>
        <v>0</v>
      </c>
    </row>
    <row r="161" spans="3:22" x14ac:dyDescent="0.25">
      <c r="C161" s="6"/>
      <c r="D161" s="6" t="s">
        <v>487</v>
      </c>
      <c r="H161" s="44">
        <f>+'Class Allocation'!J70</f>
        <v>17830900.949196845</v>
      </c>
      <c r="I161" s="44">
        <f>+'Class Allocation'!N70</f>
        <v>10286650.752881918</v>
      </c>
      <c r="J161" s="44">
        <f>+'Class Allocation'!R70</f>
        <v>1677740.1482517482</v>
      </c>
      <c r="K161" s="44">
        <f>+'Class Allocation'!V70</f>
        <v>15754.361378037633</v>
      </c>
      <c r="L161" s="44">
        <f>+'Class Allocation'!Z70</f>
        <v>188913.11849941249</v>
      </c>
      <c r="M161" s="44">
        <f>+'Class Allocation'!AD70</f>
        <v>24668.918877306711</v>
      </c>
      <c r="N161" s="44">
        <f>+'Class Allocation'!AH70</f>
        <v>20823.319476929235</v>
      </c>
      <c r="O161" s="44">
        <f>+'Class Allocation'!AL70</f>
        <v>20179.191374365764</v>
      </c>
      <c r="P161" s="44">
        <f>+'Class Allocation'!AP70</f>
        <v>234.02434202802127</v>
      </c>
      <c r="Q161" s="44">
        <f>+'Class Allocation'!AT70</f>
        <v>234.02434202802127</v>
      </c>
      <c r="R161" s="44">
        <f>+'Class Allocation'!AX70</f>
        <v>5589171.6204767674</v>
      </c>
      <c r="S161" s="44">
        <f>+'Class Allocation'!BB70</f>
        <v>999.47194400661999</v>
      </c>
      <c r="T161" s="44">
        <f>+'Class Allocation'!BF70</f>
        <v>5531.9973522978689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775359.37021804403</v>
      </c>
      <c r="I162" s="44">
        <f>SUM('Class Allocation'!N72:N73)</f>
        <v>447304.99441009719</v>
      </c>
      <c r="J162" s="44">
        <f>SUM('Class Allocation'!R72:R73)</f>
        <v>72954.8971442521</v>
      </c>
      <c r="K162" s="44">
        <f>SUM('Class Allocation'!V72:V73)</f>
        <v>685.06306838146315</v>
      </c>
      <c r="L162" s="44">
        <f>SUM('Class Allocation'!Z72:Z73)</f>
        <v>8214.7030597592366</v>
      </c>
      <c r="M162" s="44">
        <f>SUM('Class Allocation'!AD72:AD73)</f>
        <v>1072.7039233275589</v>
      </c>
      <c r="N162" s="44">
        <f>SUM('Class Allocation'!AH72:AH73)</f>
        <v>905.48177691538478</v>
      </c>
      <c r="O162" s="44">
        <f>SUM('Class Allocation'!AL72:AL73)</f>
        <v>877.47249340434303</v>
      </c>
      <c r="P162" s="44">
        <f>SUM('Class Allocation'!AP72:AP73)</f>
        <v>10.176320701210098</v>
      </c>
      <c r="Q162" s="44">
        <f>SUM('Class Allocation'!AT72:AT73)</f>
        <v>10.176320701210098</v>
      </c>
      <c r="R162" s="44">
        <f>SUM('Class Allocation'!AX72:AX73)</f>
        <v>243039.68711623788</v>
      </c>
      <c r="S162" s="44">
        <f>SUM('Class Allocation'!BB72:BB73)</f>
        <v>43.461064545394322</v>
      </c>
      <c r="T162" s="44">
        <f>SUM('Class Allocation'!BF72:BF73)</f>
        <v>240.55351972098549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382411970.22656822</v>
      </c>
      <c r="I163" s="44">
        <f t="shared" ref="I163:T163" si="29">SUM(I156:I162)</f>
        <v>220613551.30904767</v>
      </c>
      <c r="J163" s="44">
        <f t="shared" si="29"/>
        <v>35981800.215768941</v>
      </c>
      <c r="K163" s="44">
        <f t="shared" si="29"/>
        <v>337877.28345314442</v>
      </c>
      <c r="L163" s="44">
        <f t="shared" si="29"/>
        <v>4051541.6496808878</v>
      </c>
      <c r="M163" s="44">
        <f t="shared" si="29"/>
        <v>529064.11729325226</v>
      </c>
      <c r="N163" s="44">
        <f t="shared" si="29"/>
        <v>446589.1348125324</v>
      </c>
      <c r="O163" s="44">
        <f t="shared" si="29"/>
        <v>432774.78535922029</v>
      </c>
      <c r="P163" s="44">
        <f t="shared" si="29"/>
        <v>5019.0234341435744</v>
      </c>
      <c r="Q163" s="44">
        <f t="shared" si="29"/>
        <v>5019.0234341435744</v>
      </c>
      <c r="R163" s="44">
        <f t="shared" si="29"/>
        <v>119868655.95914909</v>
      </c>
      <c r="S163" s="44">
        <f t="shared" si="29"/>
        <v>21435.262098237698</v>
      </c>
      <c r="T163" s="44">
        <f t="shared" si="29"/>
        <v>118642.46303693786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8225542.5949334959</v>
      </c>
      <c r="I168" s="44">
        <f>'Class Allocation'!N82</f>
        <v>4745317.3660776885</v>
      </c>
      <c r="J168" s="44">
        <f>'Class Allocation'!R82</f>
        <v>773955.45474646334</v>
      </c>
      <c r="K168" s="44">
        <f>'Class Allocation'!V82</f>
        <v>7267.6176565750447</v>
      </c>
      <c r="L168" s="44">
        <f>'Class Allocation'!Z82</f>
        <v>87147.189442978153</v>
      </c>
      <c r="M168" s="44">
        <f>'Class Allocation'!AD82</f>
        <v>11379.977017111141</v>
      </c>
      <c r="N168" s="44">
        <f>'Class Allocation'!AH82</f>
        <v>9605.9700972712089</v>
      </c>
      <c r="O168" s="44">
        <f>'Class Allocation'!AL82</f>
        <v>9308.8284576353162</v>
      </c>
      <c r="P168" s="44">
        <f>'Class Allocation'!AP82</f>
        <v>107.95737125607667</v>
      </c>
      <c r="Q168" s="44">
        <f>'Class Allocation'!AT82</f>
        <v>107.95737125607667</v>
      </c>
      <c r="R168" s="44">
        <f>'Class Allocation'!AX82</f>
        <v>2578331.255701127</v>
      </c>
      <c r="S168" s="44">
        <f>'Class Allocation'!BB82</f>
        <v>461.0647028599945</v>
      </c>
      <c r="T168" s="44">
        <f>'Class Allocation'!BF82</f>
        <v>2551.9562912739443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1645897.0826883751</v>
      </c>
      <c r="I169" s="44">
        <f>'Class Allocation'!N83</f>
        <v>949518.39579172456</v>
      </c>
      <c r="J169" s="44">
        <f>'Class Allocation'!R83</f>
        <v>154865.28826470181</v>
      </c>
      <c r="K169" s="44">
        <f>'Class Allocation'!V83</f>
        <v>1454.2202609733256</v>
      </c>
      <c r="L169" s="44">
        <f>'Class Allocation'!Z83</f>
        <v>17437.792487639366</v>
      </c>
      <c r="M169" s="44">
        <f>'Class Allocation'!AD83</f>
        <v>2277.0863754399443</v>
      </c>
      <c r="N169" s="44">
        <f>'Class Allocation'!AH83</f>
        <v>1922.1149215407208</v>
      </c>
      <c r="O169" s="44">
        <f>'Class Allocation'!AL83</f>
        <v>1862.658107333328</v>
      </c>
      <c r="P169" s="44">
        <f>'Class Allocation'!AP83</f>
        <v>21.601823874151261</v>
      </c>
      <c r="Q169" s="44">
        <f>'Class Allocation'!AT83</f>
        <v>21.601823874151261</v>
      </c>
      <c r="R169" s="44">
        <f>'Class Allocation'!AX83</f>
        <v>515913.42978110869</v>
      </c>
      <c r="S169" s="44">
        <f>'Class Allocation'!BB83</f>
        <v>92.257141776308941</v>
      </c>
      <c r="T169" s="44">
        <f>'Class Allocation'!BF83</f>
        <v>510.63590838896999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9871439.6776218712</v>
      </c>
      <c r="I170" s="44">
        <f t="shared" ref="I170:T170" si="30">SUM(I166:I169)</f>
        <v>5694835.7618694128</v>
      </c>
      <c r="J170" s="44">
        <f t="shared" si="30"/>
        <v>928820.74301116518</v>
      </c>
      <c r="K170" s="44">
        <f t="shared" si="30"/>
        <v>8721.8379175483697</v>
      </c>
      <c r="L170" s="44">
        <f t="shared" si="30"/>
        <v>104584.98193061752</v>
      </c>
      <c r="M170" s="44">
        <f t="shared" si="30"/>
        <v>13657.063392551085</v>
      </c>
      <c r="N170" s="44">
        <f t="shared" si="30"/>
        <v>11528.085018811929</v>
      </c>
      <c r="O170" s="44">
        <f t="shared" si="30"/>
        <v>11171.486564968644</v>
      </c>
      <c r="P170" s="44">
        <f t="shared" si="30"/>
        <v>129.55919513022792</v>
      </c>
      <c r="Q170" s="44">
        <f t="shared" si="30"/>
        <v>129.55919513022792</v>
      </c>
      <c r="R170" s="44">
        <f t="shared" si="30"/>
        <v>3094244.6854822356</v>
      </c>
      <c r="S170" s="44">
        <f t="shared" si="30"/>
        <v>553.32184463630347</v>
      </c>
      <c r="T170" s="44">
        <f t="shared" si="30"/>
        <v>3062.5921996629145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3613402.0028718072</v>
      </c>
      <c r="I173" s="44">
        <f>'Class Allocation'!N97</f>
        <v>2084572.4250955777</v>
      </c>
      <c r="J173" s="44">
        <f>'Class Allocation'!R97</f>
        <v>339991.21128337464</v>
      </c>
      <c r="K173" s="44">
        <f>'Class Allocation'!V97</f>
        <v>3192.594761171144</v>
      </c>
      <c r="L173" s="44">
        <f>'Class Allocation'!Z97</f>
        <v>38282.92483365981</v>
      </c>
      <c r="M173" s="44">
        <f>'Class Allocation'!AD97</f>
        <v>4999.1148026626925</v>
      </c>
      <c r="N173" s="44">
        <f>'Class Allocation'!AH97</f>
        <v>4219.8105703550991</v>
      </c>
      <c r="O173" s="44">
        <f>'Class Allocation'!AL97</f>
        <v>4089.2790967890533</v>
      </c>
      <c r="P173" s="44">
        <f>'Class Allocation'!AP97</f>
        <v>47.424638194902784</v>
      </c>
      <c r="Q173" s="44">
        <f>'Class Allocation'!AT97</f>
        <v>47.424638194902784</v>
      </c>
      <c r="R173" s="44">
        <f>'Class Allocation'!AX97</f>
        <v>1132636.2019152318</v>
      </c>
      <c r="S173" s="44">
        <f>'Class Allocation'!BB97</f>
        <v>202.54130369393204</v>
      </c>
      <c r="T173" s="44">
        <f>'Class Allocation'!BF97</f>
        <v>1121.0499329017377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135116891.84358403</v>
      </c>
      <c r="I176" s="44">
        <f>'Class Allocation'!N95</f>
        <v>77948965.179601505</v>
      </c>
      <c r="J176" s="44">
        <f>'Class Allocation'!R95</f>
        <v>12713380.821241165</v>
      </c>
      <c r="K176" s="44">
        <f>'Class Allocation'!V95</f>
        <v>119381.53593281725</v>
      </c>
      <c r="L176" s="44">
        <f>'Class Allocation'!Z95</f>
        <v>1431523.4812220202</v>
      </c>
      <c r="M176" s="44">
        <f>'Class Allocation'!AD95</f>
        <v>186933.21517179621</v>
      </c>
      <c r="N176" s="44">
        <f>'Class Allocation'!AH95</f>
        <v>157792.48696434355</v>
      </c>
      <c r="O176" s="44">
        <f>'Class Allocation'!AL95</f>
        <v>152911.48922814097</v>
      </c>
      <c r="P176" s="44">
        <f>'Class Allocation'!AP95</f>
        <v>1773.361974286013</v>
      </c>
      <c r="Q176" s="44">
        <f>'Class Allocation'!AT95</f>
        <v>1773.361974286013</v>
      </c>
      <c r="R176" s="44">
        <f>'Class Allocation'!AX95</f>
        <v>42352963.5149033</v>
      </c>
      <c r="S176" s="44">
        <f>'Class Allocation'!BB95</f>
        <v>7573.6802612389574</v>
      </c>
      <c r="T176" s="44">
        <f>'Class Allocation'!BF95</f>
        <v>41919.715109128701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6270621.0780728478</v>
      </c>
      <c r="I177" s="44">
        <f>'Class Allocation'!N96</f>
        <v>3617522.7049702564</v>
      </c>
      <c r="J177" s="44">
        <f>'Class Allocation'!R96</f>
        <v>590013.52579609002</v>
      </c>
      <c r="K177" s="44">
        <f>'Class Allocation'!V96</f>
        <v>5540.3611298255437</v>
      </c>
      <c r="L177" s="44">
        <f>'Class Allocation'!Z96</f>
        <v>66435.374531102862</v>
      </c>
      <c r="M177" s="44">
        <f>'Class Allocation'!AD96</f>
        <v>8675.3576348185761</v>
      </c>
      <c r="N177" s="44">
        <f>'Class Allocation'!AH96</f>
        <v>7322.9696244461966</v>
      </c>
      <c r="O177" s="44">
        <f>'Class Allocation'!AL96</f>
        <v>7096.4480780351887</v>
      </c>
      <c r="P177" s="44">
        <f>'Class Allocation'!AP96</f>
        <v>82.299709705310164</v>
      </c>
      <c r="Q177" s="44">
        <f>'Class Allocation'!AT96</f>
        <v>82.299709705310164</v>
      </c>
      <c r="R177" s="44">
        <f>'Class Allocation'!AX96</f>
        <v>1965552.8047732685</v>
      </c>
      <c r="S177" s="44">
        <f>'Class Allocation'!BB96</f>
        <v>351.48587594574991</v>
      </c>
      <c r="T177" s="44">
        <f>'Class Allocation'!BF96</f>
        <v>1945.4462396486308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145000914.92452869</v>
      </c>
      <c r="I178" s="44">
        <f t="shared" ref="I178:T178" si="31">SUM(I173:I177)</f>
        <v>83651060.309667334</v>
      </c>
      <c r="J178" s="44">
        <f t="shared" si="31"/>
        <v>13643385.558320628</v>
      </c>
      <c r="K178" s="44">
        <f t="shared" si="31"/>
        <v>128114.49182381394</v>
      </c>
      <c r="L178" s="44">
        <f t="shared" si="31"/>
        <v>1536241.7805867828</v>
      </c>
      <c r="M178" s="44">
        <f t="shared" si="31"/>
        <v>200607.68760927749</v>
      </c>
      <c r="N178" s="44">
        <f t="shared" si="31"/>
        <v>169335.26715914486</v>
      </c>
      <c r="O178" s="44">
        <f t="shared" si="31"/>
        <v>164097.21640296522</v>
      </c>
      <c r="P178" s="44">
        <f t="shared" si="31"/>
        <v>1903.086322186226</v>
      </c>
      <c r="Q178" s="44">
        <f t="shared" si="31"/>
        <v>1903.086322186226</v>
      </c>
      <c r="R178" s="44">
        <f t="shared" si="31"/>
        <v>45451152.521591805</v>
      </c>
      <c r="S178" s="44">
        <f t="shared" si="31"/>
        <v>8127.7074408786393</v>
      </c>
      <c r="T178" s="44">
        <f t="shared" si="31"/>
        <v>44986.211281679076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247282494.97966138</v>
      </c>
      <c r="I180" s="44">
        <f t="shared" ref="I180:T180" si="32">+I163+I170-I178</f>
        <v>142657326.76124972</v>
      </c>
      <c r="J180" s="44">
        <f t="shared" si="32"/>
        <v>23267235.400459476</v>
      </c>
      <c r="K180" s="44">
        <f t="shared" si="32"/>
        <v>218484.62954687886</v>
      </c>
      <c r="L180" s="44">
        <f t="shared" si="32"/>
        <v>2619884.8510247227</v>
      </c>
      <c r="M180" s="44">
        <f t="shared" si="32"/>
        <v>342113.4930765258</v>
      </c>
      <c r="N180" s="44">
        <f t="shared" si="32"/>
        <v>288781.95267219946</v>
      </c>
      <c r="O180" s="44">
        <f t="shared" si="32"/>
        <v>279849.05552122369</v>
      </c>
      <c r="P180" s="44">
        <f t="shared" si="32"/>
        <v>3245.496307087576</v>
      </c>
      <c r="Q180" s="44">
        <f t="shared" si="32"/>
        <v>3245.496307087576</v>
      </c>
      <c r="R180" s="44">
        <f t="shared" si="32"/>
        <v>77511748.123039514</v>
      </c>
      <c r="S180" s="44">
        <f t="shared" si="32"/>
        <v>13860.876501995361</v>
      </c>
      <c r="T180" s="44">
        <f t="shared" si="32"/>
        <v>76718.8439549217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6203497.4866136741</v>
      </c>
      <c r="I183" s="44">
        <f>+'Class Allocation'!N103</f>
        <v>4533571.7174340766</v>
      </c>
      <c r="J183" s="44">
        <f>+'Class Allocation'!R103</f>
        <v>1091090.4528695943</v>
      </c>
      <c r="K183" s="44">
        <f>+'Class Allocation'!V103</f>
        <v>18739.289130117922</v>
      </c>
      <c r="L183" s="44">
        <f>+'Class Allocation'!Z103</f>
        <v>203167.88577583872</v>
      </c>
      <c r="M183" s="44">
        <f>+'Class Allocation'!AD103</f>
        <v>42154.038711402289</v>
      </c>
      <c r="N183" s="44">
        <f>+'Class Allocation'!AH103</f>
        <v>54849.732161379347</v>
      </c>
      <c r="O183" s="44">
        <f>+'Class Allocation'!AL103</f>
        <v>23161.834079156168</v>
      </c>
      <c r="P183" s="44">
        <f>+'Class Allocation'!AP103</f>
        <v>276.21705143031062</v>
      </c>
      <c r="Q183" s="44">
        <f>+'Class Allocation'!AT103</f>
        <v>276.21705143031062</v>
      </c>
      <c r="R183" s="44">
        <f>+'Class Allocation'!AX103</f>
        <v>230219.05110958044</v>
      </c>
      <c r="S183" s="44">
        <f>+'Class Allocation'!BB103</f>
        <v>926.24359177132305</v>
      </c>
      <c r="T183" s="44">
        <f>+'Class Allocation'!BF103</f>
        <v>5064.8076478977218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3257338.476704061</v>
      </c>
      <c r="I184" s="44">
        <f>+'Class Allocation'!N104</f>
        <v>1879159.2970678422</v>
      </c>
      <c r="J184" s="44">
        <f>+'Class Allocation'!R104</f>
        <v>306488.58150141611</v>
      </c>
      <c r="K184" s="44">
        <f>+'Class Allocation'!V104</f>
        <v>2877.9974516595521</v>
      </c>
      <c r="L184" s="44">
        <f>+'Class Allocation'!Z104</f>
        <v>34510.537150956894</v>
      </c>
      <c r="M184" s="44">
        <f>+'Class Allocation'!AD104</f>
        <v>4506.5035618046959</v>
      </c>
      <c r="N184" s="44">
        <f>+'Class Allocation'!AH104</f>
        <v>3803.9917297593361</v>
      </c>
      <c r="O184" s="44">
        <f>+'Class Allocation'!AL104</f>
        <v>3686.3227876018791</v>
      </c>
      <c r="P184" s="44">
        <f>+'Class Allocation'!AP104</f>
        <v>42.751428878727566</v>
      </c>
      <c r="Q184" s="44">
        <f>+'Class Allocation'!AT104</f>
        <v>42.751428878727566</v>
      </c>
      <c r="R184" s="44">
        <f>+'Class Allocation'!AX104</f>
        <v>1021026.577633555</v>
      </c>
      <c r="S184" s="44">
        <f>+'Class Allocation'!BB104</f>
        <v>182.58294568932658</v>
      </c>
      <c r="T184" s="44">
        <f>+'Class Allocation'!BF104</f>
        <v>1010.5820160184612</v>
      </c>
      <c r="V184" s="44">
        <f t="shared" si="27"/>
        <v>0</v>
      </c>
    </row>
    <row r="185" spans="2:22" x14ac:dyDescent="0.25">
      <c r="C185" s="6" t="s">
        <v>453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1233514.3592767972</v>
      </c>
      <c r="I186" s="44">
        <f>+'Class Allocation'!N106</f>
        <v>711614.71025483194</v>
      </c>
      <c r="J186" s="44">
        <f>+'Class Allocation'!R106</f>
        <v>116063.48831728162</v>
      </c>
      <c r="K186" s="44">
        <f>+'Class Allocation'!V106</f>
        <v>1089.8625389941692</v>
      </c>
      <c r="L186" s="44">
        <f>+'Class Allocation'!Z106</f>
        <v>13068.719577811389</v>
      </c>
      <c r="M186" s="44">
        <f>+'Class Allocation'!AD106</f>
        <v>1706.5579439698986</v>
      </c>
      <c r="N186" s="44">
        <f>+'Class Allocation'!AH106</f>
        <v>1440.5252800059654</v>
      </c>
      <c r="O186" s="44">
        <f>+'Class Allocation'!AL106</f>
        <v>1395.9654865334123</v>
      </c>
      <c r="P186" s="44">
        <f>+'Class Allocation'!AP106</f>
        <v>16.189444780964433</v>
      </c>
      <c r="Q186" s="44">
        <f>+'Class Allocation'!AT106</f>
        <v>16.189444780964433</v>
      </c>
      <c r="R186" s="44">
        <f>+'Class Allocation'!AX106</f>
        <v>386650.31396694499</v>
      </c>
      <c r="S186" s="44">
        <f>+'Class Allocation'!BB106</f>
        <v>69.141935011533562</v>
      </c>
      <c r="T186" s="44">
        <f>+'Class Allocation'!BF106</f>
        <v>382.69508585027546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10694350.322594533</v>
      </c>
      <c r="I187" s="44">
        <f t="shared" ref="I187:T187" si="34">SUM(I183:I186)</f>
        <v>7124345.7247567512</v>
      </c>
      <c r="J187" s="44">
        <f t="shared" si="34"/>
        <v>1513642.5226882922</v>
      </c>
      <c r="K187" s="44">
        <f t="shared" si="34"/>
        <v>22707.149120771643</v>
      </c>
      <c r="L187" s="44">
        <f t="shared" si="34"/>
        <v>250747.14250460701</v>
      </c>
      <c r="M187" s="44">
        <f t="shared" si="34"/>
        <v>48367.100217176885</v>
      </c>
      <c r="N187" s="44">
        <f t="shared" si="34"/>
        <v>60094.249171144649</v>
      </c>
      <c r="O187" s="44">
        <f t="shared" si="34"/>
        <v>28244.122353291459</v>
      </c>
      <c r="P187" s="44">
        <f t="shared" si="34"/>
        <v>335.15792509000261</v>
      </c>
      <c r="Q187" s="44">
        <f t="shared" si="34"/>
        <v>335.15792509000261</v>
      </c>
      <c r="R187" s="44">
        <f t="shared" si="34"/>
        <v>1637895.9427100804</v>
      </c>
      <c r="S187" s="44">
        <f t="shared" si="34"/>
        <v>1177.9684724721833</v>
      </c>
      <c r="T187" s="44">
        <f t="shared" si="34"/>
        <v>6458.0847497664581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48243297.45858179</v>
      </c>
      <c r="I189" s="44">
        <f>+'Class Allocation'!N118</f>
        <v>27831569.113515813</v>
      </c>
      <c r="J189" s="44">
        <f>+'Class Allocation'!R118</f>
        <v>4539294.8601377299</v>
      </c>
      <c r="K189" s="44">
        <f>+'Class Allocation'!V118</f>
        <v>42625.010614783147</v>
      </c>
      <c r="L189" s="44">
        <f>+'Class Allocation'!Z118</f>
        <v>511123.45896386023</v>
      </c>
      <c r="M189" s="44">
        <f>+'Class Allocation'!AD118</f>
        <v>66744.243309429497</v>
      </c>
      <c r="N189" s="44">
        <f>+'Class Allocation'!AH118</f>
        <v>56339.587015978941</v>
      </c>
      <c r="O189" s="44">
        <f>+'Class Allocation'!AL118</f>
        <v>54596.833593595016</v>
      </c>
      <c r="P189" s="44">
        <f>+'Class Allocation'!AP118</f>
        <v>633.17641532382868</v>
      </c>
      <c r="Q189" s="44">
        <f>+'Class Allocation'!AT118</f>
        <v>633.17641532382868</v>
      </c>
      <c r="R189" s="44">
        <f>+'Class Allocation'!AX118</f>
        <v>15122066.450931055</v>
      </c>
      <c r="S189" s="44">
        <f>+'Class Allocation'!BB118</f>
        <v>2704.1719559543758</v>
      </c>
      <c r="T189" s="44">
        <f>+'Class Allocation'!BF118</f>
        <v>14967.375712948153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855405.53906003362</v>
      </c>
      <c r="I191" s="44">
        <f>+'Class Allocation'!N131</f>
        <v>743228.0324570412</v>
      </c>
      <c r="J191" s="44">
        <f>+'Class Allocation'!R131</f>
        <v>92338.850465819763</v>
      </c>
      <c r="K191" s="44">
        <f>+'Class Allocation'!V131</f>
        <v>0</v>
      </c>
      <c r="L191" s="44">
        <f>+'Class Allocation'!Z131</f>
        <v>0</v>
      </c>
      <c r="M191" s="44">
        <f>+'Class Allocation'!AD131</f>
        <v>0</v>
      </c>
      <c r="N191" s="44">
        <f>+'Class Allocation'!AH131</f>
        <v>0</v>
      </c>
      <c r="O191" s="44">
        <f>+'Class Allocation'!AL131</f>
        <v>0</v>
      </c>
      <c r="P191" s="44">
        <f>+'Class Allocation'!AP131</f>
        <v>0</v>
      </c>
      <c r="Q191" s="44">
        <f>+'Class Allocation'!AT131</f>
        <v>0</v>
      </c>
      <c r="R191" s="44">
        <f>+'Class Allocation'!AX131</f>
        <v>19595.750480179271</v>
      </c>
      <c r="S191" s="44">
        <f>+'Class Allocation'!BB131</f>
        <v>36.742032150336136</v>
      </c>
      <c r="T191" s="44">
        <f>+'Class Allocation'!BF131</f>
        <v>206.16362484355275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208878142.3046141</v>
      </c>
      <c r="I193" s="44">
        <f t="shared" ref="I193:T193" si="35">+I180+I187-I189-I190-I191</f>
        <v>121206875.34003362</v>
      </c>
      <c r="J193" s="44">
        <f t="shared" si="35"/>
        <v>20149244.212544218</v>
      </c>
      <c r="K193" s="44">
        <f t="shared" si="35"/>
        <v>198566.76805286735</v>
      </c>
      <c r="L193" s="44">
        <f t="shared" si="35"/>
        <v>2359508.5345654693</v>
      </c>
      <c r="M193" s="44">
        <f t="shared" si="35"/>
        <v>323736.3499842732</v>
      </c>
      <c r="N193" s="44">
        <f t="shared" si="35"/>
        <v>292536.61482736521</v>
      </c>
      <c r="O193" s="44">
        <f t="shared" si="35"/>
        <v>253496.34428092017</v>
      </c>
      <c r="P193" s="44">
        <f t="shared" si="35"/>
        <v>2947.47781685375</v>
      </c>
      <c r="Q193" s="44">
        <f t="shared" si="35"/>
        <v>2947.47781685375</v>
      </c>
      <c r="R193" s="44">
        <f t="shared" si="35"/>
        <v>64007981.864338361</v>
      </c>
      <c r="S193" s="44">
        <f t="shared" si="35"/>
        <v>12297.930986362831</v>
      </c>
      <c r="T193" s="44">
        <f t="shared" si="35"/>
        <v>68003.389366896445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17646303.15196681</v>
      </c>
      <c r="I198" s="44">
        <f>+'Class Allocation'!N250</f>
        <v>12743566.023824908</v>
      </c>
      <c r="J198" s="44">
        <f>+'Class Allocation'!R250</f>
        <v>2868899.4772520596</v>
      </c>
      <c r="K198" s="44">
        <f>+'Class Allocation'!V250</f>
        <v>85589.399910618071</v>
      </c>
      <c r="L198" s="44">
        <f>+'Class Allocation'!Z250</f>
        <v>600143.33758468146</v>
      </c>
      <c r="M198" s="44">
        <f>+'Class Allocation'!AD250</f>
        <v>134019.90169501849</v>
      </c>
      <c r="N198" s="44">
        <f>+'Class Allocation'!AH250</f>
        <v>63309.096492699973</v>
      </c>
      <c r="O198" s="44">
        <f>+'Class Allocation'!AL250</f>
        <v>109628.36505840119</v>
      </c>
      <c r="P198" s="44">
        <f>+'Class Allocation'!AP250</f>
        <v>1271.3941567049742</v>
      </c>
      <c r="Q198" s="44">
        <f>+'Class Allocation'!AT250</f>
        <v>1271.3941567049742</v>
      </c>
      <c r="R198" s="44">
        <f>+'Class Allocation'!AX250</f>
        <v>1014948.2748937577</v>
      </c>
      <c r="S198" s="44">
        <f>+'Class Allocation'!BB250</f>
        <v>3640.8697659340119</v>
      </c>
      <c r="T198" s="44">
        <f>+'Class Allocation'!BF250</f>
        <v>20015.617175320971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17343435.851455554</v>
      </c>
      <c r="I201" s="44">
        <f>+'Class Allocation'!N286</f>
        <v>12554422.063039325</v>
      </c>
      <c r="J201" s="44">
        <f>+'Class Allocation'!R286</f>
        <v>3122200.546402174</v>
      </c>
      <c r="K201" s="44">
        <f>+'Class Allocation'!V286</f>
        <v>58166.797928857603</v>
      </c>
      <c r="L201" s="44">
        <f>+'Class Allocation'!Z286</f>
        <v>608727.81608876202</v>
      </c>
      <c r="M201" s="44">
        <f>+'Class Allocation'!AD286</f>
        <v>126790.7068854892</v>
      </c>
      <c r="N201" s="44">
        <f>+'Class Allocation'!AH286</f>
        <v>157376.36700025396</v>
      </c>
      <c r="O201" s="44">
        <f>+'Class Allocation'!AL286</f>
        <v>72160.50342699248</v>
      </c>
      <c r="P201" s="44">
        <f>+'Class Allocation'!AP286</f>
        <v>858.05808029791842</v>
      </c>
      <c r="Q201" s="44">
        <f>+'Class Allocation'!AT286</f>
        <v>858.05808029791842</v>
      </c>
      <c r="R201" s="44">
        <f>+'Class Allocation'!AX286</f>
        <v>624882.76027098717</v>
      </c>
      <c r="S201" s="44">
        <f>+'Class Allocation'!BB286</f>
        <v>2619.5218657509363</v>
      </c>
      <c r="T201" s="44">
        <f>+'Class Allocation'!BF286</f>
        <v>14372.652386363721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51668127.003422365</v>
      </c>
      <c r="I202" s="44">
        <f t="shared" ref="I202:T202" si="36">SUM(I196:I201)</f>
        <v>37759531.583750755</v>
      </c>
      <c r="J202" s="44">
        <f t="shared" si="36"/>
        <v>9087551.0488618277</v>
      </c>
      <c r="K202" s="44">
        <f t="shared" si="36"/>
        <v>156077.11179348163</v>
      </c>
      <c r="L202" s="44">
        <f t="shared" si="36"/>
        <v>1692159.0035193264</v>
      </c>
      <c r="M202" s="44">
        <f t="shared" si="36"/>
        <v>351095.52805458452</v>
      </c>
      <c r="N202" s="44">
        <f t="shared" si="36"/>
        <v>456836.31427806767</v>
      </c>
      <c r="O202" s="44">
        <f t="shared" si="36"/>
        <v>192911.91580498236</v>
      </c>
      <c r="P202" s="44">
        <f t="shared" si="36"/>
        <v>2300.5760419196422</v>
      </c>
      <c r="Q202" s="44">
        <f t="shared" si="36"/>
        <v>2300.5760419196422</v>
      </c>
      <c r="R202" s="44">
        <f t="shared" si="36"/>
        <v>1917464.6555439073</v>
      </c>
      <c r="S202" s="44">
        <f t="shared" si="36"/>
        <v>7714.5628960141366</v>
      </c>
      <c r="T202" s="44">
        <f t="shared" si="36"/>
        <v>42184.126835575385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10031400.350262599</v>
      </c>
      <c r="I209" s="44">
        <f>+'Class Allocation'!N444</f>
        <v>5787117.1097575212</v>
      </c>
      <c r="J209" s="44">
        <f>+'Class Allocation'!R444</f>
        <v>943871.71791116276</v>
      </c>
      <c r="K209" s="44">
        <f>+'Class Allocation'!V444</f>
        <v>8863.1699932654701</v>
      </c>
      <c r="L209" s="44">
        <f>+'Class Allocation'!Z444</f>
        <v>106279.71791686529</v>
      </c>
      <c r="M209" s="44">
        <f>+'Class Allocation'!AD444</f>
        <v>13878.367793723888</v>
      </c>
      <c r="N209" s="44">
        <f>+'Class Allocation'!AH444</f>
        <v>11714.890621043285</v>
      </c>
      <c r="O209" s="44">
        <f>+'Class Allocation'!AL444</f>
        <v>11352.513706266005</v>
      </c>
      <c r="P209" s="44">
        <f>+'Class Allocation'!AP444</f>
        <v>131.65862304313953</v>
      </c>
      <c r="Q209" s="44">
        <f>+'Class Allocation'!AT444</f>
        <v>131.65862304313953</v>
      </c>
      <c r="R209" s="44">
        <f>+'Class Allocation'!AX444</f>
        <v>3144385.0375857675</v>
      </c>
      <c r="S209" s="44">
        <f>+'Class Allocation'!BB444</f>
        <v>562.28808840067347</v>
      </c>
      <c r="T209" s="44">
        <f>+'Class Allocation'!BF444</f>
        <v>3112.2196424960907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1768251.0117817225</v>
      </c>
      <c r="I210" s="44">
        <f>+'Class Allocation'!N445</f>
        <v>1020104.4049009746</v>
      </c>
      <c r="J210" s="44">
        <f>+'Class Allocation'!R445</f>
        <v>166377.77996218405</v>
      </c>
      <c r="K210" s="44">
        <f>+'Class Allocation'!V445</f>
        <v>1562.3251750464538</v>
      </c>
      <c r="L210" s="44">
        <f>+'Class Allocation'!Z445</f>
        <v>18734.096155723026</v>
      </c>
      <c r="M210" s="44">
        <f>+'Class Allocation'!AD445</f>
        <v>2446.362126548835</v>
      </c>
      <c r="N210" s="44">
        <f>+'Class Allocation'!AH445</f>
        <v>2065.0025390552514</v>
      </c>
      <c r="O210" s="44">
        <f>+'Class Allocation'!AL445</f>
        <v>2001.1257796968744</v>
      </c>
      <c r="P210" s="44">
        <f>+'Class Allocation'!AP445</f>
        <v>23.207676423733368</v>
      </c>
      <c r="Q210" s="44">
        <f>+'Class Allocation'!AT445</f>
        <v>23.207676423733368</v>
      </c>
      <c r="R210" s="44">
        <f>+'Class Allocation'!AX445</f>
        <v>554265.7884247232</v>
      </c>
      <c r="S210" s="44">
        <f>+'Class Allocation'!BB445</f>
        <v>99.115422225300179</v>
      </c>
      <c r="T210" s="44">
        <f>+'Class Allocation'!BF445</f>
        <v>548.59594269773152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11799651.362044321</v>
      </c>
      <c r="I211" s="44">
        <f t="shared" ref="I211:T211" si="37">SUM(I206:I210)</f>
        <v>6807221.5146584958</v>
      </c>
      <c r="J211" s="44">
        <f t="shared" si="37"/>
        <v>1110249.4978733468</v>
      </c>
      <c r="K211" s="44">
        <f t="shared" si="37"/>
        <v>10425.495168311923</v>
      </c>
      <c r="L211" s="44">
        <f t="shared" si="37"/>
        <v>125013.81407258831</v>
      </c>
      <c r="M211" s="44">
        <f t="shared" si="37"/>
        <v>16324.729920272723</v>
      </c>
      <c r="N211" s="44">
        <f t="shared" si="37"/>
        <v>13779.893160098536</v>
      </c>
      <c r="O211" s="44">
        <f t="shared" si="37"/>
        <v>13353.63948596288</v>
      </c>
      <c r="P211" s="44">
        <f t="shared" si="37"/>
        <v>154.8662994668729</v>
      </c>
      <c r="Q211" s="44">
        <f t="shared" si="37"/>
        <v>154.8662994668729</v>
      </c>
      <c r="R211" s="44">
        <f t="shared" si="37"/>
        <v>3698650.8260104908</v>
      </c>
      <c r="S211" s="44">
        <f t="shared" si="37"/>
        <v>661.40351062597369</v>
      </c>
      <c r="T211" s="44">
        <f t="shared" si="37"/>
        <v>3660.8155851938222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2864239.5242090845</v>
      </c>
      <c r="I214" s="44">
        <f>+'Class Allocation'!N455</f>
        <v>1652380.4232935649</v>
      </c>
      <c r="J214" s="44">
        <f>+'Class Allocation'!R455</f>
        <v>269501.22473713342</v>
      </c>
      <c r="K214" s="44">
        <f>+'Class Allocation'!V455</f>
        <v>2530.6777636315123</v>
      </c>
      <c r="L214" s="44">
        <f>+'Class Allocation'!Z455</f>
        <v>30345.770086955923</v>
      </c>
      <c r="M214" s="44">
        <f>+'Class Allocation'!AD455</f>
        <v>3962.6540840086991</v>
      </c>
      <c r="N214" s="44">
        <f>+'Class Allocation'!AH455</f>
        <v>3344.9221012996563</v>
      </c>
      <c r="O214" s="44">
        <f>+'Class Allocation'!AL455</f>
        <v>3241.4535679219748</v>
      </c>
      <c r="P214" s="44">
        <f>+'Class Allocation'!AP455</f>
        <v>37.592142538028938</v>
      </c>
      <c r="Q214" s="44">
        <f>+'Class Allocation'!AT455</f>
        <v>37.592142538028938</v>
      </c>
      <c r="R214" s="44">
        <f>+'Class Allocation'!AX455</f>
        <v>897808.04170068412</v>
      </c>
      <c r="S214" s="44">
        <f>+'Class Allocation'!BB455</f>
        <v>160.54864829983779</v>
      </c>
      <c r="T214" s="44">
        <f>+'Class Allocation'!BF455</f>
        <v>888.62394050735065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2864239.5242090845</v>
      </c>
      <c r="I216" s="44">
        <f t="shared" ref="I216:T216" si="38">+I215+I214</f>
        <v>1652380.4232935649</v>
      </c>
      <c r="J216" s="44">
        <f t="shared" si="38"/>
        <v>269501.22473713342</v>
      </c>
      <c r="K216" s="44">
        <f t="shared" si="38"/>
        <v>2530.6777636315123</v>
      </c>
      <c r="L216" s="44">
        <f t="shared" si="38"/>
        <v>30345.770086955923</v>
      </c>
      <c r="M216" s="44">
        <f t="shared" si="38"/>
        <v>3962.6540840086991</v>
      </c>
      <c r="N216" s="44">
        <f t="shared" si="38"/>
        <v>3344.9221012996563</v>
      </c>
      <c r="O216" s="44">
        <f t="shared" si="38"/>
        <v>3241.4535679219748</v>
      </c>
      <c r="P216" s="44">
        <f t="shared" si="38"/>
        <v>37.592142538028938</v>
      </c>
      <c r="Q216" s="44">
        <f t="shared" si="38"/>
        <v>37.592142538028938</v>
      </c>
      <c r="R216" s="44">
        <f t="shared" si="38"/>
        <v>897808.04170068412</v>
      </c>
      <c r="S216" s="44">
        <f t="shared" si="38"/>
        <v>160.54864829983779</v>
      </c>
      <c r="T216" s="44">
        <f t="shared" si="38"/>
        <v>888.62394050735065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455</v>
      </c>
      <c r="C218" s="19"/>
      <c r="D218" s="19"/>
      <c r="H218" s="44">
        <f>'Class Allocation'!J459</f>
        <v>-88274.521873647594</v>
      </c>
      <c r="I218" s="44">
        <f>+'Class Allocation'!N459</f>
        <v>-50925.591448184743</v>
      </c>
      <c r="J218" s="44">
        <f>+'Class Allocation'!R459</f>
        <v>-8305.9016387961365</v>
      </c>
      <c r="K218" s="44">
        <f>+'Class Allocation'!V459</f>
        <v>-77.994304496070541</v>
      </c>
      <c r="L218" s="44">
        <f>+'Class Allocation'!Z459</f>
        <v>-935.24243439569511</v>
      </c>
      <c r="M218" s="44">
        <f>+'Class Allocation'!AD459</f>
        <v>-122.12714462597788</v>
      </c>
      <c r="N218" s="44">
        <f>+'Class Allocation'!AH459</f>
        <v>-103.08893397396939</v>
      </c>
      <c r="O218" s="44">
        <f>+'Class Allocation'!AL459</f>
        <v>-99.900082191259457</v>
      </c>
      <c r="P218" s="44">
        <f>+'Class Allocation'!AP459</f>
        <v>-1.1585722425455487</v>
      </c>
      <c r="Q218" s="44">
        <f>+'Class Allocation'!AT459</f>
        <v>-1.1585722425455487</v>
      </c>
      <c r="R218" s="44">
        <f>+'Class Allocation'!AX459</f>
        <v>-27670.02373425051</v>
      </c>
      <c r="S218" s="44">
        <f>+'Class Allocation'!BB459</f>
        <v>-4.9480342151350154</v>
      </c>
      <c r="T218" s="44">
        <f>+'Class Allocation'!BF459</f>
        <v>-27.386974032984842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66332017.889675766</v>
      </c>
      <c r="I220" s="44">
        <f t="shared" ref="I220:T220" si="40">+I202+I211+I216</f>
        <v>46219133.521702819</v>
      </c>
      <c r="J220" s="44">
        <f t="shared" si="40"/>
        <v>10467301.771472309</v>
      </c>
      <c r="K220" s="44">
        <f t="shared" si="40"/>
        <v>169033.28472542507</v>
      </c>
      <c r="L220" s="44">
        <f t="shared" si="40"/>
        <v>1847518.5876788707</v>
      </c>
      <c r="M220" s="44">
        <f t="shared" si="40"/>
        <v>371382.91205886594</v>
      </c>
      <c r="N220" s="44">
        <f t="shared" si="40"/>
        <v>473961.12953946582</v>
      </c>
      <c r="O220" s="44">
        <f t="shared" si="40"/>
        <v>209507.00885886722</v>
      </c>
      <c r="P220" s="44">
        <f t="shared" si="40"/>
        <v>2493.034483924544</v>
      </c>
      <c r="Q220" s="44">
        <f t="shared" si="40"/>
        <v>2493.034483924544</v>
      </c>
      <c r="R220" s="44">
        <f t="shared" si="40"/>
        <v>6513923.5232550828</v>
      </c>
      <c r="S220" s="44">
        <f t="shared" si="40"/>
        <v>8536.5150549399496</v>
      </c>
      <c r="T220" s="44">
        <f t="shared" si="40"/>
        <v>46733.566361276557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139" activePane="bottomRight" state="frozen"/>
      <selection activeCell="A6" sqref="A6"/>
      <selection pane="topRight" activeCell="D6" sqref="D6"/>
      <selection pane="bottomLeft" activeCell="A11" sqref="A11"/>
      <selection pane="bottomRight" activeCell="H140" sqref="H14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488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474</v>
      </c>
      <c r="BV8" s="113" t="s">
        <v>474</v>
      </c>
      <c r="BW8" s="113" t="s">
        <v>478</v>
      </c>
      <c r="BX8" s="113" t="s">
        <v>478</v>
      </c>
      <c r="BY8" s="113" t="s">
        <v>387</v>
      </c>
    </row>
    <row r="9" spans="1:83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  <c r="BH9" s="180" t="s">
        <v>247</v>
      </c>
      <c r="BI9" s="180"/>
      <c r="BJ9" s="180"/>
      <c r="BM9" s="170" t="s">
        <v>8</v>
      </c>
      <c r="BN9" s="170" t="s">
        <v>334</v>
      </c>
      <c r="BO9" s="170" t="s">
        <v>380</v>
      </c>
      <c r="BP9" s="170" t="s">
        <v>384</v>
      </c>
      <c r="BQ9" s="170" t="s">
        <v>383</v>
      </c>
      <c r="BR9" s="170" t="s">
        <v>384</v>
      </c>
      <c r="BS9" s="170" t="s">
        <v>383</v>
      </c>
      <c r="BT9" s="170" t="s">
        <v>3</v>
      </c>
      <c r="BU9" s="170" t="s">
        <v>475</v>
      </c>
      <c r="BV9" s="170" t="s">
        <v>475</v>
      </c>
      <c r="BW9" s="170" t="s">
        <v>372</v>
      </c>
      <c r="BX9" s="170" t="s">
        <v>372</v>
      </c>
      <c r="BY9" s="170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1" t="s">
        <v>79</v>
      </c>
      <c r="BN10" s="171" t="s">
        <v>378</v>
      </c>
      <c r="BO10" s="171" t="s">
        <v>379</v>
      </c>
      <c r="BP10" s="171" t="s">
        <v>469</v>
      </c>
      <c r="BQ10" s="171" t="s">
        <v>470</v>
      </c>
      <c r="BR10" s="171" t="s">
        <v>471</v>
      </c>
      <c r="BS10" s="171" t="s">
        <v>472</v>
      </c>
      <c r="BT10" s="171" t="s">
        <v>473</v>
      </c>
      <c r="BU10" s="171" t="s">
        <v>476</v>
      </c>
      <c r="BV10" s="171" t="s">
        <v>477</v>
      </c>
      <c r="BW10" s="171" t="s">
        <v>479</v>
      </c>
      <c r="BX10" s="171" t="s">
        <v>480</v>
      </c>
      <c r="BY10" s="171" t="s">
        <v>481</v>
      </c>
      <c r="BZ10"/>
      <c r="CA10" s="113" t="s">
        <v>489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2042.7400100374914</v>
      </c>
      <c r="I16" s="21">
        <f>+'Function-Classif'!T16</f>
        <v>0</v>
      </c>
      <c r="J16" s="21">
        <f>+'Function-Classif'!U16</f>
        <v>197.51998996250896</v>
      </c>
      <c r="K16" s="47"/>
      <c r="L16" s="47">
        <f t="shared" ref="L16:N18" si="1">INDEX(Alloc,$E16,L$1)*$G16</f>
        <v>833.62212142199121</v>
      </c>
      <c r="M16" s="47">
        <f t="shared" si="1"/>
        <v>0</v>
      </c>
      <c r="N16" s="47">
        <f t="shared" si="1"/>
        <v>113.94932646679251</v>
      </c>
      <c r="O16" s="47"/>
      <c r="P16" s="47">
        <f t="shared" ref="P16:V18" si="2">INDEX(Alloc,$E16,P$1)*$G16</f>
        <v>246.34680666807566</v>
      </c>
      <c r="Q16" s="47">
        <f t="shared" si="2"/>
        <v>0</v>
      </c>
      <c r="R16" s="47">
        <f t="shared" si="2"/>
        <v>18.584995687349736</v>
      </c>
      <c r="S16" s="47"/>
      <c r="T16" s="47">
        <f t="shared" si="2"/>
        <v>25.102067815423805</v>
      </c>
      <c r="U16" s="47">
        <f t="shared" si="2"/>
        <v>0</v>
      </c>
      <c r="V16" s="47">
        <f t="shared" si="2"/>
        <v>0.17451733426828872</v>
      </c>
      <c r="W16" s="24"/>
      <c r="X16" s="47">
        <f t="shared" ref="X16:Z18" si="3">INDEX(Alloc,$E16,X$1)*$G16</f>
        <v>308.04939802817131</v>
      </c>
      <c r="Y16" s="47">
        <f t="shared" si="3"/>
        <v>0</v>
      </c>
      <c r="Z16" s="47">
        <f t="shared" si="3"/>
        <v>2.0926658375874698</v>
      </c>
      <c r="AB16" s="47">
        <f t="shared" ref="AB16:AD18" si="4">INDEX(Alloc,$E16,AB$1)*$G16</f>
        <v>281.29841818573033</v>
      </c>
      <c r="AC16" s="47">
        <f t="shared" si="4"/>
        <v>0</v>
      </c>
      <c r="AD16" s="47">
        <f t="shared" si="4"/>
        <v>0.2732674374062431</v>
      </c>
      <c r="AF16" s="47">
        <f t="shared" ref="AF16:AH18" si="5">INDEX(Alloc,$E16,AF$1)*$G16</f>
        <v>171.47411637665181</v>
      </c>
      <c r="AG16" s="47">
        <f t="shared" si="5"/>
        <v>0</v>
      </c>
      <c r="AH16" s="47">
        <f t="shared" si="5"/>
        <v>0.23066820155570675</v>
      </c>
      <c r="AJ16" s="47">
        <f t="shared" ref="AJ16:AL18" si="6">INDEX(Alloc,$E16,AJ$1)*$G16</f>
        <v>130.72318032671248</v>
      </c>
      <c r="AK16" s="47">
        <f t="shared" si="6"/>
        <v>0</v>
      </c>
      <c r="AL16" s="47">
        <f t="shared" si="6"/>
        <v>0.22353293807600927</v>
      </c>
      <c r="AN16" s="47">
        <f t="shared" ref="AN16:AP18" si="7">INDEX(Alloc,$E16,AN$1)*$G16</f>
        <v>19.186730549447283</v>
      </c>
      <c r="AO16" s="47">
        <f t="shared" si="7"/>
        <v>0</v>
      </c>
      <c r="AP16" s="47">
        <f t="shared" si="7"/>
        <v>2.5923808236083335E-3</v>
      </c>
      <c r="AR16" s="47">
        <f t="shared" ref="AR16:AT18" si="8">INDEX(Alloc,$E16,AR$1)*$G16</f>
        <v>8.9065743874630137</v>
      </c>
      <c r="AS16" s="47">
        <f t="shared" si="8"/>
        <v>0</v>
      </c>
      <c r="AT16" s="47">
        <f t="shared" si="8"/>
        <v>2.5923808236083335E-3</v>
      </c>
      <c r="AV16" s="47">
        <f t="shared" ref="AV16:AX18" si="9">INDEX(Alloc,$E16,AV$1)*$G16</f>
        <v>17.052239808153974</v>
      </c>
      <c r="AW16" s="47">
        <f t="shared" si="9"/>
        <v>0</v>
      </c>
      <c r="AX16" s="47">
        <f t="shared" si="9"/>
        <v>61.913479611642245</v>
      </c>
      <c r="AZ16" s="47">
        <f t="shared" ref="AZ16:BB18" si="10">INDEX(Alloc,$E16,AZ$1)*$G16</f>
        <v>0.55173220014358804</v>
      </c>
      <c r="BA16" s="47">
        <f t="shared" si="10"/>
        <v>0</v>
      </c>
      <c r="BB16" s="47">
        <f t="shared" si="10"/>
        <v>1.1071548706959145E-2</v>
      </c>
      <c r="BD16" s="47">
        <f t="shared" ref="BD16:BF18" si="11">INDEX(Alloc,$E16,BD$1)*$G16</f>
        <v>0.42662426952666693</v>
      </c>
      <c r="BE16" s="47">
        <f t="shared" si="11"/>
        <v>0</v>
      </c>
      <c r="BF16" s="47">
        <f t="shared" si="11"/>
        <v>6.1280137476604553E-2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947.57144788878372</v>
      </c>
      <c r="BO16" s="44">
        <f>SUM(P16:R16)</f>
        <v>264.93180235542542</v>
      </c>
      <c r="BP16" s="44">
        <f>SUM(T16:V16)</f>
        <v>25.276585149692092</v>
      </c>
      <c r="BQ16" s="44">
        <f>SUM(X16:Z16)</f>
        <v>310.14206386575876</v>
      </c>
      <c r="BR16" s="44">
        <f>SUM(AB16:AD16)</f>
        <v>281.57168562313655</v>
      </c>
      <c r="BS16" s="44">
        <f>SUM(AF16:AH16)</f>
        <v>171.70478457820752</v>
      </c>
      <c r="BT16" s="44">
        <f>SUM(AJ16:AL16)</f>
        <v>130.94671326478849</v>
      </c>
      <c r="BU16" s="44">
        <f>SUM(AN16:AP16)</f>
        <v>19.18932293027089</v>
      </c>
      <c r="BV16" s="44">
        <f>SUM(AR16:AT16)</f>
        <v>8.9091667682866227</v>
      </c>
      <c r="BW16" s="44">
        <f>SUM(AV16:AX16)</f>
        <v>78.965719419796216</v>
      </c>
      <c r="BX16" s="44">
        <f>SUM(AZ16:BB16)</f>
        <v>0.56280374885054718</v>
      </c>
      <c r="BY16" s="44">
        <f>SUM(BD16:BF16)</f>
        <v>0.48790440700327148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2042.7400100374914</v>
      </c>
      <c r="I19" s="21">
        <f t="shared" ref="I19:J19" si="30">SUM(I16:I18)</f>
        <v>0</v>
      </c>
      <c r="J19" s="21">
        <f t="shared" si="30"/>
        <v>197.51998996250896</v>
      </c>
      <c r="K19" s="21"/>
      <c r="L19" s="21">
        <f t="shared" ref="L19:BF19" si="31">SUM(L16:L18)</f>
        <v>833.62212142199121</v>
      </c>
      <c r="M19" s="21">
        <f t="shared" si="31"/>
        <v>0</v>
      </c>
      <c r="N19" s="21">
        <f t="shared" si="31"/>
        <v>113.94932646679251</v>
      </c>
      <c r="O19" s="21"/>
      <c r="P19" s="21">
        <f t="shared" si="31"/>
        <v>246.34680666807566</v>
      </c>
      <c r="Q19" s="21">
        <f t="shared" si="31"/>
        <v>0</v>
      </c>
      <c r="R19" s="21">
        <f t="shared" si="31"/>
        <v>18.584995687349736</v>
      </c>
      <c r="S19" s="21"/>
      <c r="T19" s="21">
        <f t="shared" ref="T19:V19" si="32">SUM(T16:T18)</f>
        <v>25.102067815423805</v>
      </c>
      <c r="U19" s="21">
        <f t="shared" si="32"/>
        <v>0</v>
      </c>
      <c r="V19" s="21">
        <f t="shared" si="32"/>
        <v>0.17451733426828872</v>
      </c>
      <c r="W19" s="21"/>
      <c r="X19" s="21">
        <f t="shared" si="31"/>
        <v>308.04939802817131</v>
      </c>
      <c r="Y19" s="21">
        <f t="shared" si="31"/>
        <v>0</v>
      </c>
      <c r="Z19" s="21">
        <f t="shared" si="31"/>
        <v>2.0926658375874698</v>
      </c>
      <c r="AA19" s="21"/>
      <c r="AB19" s="21">
        <f t="shared" si="31"/>
        <v>281.29841818573033</v>
      </c>
      <c r="AC19" s="21">
        <f t="shared" si="31"/>
        <v>0</v>
      </c>
      <c r="AD19" s="21">
        <f t="shared" si="31"/>
        <v>0.2732674374062431</v>
      </c>
      <c r="AE19" s="21"/>
      <c r="AF19" s="21">
        <f t="shared" si="31"/>
        <v>171.47411637665181</v>
      </c>
      <c r="AG19" s="21">
        <f t="shared" si="31"/>
        <v>0</v>
      </c>
      <c r="AH19" s="21">
        <f t="shared" si="31"/>
        <v>0.23066820155570675</v>
      </c>
      <c r="AI19" s="21"/>
      <c r="AJ19" s="21">
        <f t="shared" si="31"/>
        <v>130.72318032671248</v>
      </c>
      <c r="AK19" s="21">
        <f t="shared" si="31"/>
        <v>0</v>
      </c>
      <c r="AL19" s="21">
        <f t="shared" si="31"/>
        <v>0.22353293807600927</v>
      </c>
      <c r="AM19" s="21"/>
      <c r="AN19" s="21">
        <f t="shared" si="31"/>
        <v>19.186730549447283</v>
      </c>
      <c r="AO19" s="21">
        <f t="shared" si="31"/>
        <v>0</v>
      </c>
      <c r="AP19" s="21">
        <f t="shared" si="31"/>
        <v>2.5923808236083335E-3</v>
      </c>
      <c r="AQ19" s="21"/>
      <c r="AR19" s="21">
        <f t="shared" si="31"/>
        <v>8.9065743874630137</v>
      </c>
      <c r="AS19" s="21">
        <f t="shared" si="31"/>
        <v>0</v>
      </c>
      <c r="AT19" s="21">
        <f t="shared" si="31"/>
        <v>2.5923808236083335E-3</v>
      </c>
      <c r="AU19" s="21"/>
      <c r="AV19" s="21">
        <f t="shared" si="31"/>
        <v>17.052239808153974</v>
      </c>
      <c r="AW19" s="21">
        <f t="shared" si="31"/>
        <v>0</v>
      </c>
      <c r="AX19" s="21">
        <f t="shared" si="31"/>
        <v>61.913479611642245</v>
      </c>
      <c r="AY19" s="21"/>
      <c r="AZ19" s="21">
        <f t="shared" si="31"/>
        <v>0.55173220014358804</v>
      </c>
      <c r="BA19" s="21">
        <f t="shared" si="31"/>
        <v>0</v>
      </c>
      <c r="BB19" s="21">
        <f t="shared" si="31"/>
        <v>1.1071548706959145E-2</v>
      </c>
      <c r="BC19" s="21"/>
      <c r="BD19" s="21">
        <f t="shared" si="31"/>
        <v>0.42662426952666693</v>
      </c>
      <c r="BE19" s="21">
        <f t="shared" si="31"/>
        <v>0</v>
      </c>
      <c r="BF19" s="21">
        <f t="shared" si="31"/>
        <v>6.1280137476604553E-2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947.57144788878372</v>
      </c>
      <c r="BO19" s="44">
        <f t="shared" si="18"/>
        <v>264.93180235542542</v>
      </c>
      <c r="BP19" s="44">
        <f t="shared" si="19"/>
        <v>25.276585149692092</v>
      </c>
      <c r="BQ19" s="44">
        <f t="shared" si="20"/>
        <v>310.14206386575876</v>
      </c>
      <c r="BR19" s="44">
        <f t="shared" si="21"/>
        <v>281.57168562313655</v>
      </c>
      <c r="BS19" s="44">
        <f t="shared" si="22"/>
        <v>171.70478457820752</v>
      </c>
      <c r="BT19" s="44">
        <f t="shared" si="23"/>
        <v>130.94671326478849</v>
      </c>
      <c r="BU19" s="44">
        <f t="shared" si="24"/>
        <v>19.18932293027089</v>
      </c>
      <c r="BV19" s="44">
        <f t="shared" si="25"/>
        <v>8.9091667682866227</v>
      </c>
      <c r="BW19" s="44">
        <f t="shared" si="26"/>
        <v>78.965719419796216</v>
      </c>
      <c r="BX19" s="44">
        <f t="shared" si="27"/>
        <v>0.56280374885054718</v>
      </c>
      <c r="BY19" s="44">
        <f t="shared" si="28"/>
        <v>0.48790440700327148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PODPLT</v>
      </c>
      <c r="E24" s="86">
        <v>52</v>
      </c>
      <c r="F24" s="86"/>
      <c r="G24" s="105">
        <f>+'Function-Classif'!F24</f>
        <v>2305549928</v>
      </c>
      <c r="H24" s="21">
        <f>+'Function-Classif'!S24</f>
        <v>2305549928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806066365.82735991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257283233.11530399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30855174.686423998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377672133.70567995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355617243.094432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213221868.44129598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207213605.32892799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25252688.361383997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11133500.602312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19966062.376479998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650165.07969600009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617887.38070400001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2305549928</v>
      </c>
      <c r="BN24" s="44">
        <f t="shared" si="17"/>
        <v>806066365.82735991</v>
      </c>
      <c r="BO24" s="44">
        <f t="shared" si="18"/>
        <v>257283233.11530399</v>
      </c>
      <c r="BP24" s="44">
        <f t="shared" si="19"/>
        <v>30855174.686423998</v>
      </c>
      <c r="BQ24" s="44">
        <f t="shared" si="20"/>
        <v>377672133.70567995</v>
      </c>
      <c r="BR24" s="44">
        <f t="shared" si="21"/>
        <v>355617243.094432</v>
      </c>
      <c r="BS24" s="44">
        <f t="shared" si="22"/>
        <v>213221868.44129598</v>
      </c>
      <c r="BT24" s="44">
        <f t="shared" si="23"/>
        <v>207213605.32892799</v>
      </c>
      <c r="BU24" s="44">
        <f t="shared" si="24"/>
        <v>25252688.361383997</v>
      </c>
      <c r="BV24" s="44">
        <f t="shared" si="25"/>
        <v>11133500.602312</v>
      </c>
      <c r="BW24" s="44">
        <f t="shared" si="26"/>
        <v>19966062.376479998</v>
      </c>
      <c r="BX24" s="44">
        <f t="shared" si="27"/>
        <v>650165.07969600009</v>
      </c>
      <c r="BY24" s="44">
        <f t="shared" si="28"/>
        <v>617887.38070400001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0</v>
      </c>
      <c r="H25" s="21">
        <f>+'Function-Classif'!S25</f>
        <v>0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0</v>
      </c>
      <c r="Z25" s="47">
        <f t="shared" si="39"/>
        <v>0</v>
      </c>
      <c r="AB25" s="47">
        <f t="shared" si="40"/>
        <v>0</v>
      </c>
      <c r="AC25" s="47">
        <f t="shared" si="40"/>
        <v>0</v>
      </c>
      <c r="AD25" s="47">
        <f t="shared" si="40"/>
        <v>0</v>
      </c>
      <c r="AF25" s="47">
        <f t="shared" si="41"/>
        <v>0</v>
      </c>
      <c r="AG25" s="47">
        <f t="shared" si="41"/>
        <v>0</v>
      </c>
      <c r="AH25" s="47">
        <f t="shared" si="41"/>
        <v>0</v>
      </c>
      <c r="AJ25" s="47">
        <f t="shared" si="42"/>
        <v>0</v>
      </c>
      <c r="AK25" s="47">
        <f t="shared" si="42"/>
        <v>0</v>
      </c>
      <c r="AL25" s="47">
        <f t="shared" si="42"/>
        <v>0</v>
      </c>
      <c r="AN25" s="47">
        <f t="shared" si="43"/>
        <v>0</v>
      </c>
      <c r="AO25" s="47">
        <f t="shared" si="43"/>
        <v>0</v>
      </c>
      <c r="AP25" s="47">
        <f t="shared" si="43"/>
        <v>0</v>
      </c>
      <c r="AR25" s="47">
        <f t="shared" si="44"/>
        <v>0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0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0</v>
      </c>
      <c r="BN25" s="44">
        <f t="shared" si="17"/>
        <v>0</v>
      </c>
      <c r="BO25" s="44">
        <f t="shared" si="18"/>
        <v>0</v>
      </c>
      <c r="BP25" s="44">
        <f t="shared" si="19"/>
        <v>0</v>
      </c>
      <c r="BQ25" s="44">
        <f t="shared" si="20"/>
        <v>0</v>
      </c>
      <c r="BR25" s="44">
        <f t="shared" si="21"/>
        <v>0</v>
      </c>
      <c r="BS25" s="44">
        <f t="shared" si="22"/>
        <v>0</v>
      </c>
      <c r="BT25" s="44">
        <f t="shared" si="23"/>
        <v>0</v>
      </c>
      <c r="BU25" s="44">
        <f t="shared" si="24"/>
        <v>0</v>
      </c>
      <c r="BV25" s="44">
        <f t="shared" si="25"/>
        <v>0</v>
      </c>
      <c r="BW25" s="44">
        <f t="shared" si="26"/>
        <v>0</v>
      </c>
      <c r="BX25" s="44">
        <f t="shared" si="27"/>
        <v>0</v>
      </c>
      <c r="BY25" s="44">
        <f t="shared" si="28"/>
        <v>0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806066365.82735991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257283233.11530399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30855174.686423998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377672133.70567995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355617243.094432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213221868.44129598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207213605.32892799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25252688.361383997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11133500.602312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19966062.376479998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650165.07969600009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617887.38070400001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806066365.82735991</v>
      </c>
      <c r="BO27" s="44">
        <f t="shared" si="18"/>
        <v>257283233.11530399</v>
      </c>
      <c r="BP27" s="44">
        <f t="shared" si="19"/>
        <v>30855174.686423998</v>
      </c>
      <c r="BQ27" s="44">
        <f t="shared" si="20"/>
        <v>377672133.70567995</v>
      </c>
      <c r="BR27" s="44">
        <f t="shared" si="21"/>
        <v>355617243.094432</v>
      </c>
      <c r="BS27" s="44">
        <f t="shared" si="22"/>
        <v>213221868.44129598</v>
      </c>
      <c r="BT27" s="44">
        <f t="shared" si="23"/>
        <v>207213605.32892799</v>
      </c>
      <c r="BU27" s="44">
        <f t="shared" si="24"/>
        <v>25252688.361383997</v>
      </c>
      <c r="BV27" s="44">
        <f t="shared" si="25"/>
        <v>11133500.602312</v>
      </c>
      <c r="BW27" s="44">
        <f t="shared" si="26"/>
        <v>19966062.376479998</v>
      </c>
      <c r="BX27" s="44">
        <f t="shared" si="27"/>
        <v>650165.07969600009</v>
      </c>
      <c r="BY27" s="44">
        <f t="shared" si="28"/>
        <v>617887.38070400001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386565842</v>
      </c>
      <c r="H38" s="21">
        <f>+'Function-Classif'!S38</f>
        <v>386565842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185473598.36004597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53388059.2161735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4743628.0911355326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55056893.271304682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50084885.893935941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29737837.808641229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3105125.6599571984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1625180.3061480636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3201592.1188817453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102413.83617020295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46627.437605946056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386565842</v>
      </c>
      <c r="BN38" s="44">
        <f t="shared" si="17"/>
        <v>185473598.36004597</v>
      </c>
      <c r="BO38" s="44">
        <f t="shared" si="18"/>
        <v>53388059.2161735</v>
      </c>
      <c r="BP38" s="44">
        <f t="shared" si="19"/>
        <v>4743628.0911355326</v>
      </c>
      <c r="BQ38" s="44">
        <f t="shared" si="20"/>
        <v>55056893.271304682</v>
      </c>
      <c r="BR38" s="44">
        <f t="shared" si="21"/>
        <v>50084885.893935941</v>
      </c>
      <c r="BS38" s="44">
        <f t="shared" si="22"/>
        <v>29737837.808641229</v>
      </c>
      <c r="BT38" s="44">
        <f t="shared" si="23"/>
        <v>0</v>
      </c>
      <c r="BU38" s="44">
        <f t="shared" si="24"/>
        <v>3105125.6599571984</v>
      </c>
      <c r="BV38" s="44">
        <f t="shared" si="25"/>
        <v>1625180.3061480636</v>
      </c>
      <c r="BW38" s="44">
        <f t="shared" si="26"/>
        <v>3201592.1188817453</v>
      </c>
      <c r="BX38" s="44">
        <f t="shared" si="27"/>
        <v>102413.83617020295</v>
      </c>
      <c r="BY38" s="44">
        <f t="shared" si="28"/>
        <v>46627.437605946056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0</v>
      </c>
      <c r="H39" s="21">
        <f>+'Function-Classif'!S39</f>
        <v>0</v>
      </c>
      <c r="I39" s="21">
        <f>+'Function-Classif'!T39</f>
        <v>0</v>
      </c>
      <c r="J39" s="21">
        <f>+'Function-Classif'!U39</f>
        <v>0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0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0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0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0</v>
      </c>
      <c r="AB39" s="47">
        <f t="shared" si="68"/>
        <v>0</v>
      </c>
      <c r="AC39" s="47">
        <f t="shared" si="68"/>
        <v>0</v>
      </c>
      <c r="AD39" s="47">
        <f t="shared" si="68"/>
        <v>0</v>
      </c>
      <c r="AF39" s="47">
        <f t="shared" si="69"/>
        <v>0</v>
      </c>
      <c r="AG39" s="47">
        <f t="shared" si="69"/>
        <v>0</v>
      </c>
      <c r="AH39" s="47">
        <f t="shared" si="69"/>
        <v>0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0</v>
      </c>
      <c r="AR39" s="47">
        <f t="shared" si="72"/>
        <v>0</v>
      </c>
      <c r="AS39" s="47">
        <f t="shared" si="72"/>
        <v>0</v>
      </c>
      <c r="AT39" s="47">
        <f t="shared" si="72"/>
        <v>0</v>
      </c>
      <c r="AV39" s="47">
        <f t="shared" si="73"/>
        <v>0</v>
      </c>
      <c r="AW39" s="47">
        <f t="shared" si="73"/>
        <v>0</v>
      </c>
      <c r="AX39" s="47">
        <f t="shared" si="73"/>
        <v>0</v>
      </c>
      <c r="AZ39" s="47">
        <f t="shared" si="74"/>
        <v>0</v>
      </c>
      <c r="BA39" s="47">
        <f t="shared" si="74"/>
        <v>0</v>
      </c>
      <c r="BB39" s="47">
        <f t="shared" si="74"/>
        <v>0</v>
      </c>
      <c r="BD39" s="47">
        <f t="shared" si="75"/>
        <v>0</v>
      </c>
      <c r="BE39" s="47">
        <f t="shared" si="75"/>
        <v>0</v>
      </c>
      <c r="BF39" s="47">
        <f t="shared" si="75"/>
        <v>0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0</v>
      </c>
      <c r="BN39" s="44">
        <f t="shared" si="17"/>
        <v>0</v>
      </c>
      <c r="BO39" s="44">
        <f t="shared" si="18"/>
        <v>0</v>
      </c>
      <c r="BP39" s="44">
        <f t="shared" si="19"/>
        <v>0</v>
      </c>
      <c r="BQ39" s="44">
        <f t="shared" si="20"/>
        <v>0</v>
      </c>
      <c r="BR39" s="44">
        <f t="shared" si="21"/>
        <v>0</v>
      </c>
      <c r="BS39" s="44">
        <f t="shared" si="22"/>
        <v>0</v>
      </c>
      <c r="BT39" s="44">
        <f t="shared" si="23"/>
        <v>0</v>
      </c>
      <c r="BU39" s="44">
        <f t="shared" si="24"/>
        <v>0</v>
      </c>
      <c r="BV39" s="44">
        <f t="shared" si="25"/>
        <v>0</v>
      </c>
      <c r="BW39" s="44">
        <f t="shared" si="26"/>
        <v>0</v>
      </c>
      <c r="BX39" s="44">
        <f t="shared" si="27"/>
        <v>0</v>
      </c>
      <c r="BY39" s="44">
        <f t="shared" si="28"/>
        <v>0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290015468</v>
      </c>
      <c r="H46" s="21">
        <f>+'Function-Classif'!S46</f>
        <v>290015468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139148901.90952972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40053624.239231855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3558838.8093240224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41305643.007908285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37575465.92090366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22310385.482484456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2329575.9056520462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1219268.1708072745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2401948.4802348395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76834.508897391759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34981.565026454788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290015468</v>
      </c>
      <c r="BN46" s="44">
        <f t="shared" si="17"/>
        <v>139148901.90952972</v>
      </c>
      <c r="BO46" s="44">
        <f t="shared" si="18"/>
        <v>40053624.239231855</v>
      </c>
      <c r="BP46" s="44">
        <f t="shared" si="19"/>
        <v>3558838.8093240224</v>
      </c>
      <c r="BQ46" s="44">
        <f t="shared" si="20"/>
        <v>41305643.007908285</v>
      </c>
      <c r="BR46" s="44">
        <f t="shared" si="21"/>
        <v>37575465.92090366</v>
      </c>
      <c r="BS46" s="44">
        <f t="shared" si="22"/>
        <v>22310385.482484456</v>
      </c>
      <c r="BT46" s="44">
        <f t="shared" si="23"/>
        <v>0</v>
      </c>
      <c r="BU46" s="44">
        <f t="shared" si="24"/>
        <v>2329575.9056520462</v>
      </c>
      <c r="BV46" s="44">
        <f t="shared" si="25"/>
        <v>1219268.1708072745</v>
      </c>
      <c r="BW46" s="44">
        <f t="shared" si="26"/>
        <v>2401948.4802348395</v>
      </c>
      <c r="BX46" s="44">
        <f t="shared" si="27"/>
        <v>76834.508897391759</v>
      </c>
      <c r="BY46" s="44">
        <f t="shared" si="28"/>
        <v>34981.565026454788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0</v>
      </c>
      <c r="H47" s="21">
        <f>+'Function-Classif'!S47</f>
        <v>0</v>
      </c>
      <c r="I47" s="21">
        <f>+'Function-Classif'!T47</f>
        <v>0</v>
      </c>
      <c r="J47" s="21">
        <f>+'Function-Classif'!U47</f>
        <v>0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0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0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0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0</v>
      </c>
      <c r="AB47" s="47">
        <f t="shared" si="90"/>
        <v>0</v>
      </c>
      <c r="AC47" s="47">
        <f t="shared" si="90"/>
        <v>0</v>
      </c>
      <c r="AD47" s="47">
        <f t="shared" si="90"/>
        <v>0</v>
      </c>
      <c r="AF47" s="47">
        <f t="shared" si="91"/>
        <v>0</v>
      </c>
      <c r="AG47" s="47">
        <f t="shared" si="91"/>
        <v>0</v>
      </c>
      <c r="AH47" s="47">
        <f t="shared" si="91"/>
        <v>0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0</v>
      </c>
      <c r="AR47" s="47">
        <f t="shared" si="94"/>
        <v>0</v>
      </c>
      <c r="AS47" s="47">
        <f t="shared" si="94"/>
        <v>0</v>
      </c>
      <c r="AT47" s="47">
        <f t="shared" si="94"/>
        <v>0</v>
      </c>
      <c r="AV47" s="47">
        <f t="shared" si="95"/>
        <v>0</v>
      </c>
      <c r="AW47" s="47">
        <f t="shared" si="95"/>
        <v>0</v>
      </c>
      <c r="AX47" s="47">
        <f t="shared" si="95"/>
        <v>0</v>
      </c>
      <c r="AZ47" s="47">
        <f t="shared" si="96"/>
        <v>0</v>
      </c>
      <c r="BA47" s="47">
        <f t="shared" si="96"/>
        <v>0</v>
      </c>
      <c r="BB47" s="47">
        <f t="shared" si="96"/>
        <v>0</v>
      </c>
      <c r="BD47" s="47">
        <f t="shared" si="97"/>
        <v>0</v>
      </c>
      <c r="BE47" s="47">
        <f t="shared" si="97"/>
        <v>0</v>
      </c>
      <c r="BF47" s="47">
        <f t="shared" si="97"/>
        <v>0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0</v>
      </c>
      <c r="BN47" s="44">
        <f t="shared" si="17"/>
        <v>0</v>
      </c>
      <c r="BO47" s="44">
        <f t="shared" si="18"/>
        <v>0</v>
      </c>
      <c r="BP47" s="44">
        <f t="shared" si="19"/>
        <v>0</v>
      </c>
      <c r="BQ47" s="44">
        <f t="shared" si="20"/>
        <v>0</v>
      </c>
      <c r="BR47" s="44">
        <f t="shared" si="21"/>
        <v>0</v>
      </c>
      <c r="BS47" s="44">
        <f t="shared" si="22"/>
        <v>0</v>
      </c>
      <c r="BT47" s="44">
        <f t="shared" si="23"/>
        <v>0</v>
      </c>
      <c r="BU47" s="44">
        <f t="shared" si="24"/>
        <v>0</v>
      </c>
      <c r="BV47" s="44">
        <f t="shared" si="25"/>
        <v>0</v>
      </c>
      <c r="BW47" s="44">
        <f t="shared" si="26"/>
        <v>0</v>
      </c>
      <c r="BX47" s="44">
        <f t="shared" si="27"/>
        <v>0</v>
      </c>
      <c r="BY47" s="44">
        <f t="shared" si="28"/>
        <v>0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1000245183.6218625</v>
      </c>
      <c r="I62" s="21">
        <f>SUM(I35:I61)</f>
        <v>0</v>
      </c>
      <c r="J62" s="21">
        <f>SUM(J35:J61)</f>
        <v>362409577.37813747</v>
      </c>
      <c r="K62" s="21"/>
      <c r="L62" s="21">
        <f>SUM(L35:L61)</f>
        <v>526944449.35194772</v>
      </c>
      <c r="M62" s="21">
        <f>SUM(M35:M61)</f>
        <v>0</v>
      </c>
      <c r="N62" s="21">
        <f>SUM(N35:N61)</f>
        <v>209074166.39294127</v>
      </c>
      <c r="O62" s="21"/>
      <c r="P62" s="21">
        <f>SUM(P35:P61)</f>
        <v>138146421.8569825</v>
      </c>
      <c r="Q62" s="21">
        <f>SUM(Q35:Q61)</f>
        <v>0</v>
      </c>
      <c r="R62" s="21">
        <f>SUM(R35:R61)</f>
        <v>34099740.658681475</v>
      </c>
      <c r="S62" s="21"/>
      <c r="T62" s="21">
        <f t="shared" ref="T62:V62" si="143">SUM(T35:T61)</f>
        <v>10175973.438260123</v>
      </c>
      <c r="U62" s="21">
        <f t="shared" si="143"/>
        <v>0</v>
      </c>
      <c r="V62" s="21">
        <f t="shared" si="143"/>
        <v>320204.31638000009</v>
      </c>
      <c r="W62" s="21"/>
      <c r="X62" s="21">
        <f t="shared" ref="X62:BF62" si="144">SUM(X35:X61)</f>
        <v>129201190.75607871</v>
      </c>
      <c r="Y62" s="21">
        <f t="shared" si="144"/>
        <v>0</v>
      </c>
      <c r="Z62" s="21">
        <f t="shared" si="144"/>
        <v>3839622.2171623865</v>
      </c>
      <c r="AA62" s="21"/>
      <c r="AB62" s="21">
        <f t="shared" si="144"/>
        <v>107441489.66218343</v>
      </c>
      <c r="AC62" s="21">
        <f t="shared" si="144"/>
        <v>0</v>
      </c>
      <c r="AD62" s="21">
        <f t="shared" si="144"/>
        <v>501390.95552000013</v>
      </c>
      <c r="AE62" s="21"/>
      <c r="AF62" s="21">
        <f t="shared" si="144"/>
        <v>69890014.553820267</v>
      </c>
      <c r="AG62" s="21">
        <f t="shared" si="144"/>
        <v>0</v>
      </c>
      <c r="AH62" s="21">
        <f t="shared" si="144"/>
        <v>423229.89919271483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6661077.8988410365</v>
      </c>
      <c r="AO62" s="21">
        <f t="shared" si="144"/>
        <v>0</v>
      </c>
      <c r="AP62" s="21">
        <f t="shared" si="144"/>
        <v>4756.4990200000011</v>
      </c>
      <c r="AQ62" s="21"/>
      <c r="AR62" s="21">
        <f t="shared" si="144"/>
        <v>3486317.0784089281</v>
      </c>
      <c r="AS62" s="21">
        <f t="shared" si="144"/>
        <v>0</v>
      </c>
      <c r="AT62" s="21">
        <f t="shared" si="144"/>
        <v>4756.4990200000011</v>
      </c>
      <c r="AU62" s="21"/>
      <c r="AV62" s="21">
        <f t="shared" si="144"/>
        <v>7929130.2767597176</v>
      </c>
      <c r="AW62" s="21">
        <f t="shared" si="144"/>
        <v>0</v>
      </c>
      <c r="AX62" s="21">
        <f t="shared" si="144"/>
        <v>113598820.98173523</v>
      </c>
      <c r="AY62" s="21"/>
      <c r="AZ62" s="21">
        <f t="shared" si="144"/>
        <v>253640.25740415059</v>
      </c>
      <c r="BA62" s="21">
        <f t="shared" si="144"/>
        <v>0</v>
      </c>
      <c r="BB62" s="21">
        <f t="shared" si="144"/>
        <v>20314.071950753558</v>
      </c>
      <c r="BC62" s="21"/>
      <c r="BD62" s="21">
        <f t="shared" si="144"/>
        <v>115478.49117587344</v>
      </c>
      <c r="BE62" s="21">
        <f t="shared" si="144"/>
        <v>0</v>
      </c>
      <c r="BF62" s="21">
        <f t="shared" si="144"/>
        <v>112436.76515367275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736018615.74488902</v>
      </c>
      <c r="BO62" s="44">
        <f t="shared" si="18"/>
        <v>172246162.51566398</v>
      </c>
      <c r="BP62" s="44">
        <f t="shared" si="19"/>
        <v>10496177.754640123</v>
      </c>
      <c r="BQ62" s="44">
        <f t="shared" si="20"/>
        <v>133040812.97324109</v>
      </c>
      <c r="BR62" s="44">
        <f t="shared" si="21"/>
        <v>107942880.61770344</v>
      </c>
      <c r="BS62" s="44">
        <f t="shared" si="22"/>
        <v>70313244.453012988</v>
      </c>
      <c r="BT62" s="44">
        <f t="shared" si="23"/>
        <v>410138.12138000003</v>
      </c>
      <c r="BU62" s="44">
        <f t="shared" si="24"/>
        <v>6665834.3978610365</v>
      </c>
      <c r="BV62" s="44">
        <f t="shared" si="25"/>
        <v>3491073.5774289281</v>
      </c>
      <c r="BW62" s="44">
        <f t="shared" si="26"/>
        <v>121527951.25849494</v>
      </c>
      <c r="BX62" s="44">
        <f t="shared" si="27"/>
        <v>273954.32935490413</v>
      </c>
      <c r="BY62" s="44">
        <f t="shared" si="28"/>
        <v>227915.25632954619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3748018334.1018624</v>
      </c>
      <c r="I64" s="22">
        <f>I62+I32+I27</f>
        <v>0</v>
      </c>
      <c r="J64" s="22">
        <f>J62+J32+J27</f>
        <v>362409577.37813747</v>
      </c>
      <c r="K64" s="22"/>
      <c r="L64" s="22">
        <f>L62+L32+L27</f>
        <v>1529529445.4751332</v>
      </c>
      <c r="M64" s="22">
        <f>M62+M32+M27</f>
        <v>0</v>
      </c>
      <c r="N64" s="22">
        <f>N62+N32+N27</f>
        <v>209074166.39294127</v>
      </c>
      <c r="O64" s="22"/>
      <c r="P64" s="22">
        <f>P62+P32+P27</f>
        <v>451996995.89888024</v>
      </c>
      <c r="Q64" s="22">
        <f>Q62+Q32+Q27</f>
        <v>0</v>
      </c>
      <c r="R64" s="22">
        <f>R62+R32+R27</f>
        <v>34099740.658681475</v>
      </c>
      <c r="S64" s="22"/>
      <c r="T64" s="22">
        <f t="shared" ref="T64:V64" si="145">T62+T32+T27</f>
        <v>46057261.293056071</v>
      </c>
      <c r="U64" s="22">
        <f t="shared" si="145"/>
        <v>0</v>
      </c>
      <c r="V64" s="22">
        <f t="shared" si="145"/>
        <v>320204.31638000009</v>
      </c>
      <c r="W64" s="22"/>
      <c r="X64" s="22">
        <f t="shared" ref="X64:BF64" si="146">X62+X32+X27</f>
        <v>565208879.22366476</v>
      </c>
      <c r="Y64" s="22">
        <f t="shared" si="146"/>
        <v>0</v>
      </c>
      <c r="Z64" s="22">
        <f t="shared" si="146"/>
        <v>3839622.2171623865</v>
      </c>
      <c r="AA64" s="22"/>
      <c r="AB64" s="22">
        <f t="shared" si="146"/>
        <v>516126194.97995722</v>
      </c>
      <c r="AC64" s="22">
        <f t="shared" si="146"/>
        <v>0</v>
      </c>
      <c r="AD64" s="22">
        <f t="shared" si="146"/>
        <v>501390.95552000013</v>
      </c>
      <c r="AE64" s="22"/>
      <c r="AF64" s="22">
        <f t="shared" si="146"/>
        <v>314620621.73629814</v>
      </c>
      <c r="AG64" s="22">
        <f t="shared" si="146"/>
        <v>0</v>
      </c>
      <c r="AH64" s="22">
        <f t="shared" si="146"/>
        <v>423229.89919271483</v>
      </c>
      <c r="AI64" s="22"/>
      <c r="AJ64" s="22">
        <f t="shared" si="146"/>
        <v>239850824.94547606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35203803.478388265</v>
      </c>
      <c r="AO64" s="22">
        <f t="shared" si="146"/>
        <v>0</v>
      </c>
      <c r="AP64" s="22">
        <f t="shared" si="146"/>
        <v>4756.4990200000011</v>
      </c>
      <c r="AQ64" s="22"/>
      <c r="AR64" s="22">
        <f t="shared" si="146"/>
        <v>16341778.167668419</v>
      </c>
      <c r="AS64" s="22">
        <f t="shared" si="146"/>
        <v>0</v>
      </c>
      <c r="AT64" s="22">
        <f t="shared" si="146"/>
        <v>4756.4990200000011</v>
      </c>
      <c r="AU64" s="22"/>
      <c r="AV64" s="22">
        <f t="shared" si="146"/>
        <v>31287440.949124854</v>
      </c>
      <c r="AW64" s="22">
        <f t="shared" si="146"/>
        <v>0</v>
      </c>
      <c r="AX64" s="22">
        <f t="shared" si="146"/>
        <v>113598820.98173523</v>
      </c>
      <c r="AY64" s="22"/>
      <c r="AZ64" s="22">
        <f t="shared" si="146"/>
        <v>1012317.9609208188</v>
      </c>
      <c r="BA64" s="22">
        <f t="shared" si="146"/>
        <v>0</v>
      </c>
      <c r="BB64" s="22">
        <f t="shared" si="146"/>
        <v>20314.071950753558</v>
      </c>
      <c r="BC64" s="22"/>
      <c r="BD64" s="22">
        <f t="shared" si="146"/>
        <v>782769.9932941614</v>
      </c>
      <c r="BE64" s="22">
        <f t="shared" si="146"/>
        <v>0</v>
      </c>
      <c r="BF64" s="22">
        <f t="shared" si="146"/>
        <v>112436.76515367275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1738603611.8680744</v>
      </c>
      <c r="BO64" s="44">
        <f t="shared" si="18"/>
        <v>486096736.5575617</v>
      </c>
      <c r="BP64" s="44">
        <f t="shared" si="19"/>
        <v>46377465.609436072</v>
      </c>
      <c r="BQ64" s="44">
        <f t="shared" si="20"/>
        <v>569048501.44082713</v>
      </c>
      <c r="BR64" s="44">
        <f t="shared" si="21"/>
        <v>516627585.9354772</v>
      </c>
      <c r="BS64" s="44">
        <f t="shared" si="22"/>
        <v>315043851.63549083</v>
      </c>
      <c r="BT64" s="44">
        <f t="shared" si="23"/>
        <v>240260963.06685606</v>
      </c>
      <c r="BU64" s="44">
        <f t="shared" si="24"/>
        <v>35208559.977408268</v>
      </c>
      <c r="BV64" s="44">
        <f t="shared" si="25"/>
        <v>16346534.66668842</v>
      </c>
      <c r="BW64" s="44">
        <f t="shared" si="26"/>
        <v>144886261.93086007</v>
      </c>
      <c r="BX64" s="44">
        <f t="shared" si="27"/>
        <v>1032632.0328715724</v>
      </c>
      <c r="BY64" s="44">
        <f t="shared" si="28"/>
        <v>895206.75844783417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2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14436676.990974128</v>
      </c>
      <c r="I68" s="21">
        <f>+'Function-Classif'!T68</f>
        <v>0</v>
      </c>
      <c r="J68" s="21">
        <f>+'Function-Classif'!U68</f>
        <v>1395935.0090258715</v>
      </c>
      <c r="K68" s="47"/>
      <c r="L68" s="47">
        <f t="shared" ref="L68:N70" si="147">INDEX(Alloc,$E68,L$1)*$G68</f>
        <v>5891465.9919345407</v>
      </c>
      <c r="M68" s="47">
        <f t="shared" si="147"/>
        <v>0</v>
      </c>
      <c r="N68" s="47">
        <f t="shared" si="147"/>
        <v>805315.21948794182</v>
      </c>
      <c r="O68" s="47"/>
      <c r="P68" s="47">
        <f t="shared" ref="P68:V70" si="148">INDEX(Alloc,$E68,P$1)*$G68</f>
        <v>1741009.2611637285</v>
      </c>
      <c r="Q68" s="47">
        <f t="shared" si="148"/>
        <v>0</v>
      </c>
      <c r="R68" s="47">
        <f t="shared" si="148"/>
        <v>131345.9266957771</v>
      </c>
      <c r="S68" s="47"/>
      <c r="T68" s="47">
        <f t="shared" si="148"/>
        <v>177404.09600639777</v>
      </c>
      <c r="U68" s="47">
        <f t="shared" si="148"/>
        <v>0</v>
      </c>
      <c r="V68" s="47">
        <f t="shared" si="148"/>
        <v>1233.3681093909274</v>
      </c>
      <c r="W68" s="24"/>
      <c r="X68" s="47">
        <f t="shared" ref="X68:Z70" si="149">INDEX(Alloc,$E68,X$1)*$G68</f>
        <v>2177080.6048465804</v>
      </c>
      <c r="Y68" s="47">
        <f t="shared" si="149"/>
        <v>0</v>
      </c>
      <c r="Z68" s="47">
        <f t="shared" si="149"/>
        <v>14789.51829349157</v>
      </c>
      <c r="AB68" s="47">
        <f t="shared" ref="AB68:AD70" si="150">INDEX(Alloc,$E68,AB$1)*$G68</f>
        <v>1988023.1363093622</v>
      </c>
      <c r="AC68" s="47">
        <f t="shared" si="150"/>
        <v>0</v>
      </c>
      <c r="AD68" s="47">
        <f t="shared" si="150"/>
        <v>1931.265705180351</v>
      </c>
      <c r="AF68" s="47">
        <f t="shared" ref="AF68:AH70" si="151">INDEX(Alloc,$E68,AF$1)*$G68</f>
        <v>1211860.7450181558</v>
      </c>
      <c r="AG68" s="47">
        <f t="shared" si="151"/>
        <v>0</v>
      </c>
      <c r="AH68" s="47">
        <f t="shared" si="151"/>
        <v>1630.2036977713751</v>
      </c>
      <c r="AJ68" s="47">
        <f t="shared" ref="AJ68:AL70" si="152">INDEX(Alloc,$E68,AJ$1)*$G68</f>
        <v>923861.24535494624</v>
      </c>
      <c r="AK68" s="47">
        <f t="shared" si="152"/>
        <v>0</v>
      </c>
      <c r="AL68" s="47">
        <f t="shared" si="152"/>
        <v>1579.7765785120839</v>
      </c>
      <c r="AN68" s="47">
        <f t="shared" ref="AN68:AP70" si="153">INDEX(Alloc,$E68,AN$1)*$G68</f>
        <v>135598.5735307266</v>
      </c>
      <c r="AO68" s="47">
        <f t="shared" si="153"/>
        <v>0</v>
      </c>
      <c r="AP68" s="47">
        <f t="shared" si="153"/>
        <v>18.321159033518956</v>
      </c>
      <c r="AR68" s="47">
        <f t="shared" ref="AR68:AT70" si="154">INDEX(Alloc,$E68,AR$1)*$G68</f>
        <v>62945.522629444597</v>
      </c>
      <c r="AS68" s="47">
        <f t="shared" si="154"/>
        <v>0</v>
      </c>
      <c r="AT68" s="47">
        <f t="shared" si="154"/>
        <v>18.321159033518956</v>
      </c>
      <c r="AV68" s="47">
        <f t="shared" ref="AV68:AX70" si="155">INDEX(Alloc,$E68,AV$1)*$G68</f>
        <v>120513.46567516997</v>
      </c>
      <c r="AW68" s="47">
        <f t="shared" si="155"/>
        <v>0</v>
      </c>
      <c r="AX68" s="47">
        <f t="shared" si="155"/>
        <v>437561.75634124706</v>
      </c>
      <c r="AZ68" s="47">
        <f t="shared" ref="AZ68:BB70" si="156">INDEX(Alloc,$E68,AZ$1)*$G68</f>
        <v>3899.2625198770556</v>
      </c>
      <c r="BA68" s="47">
        <f t="shared" si="156"/>
        <v>0</v>
      </c>
      <c r="BB68" s="47">
        <f t="shared" si="156"/>
        <v>78.246067383422371</v>
      </c>
      <c r="BD68" s="47">
        <f t="shared" ref="BD68:BF70" si="157">INDEX(Alloc,$E68,BD$1)*$G68</f>
        <v>3015.085985197763</v>
      </c>
      <c r="BE68" s="47">
        <f t="shared" si="157"/>
        <v>0</v>
      </c>
      <c r="BF68" s="47">
        <f t="shared" si="157"/>
        <v>433.08573110877256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6696781.2114224825</v>
      </c>
      <c r="BO68" s="44">
        <f t="shared" si="18"/>
        <v>1872355.1878595056</v>
      </c>
      <c r="BP68" s="44">
        <f t="shared" si="19"/>
        <v>178637.46411578869</v>
      </c>
      <c r="BQ68" s="44">
        <f t="shared" si="20"/>
        <v>2191870.123140072</v>
      </c>
      <c r="BR68" s="44">
        <f t="shared" si="21"/>
        <v>1989954.4020145426</v>
      </c>
      <c r="BS68" s="44">
        <f t="shared" si="22"/>
        <v>1213490.9487159271</v>
      </c>
      <c r="BT68" s="44">
        <f t="shared" si="23"/>
        <v>925441.02193345828</v>
      </c>
      <c r="BU68" s="44">
        <f t="shared" si="24"/>
        <v>135616.89468976011</v>
      </c>
      <c r="BV68" s="44">
        <f t="shared" si="25"/>
        <v>62963.843788478116</v>
      </c>
      <c r="BW68" s="44">
        <f t="shared" si="26"/>
        <v>558075.22201641707</v>
      </c>
      <c r="BX68" s="44">
        <f t="shared" si="27"/>
        <v>3977.5085872604782</v>
      </c>
      <c r="BY68" s="44">
        <f t="shared" si="28"/>
        <v>3448.1717163065355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184406119.05080318</v>
      </c>
      <c r="I70" s="21">
        <f>+'Function-Classif'!T70</f>
        <v>0</v>
      </c>
      <c r="J70" s="21">
        <f>+'Function-Classif'!U70</f>
        <v>17830900.949196845</v>
      </c>
      <c r="K70" s="24"/>
      <c r="L70" s="47">
        <f t="shared" si="147"/>
        <v>75254324.784829289</v>
      </c>
      <c r="M70" s="47">
        <f t="shared" si="147"/>
        <v>0</v>
      </c>
      <c r="N70" s="47">
        <f t="shared" si="147"/>
        <v>10286650.752881918</v>
      </c>
      <c r="O70" s="47"/>
      <c r="P70" s="47">
        <f t="shared" si="148"/>
        <v>22238688.396466367</v>
      </c>
      <c r="Q70" s="47">
        <f t="shared" si="148"/>
        <v>0</v>
      </c>
      <c r="R70" s="47">
        <f t="shared" si="148"/>
        <v>1677740.1482517482</v>
      </c>
      <c r="S70" s="47"/>
      <c r="T70" s="47">
        <f t="shared" si="148"/>
        <v>2266061.7030296572</v>
      </c>
      <c r="U70" s="47">
        <f t="shared" si="148"/>
        <v>0</v>
      </c>
      <c r="V70" s="47">
        <f t="shared" si="148"/>
        <v>15754.361378037633</v>
      </c>
      <c r="W70" s="24"/>
      <c r="X70" s="47">
        <f t="shared" si="149"/>
        <v>27808822.310808223</v>
      </c>
      <c r="Y70" s="47">
        <f t="shared" si="149"/>
        <v>0</v>
      </c>
      <c r="Z70" s="47">
        <f t="shared" si="149"/>
        <v>188913.11849941249</v>
      </c>
      <c r="AB70" s="47">
        <f t="shared" si="150"/>
        <v>25393906.878931865</v>
      </c>
      <c r="AC70" s="47">
        <f t="shared" si="150"/>
        <v>0</v>
      </c>
      <c r="AD70" s="47">
        <f t="shared" si="150"/>
        <v>24668.918877306711</v>
      </c>
      <c r="AF70" s="47">
        <f t="shared" si="151"/>
        <v>15479638.213041011</v>
      </c>
      <c r="AG70" s="47">
        <f t="shared" si="151"/>
        <v>0</v>
      </c>
      <c r="AH70" s="47">
        <f t="shared" si="151"/>
        <v>20823.319476929235</v>
      </c>
      <c r="AJ70" s="47">
        <f t="shared" si="152"/>
        <v>11800892.054581592</v>
      </c>
      <c r="AK70" s="47">
        <f t="shared" si="152"/>
        <v>0</v>
      </c>
      <c r="AL70" s="47">
        <f t="shared" si="152"/>
        <v>20179.191374365764</v>
      </c>
      <c r="AN70" s="47">
        <f t="shared" si="153"/>
        <v>1732061.1044535816</v>
      </c>
      <c r="AO70" s="47">
        <f t="shared" si="153"/>
        <v>0</v>
      </c>
      <c r="AP70" s="47">
        <f t="shared" si="153"/>
        <v>234.02434202802127</v>
      </c>
      <c r="AR70" s="47">
        <f t="shared" si="154"/>
        <v>804031.25642954174</v>
      </c>
      <c r="AS70" s="47">
        <f t="shared" si="154"/>
        <v>0</v>
      </c>
      <c r="AT70" s="47">
        <f t="shared" si="154"/>
        <v>234.02434202802127</v>
      </c>
      <c r="AV70" s="47">
        <f t="shared" si="155"/>
        <v>1539372.2885408083</v>
      </c>
      <c r="AW70" s="47">
        <f t="shared" si="155"/>
        <v>0</v>
      </c>
      <c r="AX70" s="47">
        <f t="shared" si="155"/>
        <v>5589171.6204767674</v>
      </c>
      <c r="AZ70" s="47">
        <f t="shared" si="156"/>
        <v>49807.020611483851</v>
      </c>
      <c r="BA70" s="47">
        <f t="shared" si="156"/>
        <v>0</v>
      </c>
      <c r="BB70" s="47">
        <f t="shared" si="156"/>
        <v>999.47194400661999</v>
      </c>
      <c r="BD70" s="47">
        <f t="shared" si="157"/>
        <v>38513.039079727321</v>
      </c>
      <c r="BE70" s="47">
        <f t="shared" si="157"/>
        <v>0</v>
      </c>
      <c r="BF70" s="47">
        <f t="shared" si="157"/>
        <v>5531.9973522978689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85540975.537711203</v>
      </c>
      <c r="BO70" s="44">
        <f t="shared" si="18"/>
        <v>23916428.544718117</v>
      </c>
      <c r="BP70" s="44">
        <f t="shared" si="19"/>
        <v>2281816.0644076951</v>
      </c>
      <c r="BQ70" s="44">
        <f t="shared" si="20"/>
        <v>27997735.429307636</v>
      </c>
      <c r="BR70" s="44">
        <f t="shared" si="21"/>
        <v>25418575.797809172</v>
      </c>
      <c r="BS70" s="44">
        <f t="shared" si="22"/>
        <v>15500461.53251794</v>
      </c>
      <c r="BT70" s="44">
        <f t="shared" si="23"/>
        <v>11821071.245955957</v>
      </c>
      <c r="BU70" s="44">
        <f t="shared" si="24"/>
        <v>1732295.1287956096</v>
      </c>
      <c r="BV70" s="44">
        <f t="shared" si="25"/>
        <v>804265.28077156981</v>
      </c>
      <c r="BW70" s="44">
        <f t="shared" si="26"/>
        <v>7128543.9090175759</v>
      </c>
      <c r="BX70" s="44">
        <f t="shared" si="27"/>
        <v>50806.492555490469</v>
      </c>
      <c r="BY70" s="44">
        <f t="shared" si="28"/>
        <v>44045.03643202519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73913.164199999999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23591.876130000001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2829.3000299999999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34631.072099999998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32608.724039999997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19551.619619999998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19000.685160000001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2315.5737299999996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1020.8988899999999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1830.8105999999998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59.617620000000002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56.657879999999999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73913.164199999999</v>
      </c>
      <c r="BO72" s="44">
        <f t="shared" si="18"/>
        <v>23591.876130000001</v>
      </c>
      <c r="BP72" s="44">
        <f t="shared" si="19"/>
        <v>2829.3000299999999</v>
      </c>
      <c r="BQ72" s="44">
        <f t="shared" si="20"/>
        <v>34631.072099999998</v>
      </c>
      <c r="BR72" s="44">
        <f t="shared" si="21"/>
        <v>32608.724039999997</v>
      </c>
      <c r="BS72" s="44">
        <f t="shared" si="22"/>
        <v>19551.619619999998</v>
      </c>
      <c r="BT72" s="44">
        <f t="shared" si="23"/>
        <v>19000.685160000001</v>
      </c>
      <c r="BU72" s="44">
        <f t="shared" si="24"/>
        <v>2315.5737299999996</v>
      </c>
      <c r="BV72" s="44">
        <f t="shared" si="25"/>
        <v>1020.8988899999999</v>
      </c>
      <c r="BW72" s="44">
        <f t="shared" si="26"/>
        <v>1830.8105999999998</v>
      </c>
      <c r="BX72" s="44">
        <f t="shared" si="27"/>
        <v>59.617620000000002</v>
      </c>
      <c r="BY72" s="44">
        <f t="shared" si="28"/>
        <v>56.657879999999999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2139980.6297819563</v>
      </c>
      <c r="I73" s="21">
        <f>+'Function-Classif'!T73</f>
        <v>0</v>
      </c>
      <c r="J73" s="21">
        <f>+'Function-Classif'!U73</f>
        <v>775359.37021804403</v>
      </c>
      <c r="K73" s="47"/>
      <c r="L73" s="47">
        <f t="shared" si="162"/>
        <v>1127374.5008209802</v>
      </c>
      <c r="M73" s="47">
        <f t="shared" si="162"/>
        <v>0</v>
      </c>
      <c r="N73" s="47">
        <f t="shared" si="162"/>
        <v>447304.99441009719</v>
      </c>
      <c r="O73" s="47"/>
      <c r="P73" s="47">
        <f t="shared" si="163"/>
        <v>295558.20081748156</v>
      </c>
      <c r="Q73" s="47">
        <f t="shared" si="163"/>
        <v>0</v>
      </c>
      <c r="R73" s="47">
        <f t="shared" si="163"/>
        <v>72954.8971442521</v>
      </c>
      <c r="S73" s="47"/>
      <c r="T73" s="47">
        <f t="shared" si="163"/>
        <v>21771.048142617001</v>
      </c>
      <c r="U73" s="47">
        <f t="shared" si="163"/>
        <v>0</v>
      </c>
      <c r="V73" s="47">
        <f t="shared" si="163"/>
        <v>685.06306838146315</v>
      </c>
      <c r="W73" s="24"/>
      <c r="X73" s="47">
        <f t="shared" si="164"/>
        <v>276420.27183936612</v>
      </c>
      <c r="Y73" s="47">
        <f t="shared" si="164"/>
        <v>0</v>
      </c>
      <c r="Z73" s="47">
        <f t="shared" si="164"/>
        <v>8214.7030597592366</v>
      </c>
      <c r="AB73" s="47">
        <f t="shared" si="165"/>
        <v>229866.34724842812</v>
      </c>
      <c r="AC73" s="47">
        <f t="shared" si="165"/>
        <v>0</v>
      </c>
      <c r="AD73" s="47">
        <f t="shared" si="165"/>
        <v>1072.7039233275589</v>
      </c>
      <c r="AF73" s="47">
        <f t="shared" si="166"/>
        <v>149526.61588310727</v>
      </c>
      <c r="AG73" s="47">
        <f t="shared" si="166"/>
        <v>0</v>
      </c>
      <c r="AH73" s="47">
        <f t="shared" si="166"/>
        <v>905.48177691538478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14251.083544709549</v>
      </c>
      <c r="AO73" s="47">
        <f t="shared" si="168"/>
        <v>0</v>
      </c>
      <c r="AP73" s="47">
        <f t="shared" si="168"/>
        <v>10.176320701210098</v>
      </c>
      <c r="AR73" s="47">
        <f t="shared" si="169"/>
        <v>7458.822236022469</v>
      </c>
      <c r="AS73" s="47">
        <f t="shared" si="169"/>
        <v>0</v>
      </c>
      <c r="AT73" s="47">
        <f t="shared" si="169"/>
        <v>10.176320701210098</v>
      </c>
      <c r="AV73" s="47">
        <f t="shared" si="170"/>
        <v>16964.025901971418</v>
      </c>
      <c r="AW73" s="47">
        <f t="shared" si="170"/>
        <v>0</v>
      </c>
      <c r="AX73" s="47">
        <f t="shared" si="170"/>
        <v>243039.68711623788</v>
      </c>
      <c r="AZ73" s="47">
        <f t="shared" si="171"/>
        <v>542.65218834884058</v>
      </c>
      <c r="BA73" s="47">
        <f t="shared" si="171"/>
        <v>0</v>
      </c>
      <c r="BB73" s="47">
        <f t="shared" si="171"/>
        <v>43.461064545394322</v>
      </c>
      <c r="BD73" s="47">
        <f t="shared" si="172"/>
        <v>247.06115892304933</v>
      </c>
      <c r="BE73" s="47">
        <f t="shared" si="172"/>
        <v>0</v>
      </c>
      <c r="BF73" s="47">
        <f t="shared" si="172"/>
        <v>240.55351972098549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1574679.4952310773</v>
      </c>
      <c r="BO73" s="44">
        <f t="shared" si="18"/>
        <v>368513.09796173364</v>
      </c>
      <c r="BP73" s="44">
        <f t="shared" si="19"/>
        <v>22456.111210998464</v>
      </c>
      <c r="BQ73" s="44">
        <f t="shared" si="20"/>
        <v>284634.97489912534</v>
      </c>
      <c r="BR73" s="44">
        <f t="shared" si="21"/>
        <v>230939.05117175568</v>
      </c>
      <c r="BS73" s="44">
        <f t="shared" si="22"/>
        <v>150432.09766002264</v>
      </c>
      <c r="BT73" s="44">
        <f t="shared" si="23"/>
        <v>877.47249340434303</v>
      </c>
      <c r="BU73" s="44">
        <f t="shared" si="24"/>
        <v>14261.259865410759</v>
      </c>
      <c r="BV73" s="44">
        <f t="shared" si="25"/>
        <v>7468.998556723679</v>
      </c>
      <c r="BW73" s="44">
        <f t="shared" si="26"/>
        <v>260003.7130182093</v>
      </c>
      <c r="BX73" s="44">
        <f t="shared" si="27"/>
        <v>586.11325289423485</v>
      </c>
      <c r="BY73" s="44">
        <f t="shared" si="28"/>
        <v>487.61467864403483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3949214563.5134315</v>
      </c>
      <c r="I76" s="21">
        <f t="shared" ref="I76:BF76" si="173">+I19+I64+I68+I70+I71+I72+I73+I75</f>
        <v>0</v>
      </c>
      <c r="J76" s="21">
        <f t="shared" si="173"/>
        <v>382411970.22656822</v>
      </c>
      <c r="K76" s="21"/>
      <c r="L76" s="21">
        <f t="shared" si="173"/>
        <v>1611877357.5390394</v>
      </c>
      <c r="M76" s="21">
        <f t="shared" si="173"/>
        <v>0</v>
      </c>
      <c r="N76" s="21">
        <f t="shared" si="173"/>
        <v>220613551.30904767</v>
      </c>
      <c r="O76" s="21"/>
      <c r="P76" s="21">
        <f t="shared" si="173"/>
        <v>476296089.98026443</v>
      </c>
      <c r="Q76" s="21">
        <f t="shared" si="173"/>
        <v>0</v>
      </c>
      <c r="R76" s="21">
        <f t="shared" si="173"/>
        <v>35981800.215768941</v>
      </c>
      <c r="S76" s="21"/>
      <c r="T76" s="21">
        <f t="shared" ref="T76:V76" si="174">+T19+T64+T68+T70+T71+T72+T73+T75</f>
        <v>48525352.54233256</v>
      </c>
      <c r="U76" s="21">
        <f t="shared" si="174"/>
        <v>0</v>
      </c>
      <c r="V76" s="21">
        <f t="shared" si="174"/>
        <v>337877.28345314442</v>
      </c>
      <c r="W76" s="21"/>
      <c r="X76" s="21">
        <f t="shared" si="173"/>
        <v>595506141.53265703</v>
      </c>
      <c r="Y76" s="21">
        <f t="shared" si="173"/>
        <v>0</v>
      </c>
      <c r="Z76" s="21">
        <f t="shared" si="173"/>
        <v>4051541.6496808878</v>
      </c>
      <c r="AA76" s="21"/>
      <c r="AB76" s="21">
        <f t="shared" si="173"/>
        <v>543770881.36490512</v>
      </c>
      <c r="AC76" s="21">
        <f t="shared" si="173"/>
        <v>0</v>
      </c>
      <c r="AD76" s="21">
        <f t="shared" si="173"/>
        <v>529064.11729325226</v>
      </c>
      <c r="AE76" s="21"/>
      <c r="AF76" s="21">
        <f t="shared" si="173"/>
        <v>331481370.40397686</v>
      </c>
      <c r="AG76" s="21">
        <f t="shared" si="173"/>
        <v>0</v>
      </c>
      <c r="AH76" s="21">
        <f t="shared" si="173"/>
        <v>446589.1348125324</v>
      </c>
      <c r="AI76" s="21"/>
      <c r="AJ76" s="21">
        <f t="shared" si="173"/>
        <v>252594709.65375292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37088049.000377826</v>
      </c>
      <c r="AO76" s="21">
        <f t="shared" si="173"/>
        <v>0</v>
      </c>
      <c r="AP76" s="21">
        <f t="shared" si="173"/>
        <v>5019.0234341435744</v>
      </c>
      <c r="AQ76" s="21"/>
      <c r="AR76" s="21">
        <f t="shared" si="173"/>
        <v>17217243.574427817</v>
      </c>
      <c r="AS76" s="21">
        <f t="shared" si="173"/>
        <v>0</v>
      </c>
      <c r="AT76" s="21">
        <f t="shared" si="173"/>
        <v>5019.0234341435744</v>
      </c>
      <c r="AU76" s="21"/>
      <c r="AV76" s="21">
        <f t="shared" si="173"/>
        <v>32966138.592082616</v>
      </c>
      <c r="AW76" s="21">
        <f t="shared" si="173"/>
        <v>0</v>
      </c>
      <c r="AX76" s="21">
        <f t="shared" si="173"/>
        <v>119868655.95914909</v>
      </c>
      <c r="AY76" s="21"/>
      <c r="AZ76" s="21">
        <f t="shared" si="173"/>
        <v>1066627.0655927288</v>
      </c>
      <c r="BA76" s="21">
        <f t="shared" si="173"/>
        <v>0</v>
      </c>
      <c r="BB76" s="21">
        <f t="shared" si="173"/>
        <v>21435.262098237698</v>
      </c>
      <c r="BC76" s="21"/>
      <c r="BD76" s="21">
        <f t="shared" si="173"/>
        <v>824602.26402227918</v>
      </c>
      <c r="BE76" s="21">
        <f t="shared" si="173"/>
        <v>0</v>
      </c>
      <c r="BF76" s="21">
        <f t="shared" si="173"/>
        <v>118642.46303693786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1832490908.8480871</v>
      </c>
      <c r="BO76" s="44">
        <f t="shared" si="18"/>
        <v>512277890.19603336</v>
      </c>
      <c r="BP76" s="44">
        <f t="shared" si="19"/>
        <v>48863229.825785704</v>
      </c>
      <c r="BQ76" s="44">
        <f t="shared" si="20"/>
        <v>599557683.18233788</v>
      </c>
      <c r="BR76" s="44">
        <f t="shared" si="21"/>
        <v>544299945.48219836</v>
      </c>
      <c r="BS76" s="44">
        <f t="shared" si="22"/>
        <v>331927959.53878939</v>
      </c>
      <c r="BT76" s="44">
        <f t="shared" si="23"/>
        <v>253027484.43911216</v>
      </c>
      <c r="BU76" s="44">
        <f t="shared" si="24"/>
        <v>37093068.023811974</v>
      </c>
      <c r="BV76" s="44">
        <f t="shared" si="25"/>
        <v>17222262.597861961</v>
      </c>
      <c r="BW76" s="44">
        <f t="shared" si="26"/>
        <v>152834794.55123171</v>
      </c>
      <c r="BX76" s="44">
        <f t="shared" si="27"/>
        <v>1088062.3276909664</v>
      </c>
      <c r="BY76" s="44">
        <f t="shared" si="28"/>
        <v>943244.72705921705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23454204.55776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7486199.4428639999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897796.52078399993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10989168.950879999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10347435.294911999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6204140.9127359996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6029317.7988479994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734780.3401439999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323952.73099200003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580954.78367999999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18917.927136000002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17978.739264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23454204.55776</v>
      </c>
      <c r="BO80" s="44">
        <f t="shared" si="18"/>
        <v>7486199.4428639999</v>
      </c>
      <c r="BP80" s="44">
        <f t="shared" si="19"/>
        <v>897796.52078399993</v>
      </c>
      <c r="BQ80" s="44">
        <f t="shared" si="20"/>
        <v>10989168.950879999</v>
      </c>
      <c r="BR80" s="44">
        <f t="shared" si="21"/>
        <v>10347435.294911999</v>
      </c>
      <c r="BS80" s="44">
        <f t="shared" si="22"/>
        <v>6204140.9127359996</v>
      </c>
      <c r="BT80" s="44">
        <f t="shared" si="23"/>
        <v>6029317.7988479994</v>
      </c>
      <c r="BU80" s="44">
        <f t="shared" si="24"/>
        <v>734780.3401439999</v>
      </c>
      <c r="BV80" s="44">
        <f t="shared" si="25"/>
        <v>323952.73099200003</v>
      </c>
      <c r="BW80" s="44">
        <f t="shared" si="26"/>
        <v>580954.78367999999</v>
      </c>
      <c r="BX80" s="44">
        <f t="shared" si="27"/>
        <v>18917.927136000002</v>
      </c>
      <c r="BY80" s="44">
        <f t="shared" si="28"/>
        <v>17978.739264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22702378.405066505</v>
      </c>
      <c r="I82" s="21">
        <f>+'Function-Classif'!T82</f>
        <v>0</v>
      </c>
      <c r="J82" s="21">
        <f>+'Function-Classif'!U82</f>
        <v>8225542.5949334959</v>
      </c>
      <c r="K82" s="47"/>
      <c r="L82" s="47">
        <f t="shared" si="179"/>
        <v>11959959.901351374</v>
      </c>
      <c r="M82" s="47">
        <f t="shared" si="179"/>
        <v>0</v>
      </c>
      <c r="N82" s="47">
        <f t="shared" si="179"/>
        <v>4745317.3660776885</v>
      </c>
      <c r="O82" s="47"/>
      <c r="P82" s="47">
        <f t="shared" si="180"/>
        <v>3135483.5750839366</v>
      </c>
      <c r="Q82" s="47">
        <f t="shared" si="180"/>
        <v>0</v>
      </c>
      <c r="R82" s="47">
        <f t="shared" si="180"/>
        <v>773955.45474646334</v>
      </c>
      <c r="S82" s="47"/>
      <c r="T82" s="47">
        <f t="shared" si="180"/>
        <v>230962.17149356692</v>
      </c>
      <c r="U82" s="47">
        <f t="shared" si="180"/>
        <v>0</v>
      </c>
      <c r="V82" s="47">
        <f t="shared" si="180"/>
        <v>7267.6176565750447</v>
      </c>
      <c r="W82" s="24"/>
      <c r="X82" s="47">
        <f t="shared" si="181"/>
        <v>2932455.3329102057</v>
      </c>
      <c r="Y82" s="47">
        <f t="shared" si="181"/>
        <v>0</v>
      </c>
      <c r="Z82" s="47">
        <f t="shared" si="181"/>
        <v>87147.189442978153</v>
      </c>
      <c r="AB82" s="47">
        <f t="shared" si="182"/>
        <v>2438579.4549719593</v>
      </c>
      <c r="AC82" s="47">
        <f t="shared" si="182"/>
        <v>0</v>
      </c>
      <c r="AD82" s="47">
        <f t="shared" si="182"/>
        <v>11379.977017111141</v>
      </c>
      <c r="AF82" s="47">
        <f t="shared" si="183"/>
        <v>1586280.6271069881</v>
      </c>
      <c r="AG82" s="47">
        <f t="shared" si="183"/>
        <v>0</v>
      </c>
      <c r="AH82" s="47">
        <f t="shared" si="183"/>
        <v>9605.9700972712089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151185.24289968816</v>
      </c>
      <c r="AO82" s="47">
        <f t="shared" si="185"/>
        <v>0</v>
      </c>
      <c r="AP82" s="47">
        <f t="shared" si="185"/>
        <v>107.95737125607667</v>
      </c>
      <c r="AR82" s="47">
        <f t="shared" si="186"/>
        <v>79128.288593696197</v>
      </c>
      <c r="AS82" s="47">
        <f t="shared" si="186"/>
        <v>0</v>
      </c>
      <c r="AT82" s="47">
        <f t="shared" si="186"/>
        <v>107.95737125607667</v>
      </c>
      <c r="AV82" s="47">
        <f t="shared" si="187"/>
        <v>179965.9912525214</v>
      </c>
      <c r="AW82" s="47">
        <f t="shared" si="187"/>
        <v>0</v>
      </c>
      <c r="AX82" s="47">
        <f t="shared" si="187"/>
        <v>2578331.255701127</v>
      </c>
      <c r="AZ82" s="47">
        <f t="shared" si="188"/>
        <v>5756.8256229908211</v>
      </c>
      <c r="BA82" s="47">
        <f t="shared" si="188"/>
        <v>0</v>
      </c>
      <c r="BB82" s="47">
        <f t="shared" si="188"/>
        <v>461.0647028599945</v>
      </c>
      <c r="BD82" s="47">
        <f t="shared" si="189"/>
        <v>2620.9937795730566</v>
      </c>
      <c r="BE82" s="47">
        <f t="shared" si="189"/>
        <v>0</v>
      </c>
      <c r="BF82" s="47">
        <f t="shared" si="189"/>
        <v>2551.9562912739443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16705277.267429061</v>
      </c>
      <c r="BO82" s="44">
        <f t="shared" si="192"/>
        <v>3909439.0298303999</v>
      </c>
      <c r="BP82" s="44">
        <f t="shared" si="193"/>
        <v>238229.78915014197</v>
      </c>
      <c r="BQ82" s="44">
        <f t="shared" si="194"/>
        <v>3019602.5223531839</v>
      </c>
      <c r="BR82" s="44">
        <f t="shared" si="195"/>
        <v>2449959.4319890705</v>
      </c>
      <c r="BS82" s="44">
        <f t="shared" si="196"/>
        <v>1595886.5972042594</v>
      </c>
      <c r="BT82" s="44">
        <f t="shared" si="197"/>
        <v>9308.8284576353162</v>
      </c>
      <c r="BU82" s="44">
        <f t="shared" si="198"/>
        <v>151293.20027094425</v>
      </c>
      <c r="BV82" s="44">
        <f t="shared" si="199"/>
        <v>79236.245964952279</v>
      </c>
      <c r="BW82" s="44">
        <f t="shared" si="200"/>
        <v>2758297.2469536485</v>
      </c>
      <c r="BX82" s="44">
        <f t="shared" si="201"/>
        <v>6217.8903258508153</v>
      </c>
      <c r="BY82" s="44">
        <f t="shared" si="202"/>
        <v>5172.9500708470005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17021769.917311624</v>
      </c>
      <c r="I83" s="21">
        <f>+'Function-Classif'!T83</f>
        <v>0</v>
      </c>
      <c r="J83" s="21">
        <f>+'Function-Classif'!U83</f>
        <v>1645897.0826883751</v>
      </c>
      <c r="K83" s="47"/>
      <c r="L83" s="47">
        <f t="shared" si="179"/>
        <v>6946417.0080880336</v>
      </c>
      <c r="M83" s="47">
        <f t="shared" si="179"/>
        <v>0</v>
      </c>
      <c r="N83" s="47">
        <f t="shared" si="179"/>
        <v>949518.39579172456</v>
      </c>
      <c r="O83" s="47"/>
      <c r="P83" s="47">
        <f t="shared" si="180"/>
        <v>2052761.8014842097</v>
      </c>
      <c r="Q83" s="47">
        <f t="shared" si="180"/>
        <v>0</v>
      </c>
      <c r="R83" s="47">
        <f t="shared" si="180"/>
        <v>154865.28826470181</v>
      </c>
      <c r="S83" s="47"/>
      <c r="T83" s="47">
        <f t="shared" si="180"/>
        <v>209170.82972054539</v>
      </c>
      <c r="U83" s="47">
        <f t="shared" si="180"/>
        <v>0</v>
      </c>
      <c r="V83" s="47">
        <f t="shared" si="180"/>
        <v>1454.2202609733256</v>
      </c>
      <c r="W83" s="24"/>
      <c r="X83" s="47">
        <f t="shared" si="181"/>
        <v>2566917.9389626016</v>
      </c>
      <c r="Y83" s="47">
        <f t="shared" si="181"/>
        <v>0</v>
      </c>
      <c r="Z83" s="47">
        <f t="shared" si="181"/>
        <v>17437.792487639366</v>
      </c>
      <c r="AB83" s="47">
        <f t="shared" si="182"/>
        <v>2344007.0341469105</v>
      </c>
      <c r="AC83" s="47">
        <f t="shared" si="182"/>
        <v>0</v>
      </c>
      <c r="AD83" s="47">
        <f t="shared" si="182"/>
        <v>2277.0863754399443</v>
      </c>
      <c r="AF83" s="47">
        <f t="shared" si="183"/>
        <v>1428861.6962489097</v>
      </c>
      <c r="AG83" s="47">
        <f t="shared" si="183"/>
        <v>0</v>
      </c>
      <c r="AH83" s="47">
        <f t="shared" si="183"/>
        <v>1922.1149215407208</v>
      </c>
      <c r="AJ83" s="47">
        <f t="shared" si="184"/>
        <v>1089291.7784185852</v>
      </c>
      <c r="AK83" s="47">
        <f t="shared" si="184"/>
        <v>0</v>
      </c>
      <c r="AL83" s="47">
        <f t="shared" si="184"/>
        <v>1862.658107333328</v>
      </c>
      <c r="AN83" s="47">
        <f t="shared" si="185"/>
        <v>159879.43217118052</v>
      </c>
      <c r="AO83" s="47">
        <f t="shared" si="185"/>
        <v>0</v>
      </c>
      <c r="AP83" s="47">
        <f t="shared" si="185"/>
        <v>21.601823874151261</v>
      </c>
      <c r="AR83" s="47">
        <f t="shared" si="186"/>
        <v>74216.816251635304</v>
      </c>
      <c r="AS83" s="47">
        <f t="shared" si="186"/>
        <v>0</v>
      </c>
      <c r="AT83" s="47">
        <f t="shared" si="186"/>
        <v>21.601823874151261</v>
      </c>
      <c r="AV83" s="47">
        <f t="shared" si="187"/>
        <v>142093.12059437844</v>
      </c>
      <c r="AW83" s="47">
        <f t="shared" si="187"/>
        <v>0</v>
      </c>
      <c r="AX83" s="47">
        <f t="shared" si="187"/>
        <v>515913.42978110869</v>
      </c>
      <c r="AZ83" s="47">
        <f t="shared" si="188"/>
        <v>4597.4810894529437</v>
      </c>
      <c r="BA83" s="47">
        <f t="shared" si="188"/>
        <v>0</v>
      </c>
      <c r="BB83" s="47">
        <f t="shared" si="188"/>
        <v>92.257141776308941</v>
      </c>
      <c r="BD83" s="47">
        <f t="shared" si="189"/>
        <v>3554.98013518166</v>
      </c>
      <c r="BE83" s="47">
        <f t="shared" si="189"/>
        <v>0</v>
      </c>
      <c r="BF83" s="47">
        <f t="shared" si="189"/>
        <v>510.63590838896999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7895935.403879758</v>
      </c>
      <c r="BO83" s="44">
        <f t="shared" si="192"/>
        <v>2207627.0897489116</v>
      </c>
      <c r="BP83" s="44">
        <f t="shared" si="193"/>
        <v>210625.04998151871</v>
      </c>
      <c r="BQ83" s="44">
        <f t="shared" si="194"/>
        <v>2584355.7314502411</v>
      </c>
      <c r="BR83" s="44">
        <f t="shared" si="195"/>
        <v>2346284.1205223505</v>
      </c>
      <c r="BS83" s="44">
        <f t="shared" si="196"/>
        <v>1430783.8111704504</v>
      </c>
      <c r="BT83" s="44">
        <f t="shared" si="197"/>
        <v>1091154.4365259185</v>
      </c>
      <c r="BU83" s="44">
        <f t="shared" si="198"/>
        <v>159901.03399505466</v>
      </c>
      <c r="BV83" s="44">
        <f t="shared" si="199"/>
        <v>74238.418075509457</v>
      </c>
      <c r="BW83" s="44">
        <f t="shared" si="200"/>
        <v>658006.55037548719</v>
      </c>
      <c r="BX83" s="44">
        <f t="shared" si="201"/>
        <v>4689.738231229253</v>
      </c>
      <c r="BY83" s="44">
        <f t="shared" si="202"/>
        <v>4065.6160435706302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113670290.32237813</v>
      </c>
      <c r="I85" s="21">
        <f t="shared" ref="I85:J85" si="204">SUM(I80:I84)</f>
        <v>0</v>
      </c>
      <c r="J85" s="21">
        <f t="shared" si="204"/>
        <v>9871439.6776218712</v>
      </c>
      <c r="K85" s="21"/>
      <c r="L85" s="21">
        <f t="shared" ref="L85:BF85" si="205">SUM(L80:L84)</f>
        <v>45409657.206314281</v>
      </c>
      <c r="M85" s="21">
        <f t="shared" si="205"/>
        <v>0</v>
      </c>
      <c r="N85" s="21">
        <f t="shared" si="205"/>
        <v>5694835.7618694128</v>
      </c>
      <c r="O85" s="21"/>
      <c r="P85" s="21">
        <f t="shared" si="205"/>
        <v>13552112.787023211</v>
      </c>
      <c r="Q85" s="21">
        <f t="shared" si="205"/>
        <v>0</v>
      </c>
      <c r="R85" s="21">
        <f t="shared" si="205"/>
        <v>928820.74301116518</v>
      </c>
      <c r="S85" s="21"/>
      <c r="T85" s="21">
        <f t="shared" ref="T85:V85" si="206">SUM(T80:T84)</f>
        <v>1415911.9489092883</v>
      </c>
      <c r="U85" s="21">
        <f t="shared" si="206"/>
        <v>0</v>
      </c>
      <c r="V85" s="21">
        <f t="shared" si="206"/>
        <v>8721.8379175483697</v>
      </c>
      <c r="W85" s="21"/>
      <c r="X85" s="21">
        <f t="shared" si="205"/>
        <v>17393644.830503445</v>
      </c>
      <c r="Y85" s="21">
        <f t="shared" si="205"/>
        <v>0</v>
      </c>
      <c r="Z85" s="21">
        <f t="shared" si="205"/>
        <v>104584.98193061752</v>
      </c>
      <c r="AA85" s="21"/>
      <c r="AB85" s="21">
        <f t="shared" si="205"/>
        <v>15953387.545119341</v>
      </c>
      <c r="AC85" s="21">
        <f t="shared" si="205"/>
        <v>0</v>
      </c>
      <c r="AD85" s="21">
        <f t="shared" si="205"/>
        <v>13657.063392551085</v>
      </c>
      <c r="AE85" s="21"/>
      <c r="AF85" s="21">
        <f t="shared" si="205"/>
        <v>9708155.6179176085</v>
      </c>
      <c r="AG85" s="21">
        <f t="shared" si="205"/>
        <v>0</v>
      </c>
      <c r="AH85" s="21">
        <f t="shared" si="205"/>
        <v>11528.085018811929</v>
      </c>
      <c r="AI85" s="21"/>
      <c r="AJ85" s="21">
        <f t="shared" si="205"/>
        <v>7624990.8520351909</v>
      </c>
      <c r="AK85" s="21">
        <f t="shared" si="205"/>
        <v>0</v>
      </c>
      <c r="AL85" s="21">
        <f t="shared" si="205"/>
        <v>11171.486564968644</v>
      </c>
      <c r="AM85" s="21"/>
      <c r="AN85" s="21">
        <f t="shared" si="205"/>
        <v>1096891.4358396493</v>
      </c>
      <c r="AO85" s="21">
        <f t="shared" si="205"/>
        <v>0</v>
      </c>
      <c r="AP85" s="21">
        <f t="shared" si="205"/>
        <v>129.55919513022792</v>
      </c>
      <c r="AQ85" s="21"/>
      <c r="AR85" s="21">
        <f t="shared" si="205"/>
        <v>504014.83430491935</v>
      </c>
      <c r="AS85" s="21">
        <f t="shared" si="205"/>
        <v>0</v>
      </c>
      <c r="AT85" s="21">
        <f t="shared" si="205"/>
        <v>129.55919513022792</v>
      </c>
      <c r="AU85" s="21"/>
      <c r="AV85" s="21">
        <f t="shared" si="205"/>
        <v>955646.16741108289</v>
      </c>
      <c r="AW85" s="21">
        <f t="shared" si="205"/>
        <v>0</v>
      </c>
      <c r="AX85" s="21">
        <f t="shared" si="205"/>
        <v>3094244.6854822356</v>
      </c>
      <c r="AY85" s="21"/>
      <c r="AZ85" s="21">
        <f t="shared" si="205"/>
        <v>30955.85645552809</v>
      </c>
      <c r="BA85" s="21">
        <f t="shared" si="205"/>
        <v>0</v>
      </c>
      <c r="BB85" s="21">
        <f t="shared" si="205"/>
        <v>553.32184463630347</v>
      </c>
      <c r="BC85" s="21"/>
      <c r="BD85" s="21">
        <f t="shared" si="205"/>
        <v>24921.240544581724</v>
      </c>
      <c r="BE85" s="21">
        <f t="shared" si="205"/>
        <v>0</v>
      </c>
      <c r="BF85" s="21">
        <f t="shared" si="205"/>
        <v>3062.5921996629145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51104492.968183696</v>
      </c>
      <c r="BO85" s="44">
        <f t="shared" si="192"/>
        <v>14480933.530034376</v>
      </c>
      <c r="BP85" s="44">
        <f t="shared" si="193"/>
        <v>1424633.7868268366</v>
      </c>
      <c r="BQ85" s="44">
        <f t="shared" si="194"/>
        <v>17498229.812434062</v>
      </c>
      <c r="BR85" s="44">
        <f t="shared" si="195"/>
        <v>15967044.608511893</v>
      </c>
      <c r="BS85" s="44">
        <f t="shared" si="196"/>
        <v>9719683.7029364202</v>
      </c>
      <c r="BT85" s="44">
        <f t="shared" si="197"/>
        <v>7636162.3386001596</v>
      </c>
      <c r="BU85" s="44">
        <f t="shared" si="198"/>
        <v>1097020.9950347794</v>
      </c>
      <c r="BV85" s="44">
        <f t="shared" si="199"/>
        <v>504144.3935000496</v>
      </c>
      <c r="BW85" s="44">
        <f t="shared" si="200"/>
        <v>4049890.8528933185</v>
      </c>
      <c r="BX85" s="44">
        <f t="shared" si="201"/>
        <v>31509.178300164393</v>
      </c>
      <c r="BY85" s="44">
        <f t="shared" si="202"/>
        <v>27983.832744244639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4062884853.8358097</v>
      </c>
      <c r="I87" s="21">
        <f t="shared" ref="I87:J87" si="207">I76+I85</f>
        <v>0</v>
      </c>
      <c r="J87" s="21">
        <f t="shared" si="207"/>
        <v>392283409.90419006</v>
      </c>
      <c r="K87" s="21"/>
      <c r="L87" s="21">
        <f t="shared" ref="L87:BF87" si="208">L76+L85</f>
        <v>1657287014.7453537</v>
      </c>
      <c r="M87" s="21">
        <f t="shared" si="208"/>
        <v>0</v>
      </c>
      <c r="N87" s="21">
        <f t="shared" si="208"/>
        <v>226308387.07091707</v>
      </c>
      <c r="O87" s="21"/>
      <c r="P87" s="21">
        <f t="shared" si="208"/>
        <v>489848202.76728761</v>
      </c>
      <c r="Q87" s="21">
        <f t="shared" si="208"/>
        <v>0</v>
      </c>
      <c r="R87" s="21">
        <f t="shared" si="208"/>
        <v>36910620.958780102</v>
      </c>
      <c r="S87" s="21"/>
      <c r="T87" s="21">
        <f t="shared" ref="T87:V87" si="209">T76+T85</f>
        <v>49941264.49124185</v>
      </c>
      <c r="U87" s="21">
        <f t="shared" si="209"/>
        <v>0</v>
      </c>
      <c r="V87" s="21">
        <f t="shared" si="209"/>
        <v>346599.1213706928</v>
      </c>
      <c r="W87" s="21"/>
      <c r="X87" s="21">
        <f t="shared" si="208"/>
        <v>612899786.36316049</v>
      </c>
      <c r="Y87" s="21">
        <f t="shared" si="208"/>
        <v>0</v>
      </c>
      <c r="Z87" s="21">
        <f t="shared" si="208"/>
        <v>4156126.6316115055</v>
      </c>
      <c r="AA87" s="21"/>
      <c r="AB87" s="21">
        <f t="shared" si="208"/>
        <v>559724268.9100244</v>
      </c>
      <c r="AC87" s="21">
        <f t="shared" si="208"/>
        <v>0</v>
      </c>
      <c r="AD87" s="21">
        <f t="shared" si="208"/>
        <v>542721.18068580329</v>
      </c>
      <c r="AE87" s="21"/>
      <c r="AF87" s="21">
        <f t="shared" si="208"/>
        <v>341189526.02189445</v>
      </c>
      <c r="AG87" s="21">
        <f t="shared" si="208"/>
        <v>0</v>
      </c>
      <c r="AH87" s="21">
        <f t="shared" si="208"/>
        <v>458117.21983134432</v>
      </c>
      <c r="AI87" s="21"/>
      <c r="AJ87" s="21">
        <f t="shared" si="208"/>
        <v>260219700.50578812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38184940.436217472</v>
      </c>
      <c r="AO87" s="21">
        <f t="shared" si="208"/>
        <v>0</v>
      </c>
      <c r="AP87" s="21">
        <f t="shared" si="208"/>
        <v>5148.582629273802</v>
      </c>
      <c r="AQ87" s="21"/>
      <c r="AR87" s="21">
        <f t="shared" si="208"/>
        <v>17721258.408732735</v>
      </c>
      <c r="AS87" s="21">
        <f t="shared" si="208"/>
        <v>0</v>
      </c>
      <c r="AT87" s="21">
        <f t="shared" si="208"/>
        <v>5148.582629273802</v>
      </c>
      <c r="AU87" s="21"/>
      <c r="AV87" s="21">
        <f t="shared" si="208"/>
        <v>33921784.759493701</v>
      </c>
      <c r="AW87" s="21">
        <f t="shared" si="208"/>
        <v>0</v>
      </c>
      <c r="AX87" s="21">
        <f t="shared" si="208"/>
        <v>122962900.64463133</v>
      </c>
      <c r="AY87" s="21"/>
      <c r="AZ87" s="21">
        <f t="shared" si="208"/>
        <v>1097582.922048257</v>
      </c>
      <c r="BA87" s="21">
        <f t="shared" si="208"/>
        <v>0</v>
      </c>
      <c r="BB87" s="21">
        <f t="shared" si="208"/>
        <v>21988.583942874</v>
      </c>
      <c r="BC87" s="21"/>
      <c r="BD87" s="21">
        <f t="shared" si="208"/>
        <v>849523.50456686085</v>
      </c>
      <c r="BE87" s="21">
        <f t="shared" si="208"/>
        <v>0</v>
      </c>
      <c r="BF87" s="21">
        <f t="shared" si="208"/>
        <v>121705.05523660078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1883595401.8162708</v>
      </c>
      <c r="BO87" s="44">
        <f t="shared" si="192"/>
        <v>526758823.72606772</v>
      </c>
      <c r="BP87" s="44">
        <f t="shared" si="193"/>
        <v>50287863.612612545</v>
      </c>
      <c r="BQ87" s="44">
        <f t="shared" si="194"/>
        <v>617055912.99477196</v>
      </c>
      <c r="BR87" s="44">
        <f t="shared" si="195"/>
        <v>560266990.09071016</v>
      </c>
      <c r="BS87" s="44">
        <f t="shared" si="196"/>
        <v>341647643.2417258</v>
      </c>
      <c r="BT87" s="44">
        <f t="shared" si="197"/>
        <v>260663646.77771232</v>
      </c>
      <c r="BU87" s="44">
        <f t="shared" si="198"/>
        <v>38190089.018846743</v>
      </c>
      <c r="BV87" s="44">
        <f t="shared" si="199"/>
        <v>17726406.991362009</v>
      </c>
      <c r="BW87" s="44">
        <f t="shared" si="200"/>
        <v>156884685.40412503</v>
      </c>
      <c r="BX87" s="44">
        <f t="shared" si="201"/>
        <v>1119571.5059911311</v>
      </c>
      <c r="BY87" s="44">
        <f t="shared" si="202"/>
        <v>971228.55980346166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PODRES</v>
      </c>
      <c r="E90" s="93">
        <v>53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318409098.39980996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100731696.09016797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12075763.021541996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147675219.20078397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138765061.54651797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83266630.041869983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80632542.651737988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9871952.089097999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4341634.0888139987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7675372.6937579988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250391.97222599995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240448.60870799996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-6327.594966173172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-6327.594966173172</v>
      </c>
      <c r="BM90" s="44">
        <f t="shared" si="190"/>
        <v>903942138</v>
      </c>
      <c r="BN90" s="44">
        <f t="shared" si="191"/>
        <v>318409098.39980996</v>
      </c>
      <c r="BO90" s="44">
        <f t="shared" si="192"/>
        <v>100731696.09016797</v>
      </c>
      <c r="BP90" s="44">
        <f t="shared" si="193"/>
        <v>12075763.021541996</v>
      </c>
      <c r="BQ90" s="44">
        <f t="shared" si="194"/>
        <v>147675219.20078397</v>
      </c>
      <c r="BR90" s="44">
        <f t="shared" si="195"/>
        <v>138765061.54651797</v>
      </c>
      <c r="BS90" s="44">
        <f t="shared" si="196"/>
        <v>83266630.041869983</v>
      </c>
      <c r="BT90" s="44">
        <f t="shared" si="197"/>
        <v>80632542.651737988</v>
      </c>
      <c r="BU90" s="44">
        <f t="shared" si="198"/>
        <v>9871952.089097999</v>
      </c>
      <c r="BV90" s="44">
        <f t="shared" si="199"/>
        <v>4341634.0888139987</v>
      </c>
      <c r="BW90" s="44">
        <f t="shared" si="200"/>
        <v>7675372.6937579988</v>
      </c>
      <c r="BX90" s="44">
        <f t="shared" si="201"/>
        <v>250391.97222599995</v>
      </c>
      <c r="BY90" s="44">
        <f t="shared" si="202"/>
        <v>240448.60870799996</v>
      </c>
      <c r="CA90" s="44">
        <f t="shared" si="203"/>
        <v>-6327.594966173172</v>
      </c>
    </row>
    <row r="91" spans="2:79" x14ac:dyDescent="0.25">
      <c r="B91" s="13" t="s">
        <v>48</v>
      </c>
      <c r="C91" s="6"/>
      <c r="D91" s="47" t="str">
        <f t="shared" si="210"/>
        <v>PODRES</v>
      </c>
      <c r="E91" s="93">
        <v>53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PODRES</v>
      </c>
      <c r="E92" s="93">
        <v>53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372920664.156416</v>
      </c>
      <c r="I95" s="21">
        <f>+'Function-Classif'!T95</f>
        <v>0</v>
      </c>
      <c r="J95" s="21">
        <f>+'Function-Classif'!U95</f>
        <v>135116891.84358403</v>
      </c>
      <c r="K95" s="47"/>
      <c r="L95" s="47">
        <f t="shared" si="211"/>
        <v>196460305.17668977</v>
      </c>
      <c r="M95" s="47">
        <f t="shared" si="211"/>
        <v>0</v>
      </c>
      <c r="N95" s="47">
        <f t="shared" si="211"/>
        <v>77948965.179601505</v>
      </c>
      <c r="O95" s="47"/>
      <c r="P95" s="47">
        <f t="shared" si="212"/>
        <v>51505027.200625151</v>
      </c>
      <c r="Q95" s="47">
        <f t="shared" si="212"/>
        <v>0</v>
      </c>
      <c r="R95" s="47">
        <f t="shared" si="212"/>
        <v>12713380.821241165</v>
      </c>
      <c r="S95" s="47"/>
      <c r="T95" s="47">
        <f t="shared" si="212"/>
        <v>3793900.5707510891</v>
      </c>
      <c r="U95" s="47">
        <f t="shared" si="212"/>
        <v>0</v>
      </c>
      <c r="V95" s="47">
        <f t="shared" si="212"/>
        <v>119381.53593281725</v>
      </c>
      <c r="W95" s="24"/>
      <c r="X95" s="47">
        <f t="shared" si="213"/>
        <v>48169983.375567578</v>
      </c>
      <c r="Y95" s="47">
        <f t="shared" si="213"/>
        <v>0</v>
      </c>
      <c r="Z95" s="47">
        <f t="shared" si="213"/>
        <v>1431523.4812220202</v>
      </c>
      <c r="AB95" s="47">
        <f t="shared" si="214"/>
        <v>40057330.281455591</v>
      </c>
      <c r="AC95" s="47">
        <f t="shared" si="214"/>
        <v>0</v>
      </c>
      <c r="AD95" s="47">
        <f t="shared" si="214"/>
        <v>186933.21517179621</v>
      </c>
      <c r="AF95" s="47">
        <f t="shared" si="215"/>
        <v>26057041.885407738</v>
      </c>
      <c r="AG95" s="47">
        <f t="shared" si="215"/>
        <v>0</v>
      </c>
      <c r="AH95" s="47">
        <f t="shared" si="215"/>
        <v>157792.48696434355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2483444.6940686353</v>
      </c>
      <c r="AO95" s="47">
        <f t="shared" si="217"/>
        <v>0</v>
      </c>
      <c r="AP95" s="47">
        <f t="shared" si="217"/>
        <v>1773.361974286013</v>
      </c>
      <c r="AR95" s="47">
        <f t="shared" si="218"/>
        <v>1299800.9904255799</v>
      </c>
      <c r="AS95" s="47">
        <f t="shared" si="218"/>
        <v>0</v>
      </c>
      <c r="AT95" s="47">
        <f t="shared" si="218"/>
        <v>1773.361974286013</v>
      </c>
      <c r="AV95" s="47">
        <f t="shared" si="219"/>
        <v>2956211.714296876</v>
      </c>
      <c r="AW95" s="47">
        <f t="shared" si="219"/>
        <v>0</v>
      </c>
      <c r="AX95" s="47">
        <f t="shared" si="219"/>
        <v>42352963.5149033</v>
      </c>
      <c r="AZ95" s="47">
        <f t="shared" si="220"/>
        <v>94564.507579492143</v>
      </c>
      <c r="BA95" s="47">
        <f t="shared" si="220"/>
        <v>0</v>
      </c>
      <c r="BB95" s="47">
        <f t="shared" si="220"/>
        <v>7573.6802612389574</v>
      </c>
      <c r="BD95" s="47">
        <f t="shared" si="221"/>
        <v>43053.759548386661</v>
      </c>
      <c r="BE95" s="47">
        <f t="shared" si="221"/>
        <v>0</v>
      </c>
      <c r="BF95" s="47">
        <f t="shared" si="221"/>
        <v>41919.715109128701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274409270.35629129</v>
      </c>
      <c r="BO95" s="44">
        <f t="shared" si="192"/>
        <v>64218408.021866314</v>
      </c>
      <c r="BP95" s="44">
        <f t="shared" si="193"/>
        <v>3913282.1066839062</v>
      </c>
      <c r="BQ95" s="44">
        <f t="shared" si="194"/>
        <v>49601506.856789596</v>
      </c>
      <c r="BR95" s="44">
        <f t="shared" si="195"/>
        <v>40244263.49662739</v>
      </c>
      <c r="BS95" s="44">
        <f t="shared" si="196"/>
        <v>26214834.372372083</v>
      </c>
      <c r="BT95" s="44">
        <f t="shared" si="197"/>
        <v>152911.48922814097</v>
      </c>
      <c r="BU95" s="44">
        <f t="shared" si="198"/>
        <v>2485218.0560429213</v>
      </c>
      <c r="BV95" s="44">
        <f t="shared" si="199"/>
        <v>1301574.3523998659</v>
      </c>
      <c r="BW95" s="44">
        <f t="shared" si="200"/>
        <v>45309175.229200177</v>
      </c>
      <c r="BX95" s="44">
        <f t="shared" si="201"/>
        <v>102138.1878407311</v>
      </c>
      <c r="BY95" s="44">
        <f t="shared" si="202"/>
        <v>84973.474657515355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64850390.921927154</v>
      </c>
      <c r="I96" s="21">
        <f>+'Function-Classif'!T96</f>
        <v>0</v>
      </c>
      <c r="J96" s="21">
        <f>+'Function-Classif'!U96</f>
        <v>6270621.0780728478</v>
      </c>
      <c r="K96" s="47"/>
      <c r="L96" s="47">
        <f t="shared" si="211"/>
        <v>26464807.165739194</v>
      </c>
      <c r="M96" s="47">
        <f t="shared" si="211"/>
        <v>0</v>
      </c>
      <c r="N96" s="47">
        <f t="shared" si="211"/>
        <v>3617522.7049702564</v>
      </c>
      <c r="O96" s="47"/>
      <c r="P96" s="47">
        <f t="shared" si="212"/>
        <v>7820714.6461579846</v>
      </c>
      <c r="Q96" s="47">
        <f t="shared" si="212"/>
        <v>0</v>
      </c>
      <c r="R96" s="47">
        <f t="shared" si="212"/>
        <v>590013.52579609002</v>
      </c>
      <c r="S96" s="47"/>
      <c r="T96" s="47">
        <f t="shared" si="212"/>
        <v>796909.49547176226</v>
      </c>
      <c r="U96" s="47">
        <f t="shared" si="212"/>
        <v>0</v>
      </c>
      <c r="V96" s="47">
        <f t="shared" si="212"/>
        <v>5540.3611298255437</v>
      </c>
      <c r="W96" s="24"/>
      <c r="X96" s="47">
        <f t="shared" si="213"/>
        <v>9779572.4307689033</v>
      </c>
      <c r="Y96" s="47">
        <f t="shared" si="213"/>
        <v>0</v>
      </c>
      <c r="Z96" s="47">
        <f t="shared" si="213"/>
        <v>66435.374531102862</v>
      </c>
      <c r="AB96" s="47">
        <f t="shared" si="214"/>
        <v>8930315.3095481526</v>
      </c>
      <c r="AC96" s="47">
        <f t="shared" si="214"/>
        <v>0</v>
      </c>
      <c r="AD96" s="47">
        <f t="shared" si="214"/>
        <v>8675.3576348185761</v>
      </c>
      <c r="AF96" s="47">
        <f t="shared" si="215"/>
        <v>5443748.8008147487</v>
      </c>
      <c r="AG96" s="47">
        <f t="shared" si="215"/>
        <v>0</v>
      </c>
      <c r="AH96" s="47">
        <f t="shared" si="215"/>
        <v>7322.9696244461966</v>
      </c>
      <c r="AJ96" s="47">
        <f t="shared" si="216"/>
        <v>4150038.3333605393</v>
      </c>
      <c r="AK96" s="47">
        <f t="shared" si="216"/>
        <v>0</v>
      </c>
      <c r="AL96" s="47">
        <f t="shared" si="216"/>
        <v>7096.4480780351887</v>
      </c>
      <c r="AN96" s="47">
        <f t="shared" si="217"/>
        <v>609116.6621945696</v>
      </c>
      <c r="AO96" s="47">
        <f t="shared" si="217"/>
        <v>0</v>
      </c>
      <c r="AP96" s="47">
        <f t="shared" si="217"/>
        <v>82.299709705310164</v>
      </c>
      <c r="AR96" s="47">
        <f t="shared" si="218"/>
        <v>282754.94089509681</v>
      </c>
      <c r="AS96" s="47">
        <f t="shared" si="218"/>
        <v>0</v>
      </c>
      <c r="AT96" s="47">
        <f t="shared" si="218"/>
        <v>82.299709705310164</v>
      </c>
      <c r="AV96" s="47">
        <f t="shared" si="219"/>
        <v>541353.48219519004</v>
      </c>
      <c r="AW96" s="47">
        <f t="shared" si="219"/>
        <v>0</v>
      </c>
      <c r="AX96" s="47">
        <f t="shared" si="219"/>
        <v>1965552.8047732685</v>
      </c>
      <c r="AZ96" s="47">
        <f t="shared" si="220"/>
        <v>17515.713545391394</v>
      </c>
      <c r="BA96" s="47">
        <f t="shared" si="220"/>
        <v>0</v>
      </c>
      <c r="BB96" s="47">
        <f t="shared" si="220"/>
        <v>351.48587594574991</v>
      </c>
      <c r="BD96" s="47">
        <f t="shared" si="221"/>
        <v>13543.941235614309</v>
      </c>
      <c r="BE96" s="47">
        <f t="shared" si="221"/>
        <v>0</v>
      </c>
      <c r="BF96" s="47">
        <f t="shared" si="221"/>
        <v>1945.4462396486308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30082329.870709449</v>
      </c>
      <c r="BO96" s="44">
        <f t="shared" si="192"/>
        <v>8410728.1719540749</v>
      </c>
      <c r="BP96" s="44">
        <f t="shared" si="193"/>
        <v>802449.85660158785</v>
      </c>
      <c r="BQ96" s="44">
        <f t="shared" si="194"/>
        <v>9846007.8053000066</v>
      </c>
      <c r="BR96" s="44">
        <f t="shared" si="195"/>
        <v>8938990.6671829708</v>
      </c>
      <c r="BS96" s="44">
        <f t="shared" si="196"/>
        <v>5451071.7704391945</v>
      </c>
      <c r="BT96" s="44">
        <f t="shared" si="197"/>
        <v>4157134.7814385747</v>
      </c>
      <c r="BU96" s="44">
        <f t="shared" si="198"/>
        <v>609198.96190427488</v>
      </c>
      <c r="BV96" s="44">
        <f t="shared" si="199"/>
        <v>282837.24060480209</v>
      </c>
      <c r="BW96" s="44">
        <f t="shared" si="200"/>
        <v>2506906.2869684584</v>
      </c>
      <c r="BX96" s="44">
        <f t="shared" si="201"/>
        <v>17867.199421337144</v>
      </c>
      <c r="BY96" s="44">
        <f t="shared" si="202"/>
        <v>15489.38747526294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37369588.997128196</v>
      </c>
      <c r="I97" s="31">
        <f>+'Function-Classif'!T97</f>
        <v>0</v>
      </c>
      <c r="J97" s="31">
        <f>+'Function-Classif'!U97</f>
        <v>3613402.0028718072</v>
      </c>
      <c r="K97" s="65"/>
      <c r="L97" s="47">
        <f t="shared" si="211"/>
        <v>15250161.989964724</v>
      </c>
      <c r="M97" s="47">
        <f t="shared" si="211"/>
        <v>0</v>
      </c>
      <c r="N97" s="47">
        <f t="shared" si="211"/>
        <v>2084572.4250955777</v>
      </c>
      <c r="O97" s="47"/>
      <c r="P97" s="47">
        <f t="shared" si="212"/>
        <v>4506632.6946677994</v>
      </c>
      <c r="Q97" s="47">
        <f t="shared" si="212"/>
        <v>0</v>
      </c>
      <c r="R97" s="47">
        <f t="shared" si="212"/>
        <v>339991.21128337464</v>
      </c>
      <c r="S97" s="47"/>
      <c r="T97" s="47">
        <f t="shared" si="212"/>
        <v>459213.58206677053</v>
      </c>
      <c r="U97" s="47">
        <f t="shared" si="212"/>
        <v>0</v>
      </c>
      <c r="V97" s="47">
        <f t="shared" si="212"/>
        <v>3192.594761171144</v>
      </c>
      <c r="W97" s="24"/>
      <c r="X97" s="47">
        <f t="shared" si="213"/>
        <v>5635410.9375447314</v>
      </c>
      <c r="Y97" s="47">
        <f t="shared" si="213"/>
        <v>0</v>
      </c>
      <c r="Z97" s="47">
        <f t="shared" si="213"/>
        <v>38282.92483365981</v>
      </c>
      <c r="AB97" s="47">
        <f t="shared" si="214"/>
        <v>5146032.3983912673</v>
      </c>
      <c r="AC97" s="47">
        <f t="shared" si="214"/>
        <v>0</v>
      </c>
      <c r="AD97" s="47">
        <f t="shared" si="214"/>
        <v>4999.1148026626925</v>
      </c>
      <c r="AF97" s="47">
        <f t="shared" si="215"/>
        <v>3136922.5751463105</v>
      </c>
      <c r="AG97" s="47">
        <f t="shared" si="215"/>
        <v>0</v>
      </c>
      <c r="AH97" s="47">
        <f t="shared" si="215"/>
        <v>4219.8105703550991</v>
      </c>
      <c r="AJ97" s="47">
        <f t="shared" si="216"/>
        <v>2391430.8708904479</v>
      </c>
      <c r="AK97" s="47">
        <f t="shared" si="216"/>
        <v>0</v>
      </c>
      <c r="AL97" s="47">
        <f t="shared" si="216"/>
        <v>4089.2790967890533</v>
      </c>
      <c r="AN97" s="47">
        <f t="shared" si="217"/>
        <v>350999.26143725414</v>
      </c>
      <c r="AO97" s="47">
        <f t="shared" si="217"/>
        <v>0</v>
      </c>
      <c r="AP97" s="47">
        <f t="shared" si="217"/>
        <v>47.424638194902784</v>
      </c>
      <c r="AR97" s="47">
        <f t="shared" si="218"/>
        <v>162935.57799640542</v>
      </c>
      <c r="AS97" s="47">
        <f t="shared" si="218"/>
        <v>0</v>
      </c>
      <c r="AT97" s="47">
        <f t="shared" si="218"/>
        <v>47.424638194902784</v>
      </c>
      <c r="AV97" s="47">
        <f t="shared" si="219"/>
        <v>311951.19789105549</v>
      </c>
      <c r="AW97" s="47">
        <f t="shared" si="219"/>
        <v>0</v>
      </c>
      <c r="AX97" s="47">
        <f t="shared" si="219"/>
        <v>1132636.2019152318</v>
      </c>
      <c r="AZ97" s="47">
        <f t="shared" si="220"/>
        <v>10093.308719923074</v>
      </c>
      <c r="BA97" s="47">
        <f t="shared" si="220"/>
        <v>0</v>
      </c>
      <c r="BB97" s="47">
        <f t="shared" si="220"/>
        <v>202.54130369393204</v>
      </c>
      <c r="BD97" s="47">
        <f t="shared" si="221"/>
        <v>7804.6024115026667</v>
      </c>
      <c r="BE97" s="47">
        <f t="shared" si="221"/>
        <v>0</v>
      </c>
      <c r="BF97" s="47">
        <f t="shared" si="221"/>
        <v>1121.0499329017377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17334734.4150603</v>
      </c>
      <c r="BO97" s="44">
        <f t="shared" si="192"/>
        <v>4846623.905951174</v>
      </c>
      <c r="BP97" s="44">
        <f t="shared" si="193"/>
        <v>462406.17682794167</v>
      </c>
      <c r="BQ97" s="44">
        <f t="shared" si="194"/>
        <v>5673693.8623783914</v>
      </c>
      <c r="BR97" s="44">
        <f t="shared" si="195"/>
        <v>5151031.5131939296</v>
      </c>
      <c r="BS97" s="44">
        <f t="shared" si="196"/>
        <v>3141142.3857166655</v>
      </c>
      <c r="BT97" s="44">
        <f t="shared" si="197"/>
        <v>2395520.1499872371</v>
      </c>
      <c r="BU97" s="44">
        <f t="shared" si="198"/>
        <v>351046.68607544905</v>
      </c>
      <c r="BV97" s="44">
        <f t="shared" si="199"/>
        <v>162983.00263460033</v>
      </c>
      <c r="BW97" s="44">
        <f t="shared" si="200"/>
        <v>1444587.3998062871</v>
      </c>
      <c r="BX97" s="44">
        <f t="shared" si="201"/>
        <v>10295.850023617006</v>
      </c>
      <c r="BY97" s="44">
        <f t="shared" si="202"/>
        <v>8925.6523444044051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1539051831.0754714</v>
      </c>
      <c r="I98" s="21">
        <f t="shared" ref="I98:J98" si="226">SUM(I90:I97)</f>
        <v>0</v>
      </c>
      <c r="J98" s="21">
        <f t="shared" si="226"/>
        <v>145000914.92452869</v>
      </c>
      <c r="K98" s="21"/>
      <c r="L98" s="21">
        <f t="shared" ref="L98:BF98" si="227">SUM(L90:L97)</f>
        <v>627672675.65511847</v>
      </c>
      <c r="M98" s="21">
        <f t="shared" si="227"/>
        <v>0</v>
      </c>
      <c r="N98" s="21">
        <f t="shared" si="227"/>
        <v>83651060.309667334</v>
      </c>
      <c r="O98" s="21"/>
      <c r="P98" s="21">
        <f t="shared" si="227"/>
        <v>185026640.82804325</v>
      </c>
      <c r="Q98" s="21">
        <f t="shared" si="227"/>
        <v>0</v>
      </c>
      <c r="R98" s="21">
        <f t="shared" si="227"/>
        <v>13643385.558320628</v>
      </c>
      <c r="S98" s="21"/>
      <c r="T98" s="21">
        <f t="shared" ref="T98:V98" si="228">SUM(T90:T97)</f>
        <v>18943923.987907894</v>
      </c>
      <c r="U98" s="21">
        <f t="shared" si="228"/>
        <v>0</v>
      </c>
      <c r="V98" s="21">
        <f t="shared" si="228"/>
        <v>128114.49182381394</v>
      </c>
      <c r="W98" s="21"/>
      <c r="X98" s="21">
        <f t="shared" si="227"/>
        <v>232362386.69707274</v>
      </c>
      <c r="Y98" s="21">
        <f t="shared" si="227"/>
        <v>0</v>
      </c>
      <c r="Z98" s="21">
        <f t="shared" si="227"/>
        <v>1536241.7805867828</v>
      </c>
      <c r="AA98" s="21"/>
      <c r="AB98" s="21">
        <f t="shared" si="227"/>
        <v>212095269.77940407</v>
      </c>
      <c r="AC98" s="21">
        <f t="shared" si="227"/>
        <v>0</v>
      </c>
      <c r="AD98" s="21">
        <f t="shared" si="227"/>
        <v>200607.68760927749</v>
      </c>
      <c r="AE98" s="21"/>
      <c r="AF98" s="21">
        <f t="shared" si="227"/>
        <v>129302258.91551599</v>
      </c>
      <c r="AG98" s="21">
        <f t="shared" si="227"/>
        <v>0</v>
      </c>
      <c r="AH98" s="21">
        <f t="shared" si="227"/>
        <v>169335.26715914486</v>
      </c>
      <c r="AI98" s="21"/>
      <c r="AJ98" s="21">
        <f t="shared" si="227"/>
        <v>98980142.150965646</v>
      </c>
      <c r="AK98" s="21">
        <f t="shared" si="227"/>
        <v>0</v>
      </c>
      <c r="AL98" s="21">
        <f t="shared" si="227"/>
        <v>164097.21640296522</v>
      </c>
      <c r="AM98" s="21"/>
      <c r="AN98" s="21">
        <f t="shared" si="227"/>
        <v>14505644.970799996</v>
      </c>
      <c r="AO98" s="21">
        <f t="shared" si="227"/>
        <v>0</v>
      </c>
      <c r="AP98" s="21">
        <f t="shared" si="227"/>
        <v>1903.086322186226</v>
      </c>
      <c r="AQ98" s="21"/>
      <c r="AR98" s="21">
        <f t="shared" si="227"/>
        <v>6710024.5494068135</v>
      </c>
      <c r="AS98" s="21">
        <f t="shared" si="227"/>
        <v>0</v>
      </c>
      <c r="AT98" s="21">
        <f t="shared" si="227"/>
        <v>1903.086322186226</v>
      </c>
      <c r="AU98" s="21"/>
      <c r="AV98" s="21">
        <f t="shared" si="227"/>
        <v>12711995.007231919</v>
      </c>
      <c r="AW98" s="21">
        <f t="shared" si="227"/>
        <v>0</v>
      </c>
      <c r="AX98" s="21">
        <f t="shared" si="227"/>
        <v>45451152.521591805</v>
      </c>
      <c r="AY98" s="21"/>
      <c r="AZ98" s="21">
        <f t="shared" si="227"/>
        <v>411818.66733820073</v>
      </c>
      <c r="BA98" s="21">
        <f t="shared" si="227"/>
        <v>0</v>
      </c>
      <c r="BB98" s="21">
        <f t="shared" si="227"/>
        <v>8127.7074408786393</v>
      </c>
      <c r="BC98" s="21"/>
      <c r="BD98" s="21">
        <f t="shared" si="227"/>
        <v>322722.27170004073</v>
      </c>
      <c r="BE98" s="21">
        <f t="shared" si="227"/>
        <v>0</v>
      </c>
      <c r="BF98" s="21">
        <f t="shared" si="227"/>
        <v>44986.211281679076</v>
      </c>
      <c r="BH98" s="44">
        <f t="shared" ref="BH98:BH159" si="229">+L98+P98+T98+X98+AB98+AF98+AJ98+AN98+AR98+AV98+AZ98+BD98-H98</f>
        <v>-6327.5949664115906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-6327.5949664115906</v>
      </c>
      <c r="BM98" s="44">
        <f t="shared" si="190"/>
        <v>1684052746</v>
      </c>
      <c r="BN98" s="44">
        <f t="shared" si="191"/>
        <v>711323735.96478581</v>
      </c>
      <c r="BO98" s="44">
        <f t="shared" si="192"/>
        <v>198670026.38636389</v>
      </c>
      <c r="BP98" s="44">
        <f t="shared" si="193"/>
        <v>19072038.479731709</v>
      </c>
      <c r="BQ98" s="44">
        <f t="shared" si="194"/>
        <v>233898628.47765952</v>
      </c>
      <c r="BR98" s="44">
        <f t="shared" si="195"/>
        <v>212295877.46701336</v>
      </c>
      <c r="BS98" s="44">
        <f t="shared" si="196"/>
        <v>129471594.18267514</v>
      </c>
      <c r="BT98" s="44">
        <f t="shared" si="197"/>
        <v>99144239.367368609</v>
      </c>
      <c r="BU98" s="44">
        <f t="shared" si="198"/>
        <v>14507548.057122182</v>
      </c>
      <c r="BV98" s="44">
        <f t="shared" si="199"/>
        <v>6711927.635729</v>
      </c>
      <c r="BW98" s="44">
        <f t="shared" si="200"/>
        <v>58163147.528823726</v>
      </c>
      <c r="BX98" s="44">
        <f t="shared" si="201"/>
        <v>419946.37477907934</v>
      </c>
      <c r="BY98" s="44">
        <f t="shared" si="202"/>
        <v>367708.48298171978</v>
      </c>
      <c r="CA98" s="44">
        <f t="shared" si="203"/>
        <v>-6327.5949664115906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2523833022.7603383</v>
      </c>
      <c r="I100" s="21">
        <f t="shared" ref="I100:J100" si="233">I87-I98</f>
        <v>0</v>
      </c>
      <c r="J100" s="21">
        <f t="shared" si="233"/>
        <v>247282494.97966138</v>
      </c>
      <c r="K100" s="21"/>
      <c r="L100" s="21">
        <f t="shared" ref="L100:BF100" si="234">L87-L98</f>
        <v>1029614339.0902352</v>
      </c>
      <c r="M100" s="21">
        <f t="shared" si="234"/>
        <v>0</v>
      </c>
      <c r="N100" s="21">
        <f t="shared" si="234"/>
        <v>142657326.76124972</v>
      </c>
      <c r="O100" s="21"/>
      <c r="P100" s="21">
        <f t="shared" si="234"/>
        <v>304821561.93924439</v>
      </c>
      <c r="Q100" s="21">
        <f t="shared" si="234"/>
        <v>0</v>
      </c>
      <c r="R100" s="21">
        <f t="shared" si="234"/>
        <v>23267235.400459476</v>
      </c>
      <c r="S100" s="21"/>
      <c r="T100" s="21">
        <f t="shared" ref="T100:V100" si="235">T87-T98</f>
        <v>30997340.503333956</v>
      </c>
      <c r="U100" s="21">
        <f t="shared" si="235"/>
        <v>0</v>
      </c>
      <c r="V100" s="21">
        <f t="shared" si="235"/>
        <v>218484.62954687886</v>
      </c>
      <c r="W100" s="21"/>
      <c r="X100" s="21">
        <f t="shared" si="234"/>
        <v>380537399.66608775</v>
      </c>
      <c r="Y100" s="21">
        <f t="shared" si="234"/>
        <v>0</v>
      </c>
      <c r="Z100" s="21">
        <f t="shared" si="234"/>
        <v>2619884.8510247227</v>
      </c>
      <c r="AA100" s="21"/>
      <c r="AB100" s="21">
        <f t="shared" si="234"/>
        <v>347628999.13062036</v>
      </c>
      <c r="AC100" s="21">
        <f t="shared" si="234"/>
        <v>0</v>
      </c>
      <c r="AD100" s="21">
        <f t="shared" si="234"/>
        <v>342113.4930765258</v>
      </c>
      <c r="AE100" s="21"/>
      <c r="AF100" s="21">
        <f t="shared" si="234"/>
        <v>211887267.10637847</v>
      </c>
      <c r="AG100" s="21">
        <f t="shared" si="234"/>
        <v>0</v>
      </c>
      <c r="AH100" s="21">
        <f t="shared" si="234"/>
        <v>288781.95267219946</v>
      </c>
      <c r="AI100" s="21"/>
      <c r="AJ100" s="21">
        <f t="shared" si="234"/>
        <v>161239558.35482246</v>
      </c>
      <c r="AK100" s="21">
        <f t="shared" si="234"/>
        <v>0</v>
      </c>
      <c r="AL100" s="21">
        <f t="shared" si="234"/>
        <v>279849.05552122369</v>
      </c>
      <c r="AM100" s="21"/>
      <c r="AN100" s="21">
        <f t="shared" si="234"/>
        <v>23679295.465417475</v>
      </c>
      <c r="AO100" s="21">
        <f t="shared" si="234"/>
        <v>0</v>
      </c>
      <c r="AP100" s="21">
        <f t="shared" si="234"/>
        <v>3245.496307087576</v>
      </c>
      <c r="AQ100" s="21"/>
      <c r="AR100" s="21">
        <f t="shared" si="234"/>
        <v>11011233.859325921</v>
      </c>
      <c r="AS100" s="21">
        <f t="shared" si="234"/>
        <v>0</v>
      </c>
      <c r="AT100" s="21">
        <f t="shared" si="234"/>
        <v>3245.496307087576</v>
      </c>
      <c r="AU100" s="21"/>
      <c r="AV100" s="21">
        <f t="shared" si="234"/>
        <v>21209789.75226178</v>
      </c>
      <c r="AW100" s="21">
        <f t="shared" si="234"/>
        <v>0</v>
      </c>
      <c r="AX100" s="21">
        <f t="shared" si="234"/>
        <v>77511748.123039514</v>
      </c>
      <c r="AY100" s="21"/>
      <c r="AZ100" s="21">
        <f t="shared" si="234"/>
        <v>685764.25471005624</v>
      </c>
      <c r="BA100" s="21">
        <f t="shared" si="234"/>
        <v>0</v>
      </c>
      <c r="BB100" s="21">
        <f t="shared" si="234"/>
        <v>13860.876501995361</v>
      </c>
      <c r="BC100" s="21"/>
      <c r="BD100" s="21">
        <f t="shared" si="234"/>
        <v>526801.23286682018</v>
      </c>
      <c r="BE100" s="21">
        <f t="shared" si="234"/>
        <v>0</v>
      </c>
      <c r="BF100" s="21">
        <f t="shared" si="234"/>
        <v>76718.8439549217</v>
      </c>
      <c r="BH100" s="44">
        <f t="shared" si="229"/>
        <v>6327.5949664115906</v>
      </c>
      <c r="BI100" s="44">
        <f t="shared" si="230"/>
        <v>0</v>
      </c>
      <c r="BJ100" s="44">
        <f t="shared" si="231"/>
        <v>0</v>
      </c>
      <c r="BK100" s="44">
        <f t="shared" si="232"/>
        <v>6327.5949659347534</v>
      </c>
      <c r="BM100" s="44">
        <f t="shared" si="190"/>
        <v>2771115517.7399998</v>
      </c>
      <c r="BN100" s="44">
        <f t="shared" si="191"/>
        <v>1172271665.851485</v>
      </c>
      <c r="BO100" s="44">
        <f t="shared" si="192"/>
        <v>328088797.33970386</v>
      </c>
      <c r="BP100" s="44">
        <f t="shared" si="193"/>
        <v>31215825.132880837</v>
      </c>
      <c r="BQ100" s="44">
        <f t="shared" si="194"/>
        <v>383157284.51711249</v>
      </c>
      <c r="BR100" s="44">
        <f t="shared" si="195"/>
        <v>347971112.62369686</v>
      </c>
      <c r="BS100" s="44">
        <f t="shared" si="196"/>
        <v>212176049.05905068</v>
      </c>
      <c r="BT100" s="44">
        <f t="shared" si="197"/>
        <v>161519407.41034368</v>
      </c>
      <c r="BU100" s="44">
        <f t="shared" si="198"/>
        <v>23682540.961724561</v>
      </c>
      <c r="BV100" s="44">
        <f t="shared" si="199"/>
        <v>11014479.355633009</v>
      </c>
      <c r="BW100" s="44">
        <f t="shared" si="200"/>
        <v>98721537.875301301</v>
      </c>
      <c r="BX100" s="44">
        <f t="shared" si="201"/>
        <v>699625.13121205161</v>
      </c>
      <c r="BY100" s="44">
        <f t="shared" si="202"/>
        <v>603520.07682174188</v>
      </c>
      <c r="CA100" s="44">
        <f t="shared" si="203"/>
        <v>6327.5949664115906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18273306.031173795</v>
      </c>
      <c r="I103" s="21">
        <f>+'Function-Classif'!T103</f>
        <v>51365920.482212529</v>
      </c>
      <c r="J103" s="21">
        <f>+'Function-Classif'!U103</f>
        <v>6203497.4866136741</v>
      </c>
      <c r="K103" s="47"/>
      <c r="L103" s="47">
        <f t="shared" ref="L103:N106" si="236">INDEX(Alloc,$E103,L$1)*$G103</f>
        <v>7756852.2049773652</v>
      </c>
      <c r="M103" s="47">
        <f t="shared" si="236"/>
        <v>18638377.753159162</v>
      </c>
      <c r="N103" s="47">
        <f t="shared" si="236"/>
        <v>4533571.7174340766</v>
      </c>
      <c r="O103" s="47"/>
      <c r="P103" s="47">
        <f t="shared" ref="P103:V106" si="237">INDEX(Alloc,$E103,P$1)*$G103</f>
        <v>2323411.2828425537</v>
      </c>
      <c r="Q103" s="47">
        <f t="shared" si="237"/>
        <v>5991000.5176314861</v>
      </c>
      <c r="R103" s="47">
        <f t="shared" si="237"/>
        <v>1091090.4528695943</v>
      </c>
      <c r="S103" s="47"/>
      <c r="T103" s="47">
        <f t="shared" si="237"/>
        <v>219472.84875509591</v>
      </c>
      <c r="U103" s="47">
        <f t="shared" si="237"/>
        <v>718013.39225327387</v>
      </c>
      <c r="V103" s="47">
        <f t="shared" si="237"/>
        <v>18739.289130117922</v>
      </c>
      <c r="W103" s="24"/>
      <c r="X103" s="47">
        <f t="shared" ref="X103:Z106" si="238">INDEX(Alloc,$E103,X$1)*$G103</f>
        <v>2696926.1561980736</v>
      </c>
      <c r="Y103" s="47">
        <f t="shared" si="238"/>
        <v>8343333.3221687367</v>
      </c>
      <c r="Z103" s="47">
        <f t="shared" si="238"/>
        <v>203167.88577583872</v>
      </c>
      <c r="AB103" s="47">
        <f t="shared" ref="AB103:AD106" si="239">INDEX(Alloc,$E103,AB$1)*$G103</f>
        <v>2412850.404558369</v>
      </c>
      <c r="AC103" s="47">
        <f t="shared" si="239"/>
        <v>8030549.4112930512</v>
      </c>
      <c r="AD103" s="47">
        <f t="shared" si="239"/>
        <v>42154.038711402289</v>
      </c>
      <c r="AF103" s="47">
        <f t="shared" ref="AF103:AH106" si="240">INDEX(Alloc,$E103,AF$1)*$G103</f>
        <v>1473090.0129429281</v>
      </c>
      <c r="AG103" s="47">
        <f t="shared" si="240"/>
        <v>3551109.4189175931</v>
      </c>
      <c r="AH103" s="47">
        <f t="shared" si="240"/>
        <v>54849.732161379347</v>
      </c>
      <c r="AJ103" s="47">
        <f t="shared" ref="AJ103:AL106" si="241">INDEX(Alloc,$E103,AJ$1)*$G103</f>
        <v>1018594.1343399263</v>
      </c>
      <c r="AK103" s="47">
        <f t="shared" si="241"/>
        <v>4874384.7606040612</v>
      </c>
      <c r="AL103" s="47">
        <f t="shared" si="241"/>
        <v>23161.834079156168</v>
      </c>
      <c r="AN103" s="47">
        <f t="shared" ref="AN103:AP106" si="242">INDEX(Alloc,$E103,AN$1)*$G103</f>
        <v>159627.40880009602</v>
      </c>
      <c r="AO103" s="47">
        <f t="shared" si="242"/>
        <v>478722.18355304113</v>
      </c>
      <c r="AP103" s="47">
        <f t="shared" si="242"/>
        <v>276.21705143031062</v>
      </c>
      <c r="AR103" s="47">
        <f t="shared" ref="AR103:AT106" si="243">INDEX(Alloc,$E103,AR$1)*$G103</f>
        <v>74776.2561981459</v>
      </c>
      <c r="AS103" s="47">
        <f t="shared" si="243"/>
        <v>258704.59212027956</v>
      </c>
      <c r="AT103" s="47">
        <f t="shared" si="243"/>
        <v>276.21705143031062</v>
      </c>
      <c r="AV103" s="47">
        <f t="shared" ref="AV103:AX106" si="244">INDEX(Alloc,$E103,AV$1)*$G103</f>
        <v>130239.69354985667</v>
      </c>
      <c r="AW103" s="47">
        <f t="shared" si="244"/>
        <v>452995.14190374105</v>
      </c>
      <c r="AX103" s="47">
        <f t="shared" si="244"/>
        <v>230219.05110958044</v>
      </c>
      <c r="AZ103" s="47">
        <f t="shared" ref="AZ103:BB106" si="245">INDEX(Alloc,$E103,AZ$1)*$G103</f>
        <v>4201.6051659312252</v>
      </c>
      <c r="BA103" s="47">
        <f t="shared" si="245"/>
        <v>14765.0539952706</v>
      </c>
      <c r="BB103" s="47">
        <f t="shared" si="245"/>
        <v>926.24359177132305</v>
      </c>
      <c r="BD103" s="47">
        <f t="shared" ref="BD103:BF106" si="246">INDEX(Alloc,$E103,BD$1)*$G103</f>
        <v>3264.0228454572598</v>
      </c>
      <c r="BE103" s="47">
        <f t="shared" si="246"/>
        <v>13964.934612844112</v>
      </c>
      <c r="BF103" s="47">
        <f t="shared" si="246"/>
        <v>5064.8076478977218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30928801.675570607</v>
      </c>
      <c r="BO103" s="44">
        <f t="shared" si="192"/>
        <v>9405502.2533436343</v>
      </c>
      <c r="BP103" s="44">
        <f t="shared" si="193"/>
        <v>956225.53013848769</v>
      </c>
      <c r="BQ103" s="44">
        <f t="shared" si="194"/>
        <v>11243427.364142649</v>
      </c>
      <c r="BR103" s="44">
        <f t="shared" si="195"/>
        <v>10485553.854562823</v>
      </c>
      <c r="BS103" s="44">
        <f t="shared" si="196"/>
        <v>5079049.1640219009</v>
      </c>
      <c r="BT103" s="44">
        <f t="shared" si="197"/>
        <v>5916140.7290231446</v>
      </c>
      <c r="BU103" s="44">
        <f t="shared" si="198"/>
        <v>638625.80940456747</v>
      </c>
      <c r="BV103" s="44">
        <f t="shared" si="199"/>
        <v>333757.06536985579</v>
      </c>
      <c r="BW103" s="44">
        <f t="shared" si="200"/>
        <v>813453.88656317815</v>
      </c>
      <c r="BX103" s="44">
        <f t="shared" si="201"/>
        <v>19892.902752973147</v>
      </c>
      <c r="BY103" s="44">
        <f t="shared" si="202"/>
        <v>22293.765106199091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33638927.523295939</v>
      </c>
      <c r="I104" s="21">
        <f>+'Function-Classif'!T104</f>
        <v>0</v>
      </c>
      <c r="J104" s="21">
        <f>+'Function-Classif'!U104</f>
        <v>3257338.476704061</v>
      </c>
      <c r="K104" s="47"/>
      <c r="L104" s="47">
        <f t="shared" si="236"/>
        <v>13729774.550020628</v>
      </c>
      <c r="M104" s="47">
        <f t="shared" si="236"/>
        <v>0</v>
      </c>
      <c r="N104" s="47">
        <f t="shared" si="236"/>
        <v>1879159.2970678422</v>
      </c>
      <c r="O104" s="47"/>
      <c r="P104" s="47">
        <f t="shared" si="237"/>
        <v>4057031.9471883178</v>
      </c>
      <c r="Q104" s="47">
        <f t="shared" si="237"/>
        <v>0</v>
      </c>
      <c r="R104" s="47">
        <f t="shared" si="237"/>
        <v>306488.58150141611</v>
      </c>
      <c r="S104" s="47"/>
      <c r="T104" s="47">
        <f t="shared" si="237"/>
        <v>413333.02887490933</v>
      </c>
      <c r="U104" s="47">
        <f t="shared" si="237"/>
        <v>0</v>
      </c>
      <c r="V104" s="47">
        <f t="shared" si="237"/>
        <v>2877.9974516595521</v>
      </c>
      <c r="W104" s="24"/>
      <c r="X104" s="47">
        <f t="shared" si="238"/>
        <v>5072448.6128889807</v>
      </c>
      <c r="Y104" s="47">
        <f t="shared" si="238"/>
        <v>0</v>
      </c>
      <c r="Z104" s="47">
        <f t="shared" si="238"/>
        <v>34510.537150956894</v>
      </c>
      <c r="AB104" s="47">
        <f t="shared" si="239"/>
        <v>4631773.9827332608</v>
      </c>
      <c r="AC104" s="47">
        <f t="shared" si="239"/>
        <v>0</v>
      </c>
      <c r="AD104" s="47">
        <f t="shared" si="239"/>
        <v>4506.5035618046959</v>
      </c>
      <c r="AF104" s="47">
        <f t="shared" si="240"/>
        <v>2823517.8451337321</v>
      </c>
      <c r="AG104" s="47">
        <f t="shared" si="240"/>
        <v>0</v>
      </c>
      <c r="AH104" s="47">
        <f t="shared" si="240"/>
        <v>3803.9917297593361</v>
      </c>
      <c r="AJ104" s="47">
        <f t="shared" si="241"/>
        <v>2151570.8995186072</v>
      </c>
      <c r="AK104" s="47">
        <f t="shared" si="241"/>
        <v>0</v>
      </c>
      <c r="AL104" s="47">
        <f t="shared" si="241"/>
        <v>3686.3227876018791</v>
      </c>
      <c r="AN104" s="47">
        <f t="shared" si="242"/>
        <v>315911.47359545465</v>
      </c>
      <c r="AO104" s="47">
        <f t="shared" si="242"/>
        <v>0</v>
      </c>
      <c r="AP104" s="47">
        <f t="shared" si="242"/>
        <v>42.751428878727566</v>
      </c>
      <c r="AR104" s="47">
        <f t="shared" si="243"/>
        <v>146654.37884839816</v>
      </c>
      <c r="AS104" s="47">
        <f t="shared" si="243"/>
        <v>0</v>
      </c>
      <c r="AT104" s="47">
        <f t="shared" si="243"/>
        <v>42.751428878727566</v>
      </c>
      <c r="AV104" s="47">
        <f t="shared" si="244"/>
        <v>280801.54394939222</v>
      </c>
      <c r="AW104" s="47">
        <f t="shared" si="244"/>
        <v>0</v>
      </c>
      <c r="AX104" s="47">
        <f t="shared" si="244"/>
        <v>1021026.577633555</v>
      </c>
      <c r="AZ104" s="47">
        <f t="shared" si="245"/>
        <v>9085.3991285646189</v>
      </c>
      <c r="BA104" s="47">
        <f t="shared" si="245"/>
        <v>0</v>
      </c>
      <c r="BB104" s="47">
        <f t="shared" si="245"/>
        <v>182.58294568932658</v>
      </c>
      <c r="BD104" s="47">
        <f t="shared" si="246"/>
        <v>7023.8614157022002</v>
      </c>
      <c r="BE104" s="47">
        <f t="shared" si="246"/>
        <v>0</v>
      </c>
      <c r="BF104" s="47">
        <f t="shared" si="246"/>
        <v>1010.5820160184612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15608933.847088469</v>
      </c>
      <c r="BO104" s="44">
        <f t="shared" si="192"/>
        <v>4363520.5286897337</v>
      </c>
      <c r="BP104" s="44">
        <f t="shared" si="193"/>
        <v>416211.02632656886</v>
      </c>
      <c r="BQ104" s="44">
        <f t="shared" si="194"/>
        <v>5106959.1500399373</v>
      </c>
      <c r="BR104" s="44">
        <f t="shared" si="195"/>
        <v>4636280.4862950658</v>
      </c>
      <c r="BS104" s="44">
        <f t="shared" si="196"/>
        <v>2827321.8368634912</v>
      </c>
      <c r="BT104" s="44">
        <f t="shared" si="197"/>
        <v>2155257.2223062092</v>
      </c>
      <c r="BU104" s="44">
        <f t="shared" si="198"/>
        <v>315954.2250243334</v>
      </c>
      <c r="BV104" s="44">
        <f t="shared" si="199"/>
        <v>146697.13027727688</v>
      </c>
      <c r="BW104" s="44">
        <f t="shared" si="200"/>
        <v>1301828.1215829472</v>
      </c>
      <c r="BX104" s="44">
        <f t="shared" si="201"/>
        <v>9267.982074253945</v>
      </c>
      <c r="BY104" s="44">
        <f t="shared" si="202"/>
        <v>8034.4434317206615</v>
      </c>
      <c r="CA104" s="44">
        <f t="shared" si="203"/>
        <v>0</v>
      </c>
    </row>
    <row r="105" spans="2:79" x14ac:dyDescent="0.25">
      <c r="B105" s="43" t="s">
        <v>453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12687468.91182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4049633.0824230001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485659.84911299997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5944552.034909999</v>
      </c>
      <c r="Y105" s="47">
        <f t="shared" si="238"/>
        <v>0</v>
      </c>
      <c r="Z105" s="47">
        <f t="shared" si="238"/>
        <v>0</v>
      </c>
      <c r="AB105" s="47">
        <f t="shared" si="239"/>
        <v>5597408.4858839996</v>
      </c>
      <c r="AC105" s="47">
        <f t="shared" si="239"/>
        <v>0</v>
      </c>
      <c r="AD105" s="47">
        <f t="shared" si="239"/>
        <v>0</v>
      </c>
      <c r="AF105" s="47">
        <f t="shared" si="240"/>
        <v>3356108.0599019998</v>
      </c>
      <c r="AG105" s="47">
        <f t="shared" si="240"/>
        <v>0</v>
      </c>
      <c r="AH105" s="47">
        <f t="shared" si="240"/>
        <v>0</v>
      </c>
      <c r="AJ105" s="47">
        <f t="shared" si="241"/>
        <v>3261538.1154359998</v>
      </c>
      <c r="AK105" s="47">
        <f t="shared" si="241"/>
        <v>0</v>
      </c>
      <c r="AL105" s="47">
        <f t="shared" si="241"/>
        <v>0</v>
      </c>
      <c r="AN105" s="47">
        <f t="shared" si="242"/>
        <v>397476.82338299998</v>
      </c>
      <c r="AO105" s="47">
        <f t="shared" si="242"/>
        <v>0</v>
      </c>
      <c r="AP105" s="47">
        <f t="shared" si="242"/>
        <v>0</v>
      </c>
      <c r="AR105" s="47">
        <f t="shared" si="243"/>
        <v>175241.082819</v>
      </c>
      <c r="AS105" s="47">
        <f t="shared" si="243"/>
        <v>0</v>
      </c>
      <c r="AT105" s="47">
        <f t="shared" si="243"/>
        <v>0</v>
      </c>
      <c r="AV105" s="47">
        <f t="shared" si="244"/>
        <v>314265.43325999996</v>
      </c>
      <c r="AW105" s="47">
        <f t="shared" si="244"/>
        <v>0</v>
      </c>
      <c r="AX105" s="47">
        <f t="shared" si="244"/>
        <v>0</v>
      </c>
      <c r="AZ105" s="47">
        <f t="shared" si="245"/>
        <v>10233.585702</v>
      </c>
      <c r="BA105" s="47">
        <f t="shared" si="245"/>
        <v>0</v>
      </c>
      <c r="BB105" s="47">
        <f t="shared" si="245"/>
        <v>0</v>
      </c>
      <c r="BD105" s="47">
        <f t="shared" si="246"/>
        <v>9725.5353479999994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12687468.91182</v>
      </c>
      <c r="BO105" s="44">
        <f t="shared" si="192"/>
        <v>4049633.0824230001</v>
      </c>
      <c r="BP105" s="44">
        <f t="shared" si="193"/>
        <v>485659.84911299997</v>
      </c>
      <c r="BQ105" s="44">
        <f t="shared" si="194"/>
        <v>5944552.034909999</v>
      </c>
      <c r="BR105" s="44">
        <f t="shared" si="195"/>
        <v>5597408.4858839996</v>
      </c>
      <c r="BS105" s="44">
        <f t="shared" si="196"/>
        <v>3356108.0599019998</v>
      </c>
      <c r="BT105" s="44">
        <f t="shared" si="197"/>
        <v>3261538.1154359998</v>
      </c>
      <c r="BU105" s="44">
        <f t="shared" si="198"/>
        <v>397476.82338299998</v>
      </c>
      <c r="BV105" s="44">
        <f t="shared" si="199"/>
        <v>175241.082819</v>
      </c>
      <c r="BW105" s="44">
        <f t="shared" si="200"/>
        <v>314265.43325999996</v>
      </c>
      <c r="BX105" s="44">
        <f t="shared" si="201"/>
        <v>10233.585702</v>
      </c>
      <c r="BY105" s="44">
        <f t="shared" si="202"/>
        <v>9725.5353479999994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12738651.640723204</v>
      </c>
      <c r="I106" s="31">
        <f>+'Function-Classif'!T106</f>
        <v>0</v>
      </c>
      <c r="J106" s="31">
        <f>+'Function-Classif'!U106</f>
        <v>1233514.3592767972</v>
      </c>
      <c r="K106" s="65"/>
      <c r="L106" s="47">
        <f t="shared" si="236"/>
        <v>5199298.1933581987</v>
      </c>
      <c r="M106" s="47">
        <f t="shared" si="236"/>
        <v>0</v>
      </c>
      <c r="N106" s="47">
        <f t="shared" si="236"/>
        <v>711614.71025483194</v>
      </c>
      <c r="O106" s="47"/>
      <c r="P106" s="47">
        <f t="shared" si="237"/>
        <v>1536348.5246289803</v>
      </c>
      <c r="Q106" s="47">
        <f t="shared" si="237"/>
        <v>0</v>
      </c>
      <c r="R106" s="47">
        <f t="shared" si="237"/>
        <v>116063.48831728162</v>
      </c>
      <c r="S106" s="47"/>
      <c r="T106" s="47">
        <f t="shared" si="237"/>
        <v>156524.1776152369</v>
      </c>
      <c r="U106" s="47">
        <f t="shared" si="237"/>
        <v>0</v>
      </c>
      <c r="V106" s="47">
        <f t="shared" si="237"/>
        <v>1089.8625389941692</v>
      </c>
      <c r="W106" s="24"/>
      <c r="X106" s="47">
        <f t="shared" si="238"/>
        <v>1920874.4333574183</v>
      </c>
      <c r="Y106" s="47">
        <f t="shared" si="238"/>
        <v>0</v>
      </c>
      <c r="Z106" s="47">
        <f t="shared" si="238"/>
        <v>13068.719577811389</v>
      </c>
      <c r="AB106" s="47">
        <f t="shared" si="239"/>
        <v>1753996.3247562842</v>
      </c>
      <c r="AC106" s="47">
        <f t="shared" si="239"/>
        <v>0</v>
      </c>
      <c r="AD106" s="47">
        <f t="shared" si="239"/>
        <v>1706.5579439698986</v>
      </c>
      <c r="AF106" s="47">
        <f t="shared" si="240"/>
        <v>1069231.7763583662</v>
      </c>
      <c r="AG106" s="47">
        <f t="shared" si="240"/>
        <v>0</v>
      </c>
      <c r="AH106" s="47">
        <f t="shared" si="240"/>
        <v>1440.5252800059654</v>
      </c>
      <c r="AJ106" s="47">
        <f t="shared" si="241"/>
        <v>814773.66215983208</v>
      </c>
      <c r="AK106" s="47">
        <f t="shared" si="241"/>
        <v>0</v>
      </c>
      <c r="AL106" s="47">
        <f t="shared" si="241"/>
        <v>1395.9654865334123</v>
      </c>
      <c r="AN106" s="47">
        <f t="shared" si="242"/>
        <v>119631.82264515084</v>
      </c>
      <c r="AO106" s="47">
        <f t="shared" si="242"/>
        <v>0</v>
      </c>
      <c r="AP106" s="47">
        <f t="shared" si="242"/>
        <v>16.189444780964433</v>
      </c>
      <c r="AR106" s="47">
        <f t="shared" si="243"/>
        <v>55536.224882396178</v>
      </c>
      <c r="AS106" s="47">
        <f t="shared" si="243"/>
        <v>0</v>
      </c>
      <c r="AT106" s="47">
        <f t="shared" si="243"/>
        <v>16.189444780964433</v>
      </c>
      <c r="AV106" s="47">
        <f t="shared" si="244"/>
        <v>106336.12043877837</v>
      </c>
      <c r="AW106" s="47">
        <f t="shared" si="244"/>
        <v>0</v>
      </c>
      <c r="AX106" s="47">
        <f t="shared" si="244"/>
        <v>386650.31396694499</v>
      </c>
      <c r="AZ106" s="47">
        <f t="shared" si="245"/>
        <v>3440.5298574267704</v>
      </c>
      <c r="BA106" s="47">
        <f t="shared" si="245"/>
        <v>0</v>
      </c>
      <c r="BB106" s="47">
        <f t="shared" si="245"/>
        <v>69.141935011533562</v>
      </c>
      <c r="BD106" s="47">
        <f t="shared" si="246"/>
        <v>2659.8506651373923</v>
      </c>
      <c r="BE106" s="47">
        <f t="shared" si="246"/>
        <v>0</v>
      </c>
      <c r="BF106" s="47">
        <f t="shared" si="246"/>
        <v>382.69508585027546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5910912.9036130309</v>
      </c>
      <c r="BO106" s="44">
        <f t="shared" si="192"/>
        <v>1652412.012946262</v>
      </c>
      <c r="BP106" s="44">
        <f t="shared" si="193"/>
        <v>157614.04015423107</v>
      </c>
      <c r="BQ106" s="44">
        <f t="shared" si="194"/>
        <v>1933943.1529352297</v>
      </c>
      <c r="BR106" s="44">
        <f t="shared" si="195"/>
        <v>1755702.8827002542</v>
      </c>
      <c r="BS106" s="44">
        <f t="shared" si="196"/>
        <v>1070672.3016383722</v>
      </c>
      <c r="BT106" s="44">
        <f t="shared" si="197"/>
        <v>816169.62764636544</v>
      </c>
      <c r="BU106" s="44">
        <f t="shared" si="198"/>
        <v>119648.0120899318</v>
      </c>
      <c r="BV106" s="44">
        <f t="shared" si="199"/>
        <v>55552.414327177139</v>
      </c>
      <c r="BW106" s="44">
        <f t="shared" si="200"/>
        <v>492986.43440572335</v>
      </c>
      <c r="BX106" s="44">
        <f t="shared" si="201"/>
        <v>3509.6717924383038</v>
      </c>
      <c r="BY106" s="44">
        <f t="shared" si="202"/>
        <v>3042.5457509876678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100940196.19519293</v>
      </c>
      <c r="I107" s="21">
        <f>SUM(I103:I106)</f>
        <v>51365920.482212529</v>
      </c>
      <c r="J107" s="21">
        <f>SUM(J103:J106)</f>
        <v>10694350.322594533</v>
      </c>
      <c r="K107" s="21"/>
      <c r="L107" s="21">
        <f t="shared" ref="L107:R107" si="255">SUM(L103:L106)</f>
        <v>39373393.860176191</v>
      </c>
      <c r="M107" s="21">
        <f t="shared" si="255"/>
        <v>18638377.753159162</v>
      </c>
      <c r="N107" s="21">
        <f t="shared" si="255"/>
        <v>7124345.7247567512</v>
      </c>
      <c r="O107" s="21"/>
      <c r="P107" s="21">
        <f t="shared" si="255"/>
        <v>11966424.837082852</v>
      </c>
      <c r="Q107" s="21">
        <f t="shared" si="255"/>
        <v>5991000.5176314861</v>
      </c>
      <c r="R107" s="21">
        <f t="shared" si="255"/>
        <v>1513642.5226882922</v>
      </c>
      <c r="S107" s="21"/>
      <c r="T107" s="21">
        <f t="shared" ref="T107:V107" si="256">SUM(T103:T106)</f>
        <v>1274989.9043582422</v>
      </c>
      <c r="U107" s="21">
        <f t="shared" si="256"/>
        <v>718013.39225327387</v>
      </c>
      <c r="V107" s="21">
        <f t="shared" si="256"/>
        <v>22707.149120771643</v>
      </c>
      <c r="W107" s="21"/>
      <c r="X107" s="21">
        <f t="shared" ref="X107:BF107" si="257">SUM(X103:X106)</f>
        <v>15634801.23735447</v>
      </c>
      <c r="Y107" s="21">
        <f t="shared" si="257"/>
        <v>8343333.3221687367</v>
      </c>
      <c r="Z107" s="21">
        <f t="shared" si="257"/>
        <v>250747.14250460701</v>
      </c>
      <c r="AA107" s="21"/>
      <c r="AB107" s="21">
        <f t="shared" si="257"/>
        <v>14396029.197931912</v>
      </c>
      <c r="AC107" s="21">
        <f t="shared" si="257"/>
        <v>8030549.4112930512</v>
      </c>
      <c r="AD107" s="21">
        <f t="shared" si="257"/>
        <v>48367.100217176885</v>
      </c>
      <c r="AE107" s="21"/>
      <c r="AF107" s="21">
        <f t="shared" si="257"/>
        <v>8721947.6943370253</v>
      </c>
      <c r="AG107" s="21">
        <f t="shared" si="257"/>
        <v>3551109.4189175931</v>
      </c>
      <c r="AH107" s="21">
        <f t="shared" si="257"/>
        <v>60094.249171144649</v>
      </c>
      <c r="AI107" s="21"/>
      <c r="AJ107" s="21">
        <f t="shared" si="257"/>
        <v>7246476.811454365</v>
      </c>
      <c r="AK107" s="21">
        <f t="shared" si="257"/>
        <v>4874384.7606040612</v>
      </c>
      <c r="AL107" s="21">
        <f t="shared" si="257"/>
        <v>28244.122353291459</v>
      </c>
      <c r="AM107" s="21"/>
      <c r="AN107" s="21">
        <f t="shared" si="257"/>
        <v>992647.52842370141</v>
      </c>
      <c r="AO107" s="21">
        <f t="shared" si="257"/>
        <v>478722.18355304113</v>
      </c>
      <c r="AP107" s="21">
        <f t="shared" si="257"/>
        <v>335.15792509000261</v>
      </c>
      <c r="AQ107" s="21"/>
      <c r="AR107" s="21">
        <f t="shared" si="257"/>
        <v>452207.94274794025</v>
      </c>
      <c r="AS107" s="21">
        <f t="shared" si="257"/>
        <v>258704.59212027956</v>
      </c>
      <c r="AT107" s="21">
        <f t="shared" si="257"/>
        <v>335.15792509000261</v>
      </c>
      <c r="AU107" s="21"/>
      <c r="AV107" s="21">
        <f t="shared" si="257"/>
        <v>831642.79119802709</v>
      </c>
      <c r="AW107" s="21">
        <f t="shared" si="257"/>
        <v>452995.14190374105</v>
      </c>
      <c r="AX107" s="21">
        <f t="shared" si="257"/>
        <v>1637895.9427100804</v>
      </c>
      <c r="AY107" s="21"/>
      <c r="AZ107" s="21">
        <f t="shared" si="257"/>
        <v>26961.119853922613</v>
      </c>
      <c r="BA107" s="21">
        <f t="shared" si="257"/>
        <v>14765.0539952706</v>
      </c>
      <c r="BB107" s="21">
        <f t="shared" si="257"/>
        <v>1177.9684724721833</v>
      </c>
      <c r="BC107" s="21"/>
      <c r="BD107" s="21">
        <f t="shared" si="257"/>
        <v>22673.27027429685</v>
      </c>
      <c r="BE107" s="21">
        <f t="shared" si="257"/>
        <v>13964.934612844112</v>
      </c>
      <c r="BF107" s="21">
        <f t="shared" si="257"/>
        <v>6458.0847497664581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65136117.338092104</v>
      </c>
      <c r="BO107" s="44">
        <f t="shared" si="192"/>
        <v>19471067.87740263</v>
      </c>
      <c r="BP107" s="44">
        <f t="shared" si="193"/>
        <v>2015710.4457322876</v>
      </c>
      <c r="BQ107" s="44">
        <f t="shared" si="194"/>
        <v>24228881.702027813</v>
      </c>
      <c r="BR107" s="44">
        <f t="shared" si="195"/>
        <v>22474945.709442142</v>
      </c>
      <c r="BS107" s="44">
        <f t="shared" si="196"/>
        <v>12333151.362425763</v>
      </c>
      <c r="BT107" s="44">
        <f t="shared" si="197"/>
        <v>12149105.694411717</v>
      </c>
      <c r="BU107" s="44">
        <f t="shared" si="198"/>
        <v>1471704.8699018327</v>
      </c>
      <c r="BV107" s="44">
        <f t="shared" si="199"/>
        <v>711247.69279330992</v>
      </c>
      <c r="BW107" s="44">
        <f t="shared" si="200"/>
        <v>2922533.8758118488</v>
      </c>
      <c r="BX107" s="44">
        <f t="shared" si="201"/>
        <v>42904.142321665393</v>
      </c>
      <c r="BY107" s="44">
        <f t="shared" si="202"/>
        <v>43096.289636907422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468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498214354.54141825</v>
      </c>
      <c r="I114" s="21">
        <f>+'Function-Classif'!T114</f>
        <v>0</v>
      </c>
      <c r="J114" s="21">
        <f>+'Function-Classif'!U114</f>
        <v>48243297.45858179</v>
      </c>
      <c r="K114" s="47"/>
      <c r="L114" s="47">
        <f t="shared" ref="L114:N114" si="258">INDEX(Alloc,$E114,L$1)*$G114</f>
        <v>203346874.26347232</v>
      </c>
      <c r="M114" s="47">
        <f t="shared" si="258"/>
        <v>0</v>
      </c>
      <c r="N114" s="47">
        <f t="shared" si="258"/>
        <v>27831569.113515813</v>
      </c>
      <c r="O114" s="47"/>
      <c r="P114" s="47">
        <f t="shared" ref="P114:V114" si="259">INDEX(Alloc,$E114,P$1)*$G114</f>
        <v>60087276.906273283</v>
      </c>
      <c r="Q114" s="47">
        <f t="shared" si="259"/>
        <v>0</v>
      </c>
      <c r="R114" s="47">
        <f t="shared" si="259"/>
        <v>4539294.8601377299</v>
      </c>
      <c r="S114" s="47"/>
      <c r="T114" s="47">
        <f t="shared" si="259"/>
        <v>6121730.48766049</v>
      </c>
      <c r="U114" s="47">
        <f t="shared" si="259"/>
        <v>0</v>
      </c>
      <c r="V114" s="47">
        <f t="shared" si="259"/>
        <v>42625.010614783147</v>
      </c>
      <c r="W114" s="24"/>
      <c r="X114" s="47">
        <f t="shared" ref="X114:Z114" si="260">INDEX(Alloc,$E114,X$1)*$G114</f>
        <v>75126256.919601813</v>
      </c>
      <c r="Y114" s="47">
        <f t="shared" si="260"/>
        <v>0</v>
      </c>
      <c r="Z114" s="47">
        <f t="shared" si="260"/>
        <v>511123.45896386023</v>
      </c>
      <c r="AB114" s="47">
        <f t="shared" ref="AB114:AD114" si="261">INDEX(Alloc,$E114,AB$1)*$G114</f>
        <v>68599579.567187265</v>
      </c>
      <c r="AC114" s="47">
        <f t="shared" si="261"/>
        <v>0</v>
      </c>
      <c r="AD114" s="47">
        <f t="shared" si="261"/>
        <v>66744.243309429497</v>
      </c>
      <c r="AF114" s="47">
        <f t="shared" ref="AF114:AH114" si="262">INDEX(Alloc,$E114,AF$1)*$G114</f>
        <v>41818132.274736926</v>
      </c>
      <c r="AG114" s="47">
        <f t="shared" si="262"/>
        <v>0</v>
      </c>
      <c r="AH114" s="47">
        <f t="shared" si="262"/>
        <v>56339.587015978941</v>
      </c>
      <c r="AJ114" s="47">
        <f t="shared" ref="AJ114:AL114" si="263">INDEX(Alloc,$E114,AJ$1)*$G114</f>
        <v>31866161.791615065</v>
      </c>
      <c r="AK114" s="47">
        <f t="shared" si="263"/>
        <v>0</v>
      </c>
      <c r="AL114" s="47">
        <f t="shared" si="263"/>
        <v>54596.833593595016</v>
      </c>
      <c r="AN114" s="47">
        <f t="shared" ref="AN114:AP114" si="264">INDEX(Alloc,$E114,AN$1)*$G114</f>
        <v>4678854.0092602363</v>
      </c>
      <c r="AO114" s="47">
        <f t="shared" si="264"/>
        <v>0</v>
      </c>
      <c r="AP114" s="47">
        <f t="shared" si="264"/>
        <v>633.17641532382868</v>
      </c>
      <c r="AR114" s="47">
        <f t="shared" ref="AR114:AT114" si="265">INDEX(Alloc,$E114,AR$1)*$G114</f>
        <v>2172046.5567169897</v>
      </c>
      <c r="AS114" s="47">
        <f t="shared" si="265"/>
        <v>0</v>
      </c>
      <c r="AT114" s="47">
        <f t="shared" si="265"/>
        <v>633.17641532382868</v>
      </c>
      <c r="AV114" s="47">
        <f t="shared" ref="AV114:AX114" si="266">INDEX(Alloc,$E114,AV$1)*$G114</f>
        <v>4158853.1583266356</v>
      </c>
      <c r="AW114" s="47">
        <f t="shared" si="266"/>
        <v>0</v>
      </c>
      <c r="AX114" s="47">
        <f t="shared" si="266"/>
        <v>15122066.450931055</v>
      </c>
      <c r="AZ114" s="47">
        <f t="shared" ref="AZ114:BB114" si="267">INDEX(Alloc,$E114,AZ$1)*$G114</f>
        <v>134560.65920812334</v>
      </c>
      <c r="BA114" s="47">
        <f t="shared" si="267"/>
        <v>0</v>
      </c>
      <c r="BB114" s="47">
        <f t="shared" si="267"/>
        <v>2704.1719559543758</v>
      </c>
      <c r="BD114" s="47">
        <f t="shared" ref="BD114:BF114" si="268">INDEX(Alloc,$E114,BD$1)*$G114</f>
        <v>104027.94735917235</v>
      </c>
      <c r="BE114" s="47">
        <f t="shared" si="268"/>
        <v>0</v>
      </c>
      <c r="BF114" s="47">
        <f t="shared" si="268"/>
        <v>14967.375712948153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231178443.37698814</v>
      </c>
      <c r="BO114" s="44">
        <f t="shared" si="192"/>
        <v>64626571.766411014</v>
      </c>
      <c r="BP114" s="44">
        <f t="shared" si="193"/>
        <v>6164355.4982752735</v>
      </c>
      <c r="BQ114" s="44">
        <f t="shared" si="194"/>
        <v>75637380.378565669</v>
      </c>
      <c r="BR114" s="44">
        <f t="shared" si="195"/>
        <v>68666323.810496688</v>
      </c>
      <c r="BS114" s="44">
        <f t="shared" si="196"/>
        <v>41874471.861752905</v>
      </c>
      <c r="BT114" s="44">
        <f t="shared" si="197"/>
        <v>31920758.625208661</v>
      </c>
      <c r="BU114" s="44">
        <f t="shared" si="198"/>
        <v>4679487.1856755605</v>
      </c>
      <c r="BV114" s="44">
        <f t="shared" si="199"/>
        <v>2172679.7331323135</v>
      </c>
      <c r="BW114" s="44">
        <f t="shared" si="200"/>
        <v>19280919.609257691</v>
      </c>
      <c r="BX114" s="44">
        <f t="shared" si="201"/>
        <v>137264.83116407771</v>
      </c>
      <c r="BY114" s="44">
        <f t="shared" si="202"/>
        <v>118995.3230721205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498214354.54141825</v>
      </c>
      <c r="I118" s="21">
        <f t="shared" ref="I118:BF118" si="269">SUM(I112:I117)</f>
        <v>0</v>
      </c>
      <c r="J118" s="21">
        <f t="shared" si="269"/>
        <v>48243297.45858179</v>
      </c>
      <c r="K118" s="21"/>
      <c r="L118" s="21">
        <f t="shared" si="269"/>
        <v>203346874.26347232</v>
      </c>
      <c r="M118" s="21">
        <f t="shared" si="269"/>
        <v>0</v>
      </c>
      <c r="N118" s="21">
        <f t="shared" si="269"/>
        <v>27831569.113515813</v>
      </c>
      <c r="O118" s="21"/>
      <c r="P118" s="21">
        <f t="shared" si="269"/>
        <v>60087276.906273283</v>
      </c>
      <c r="Q118" s="21">
        <f t="shared" si="269"/>
        <v>0</v>
      </c>
      <c r="R118" s="21">
        <f t="shared" si="269"/>
        <v>4539294.8601377299</v>
      </c>
      <c r="S118" s="21"/>
      <c r="T118" s="21">
        <f t="shared" ref="T118:V118" si="270">SUM(T112:T117)</f>
        <v>6121730.48766049</v>
      </c>
      <c r="U118" s="21">
        <f t="shared" si="270"/>
        <v>0</v>
      </c>
      <c r="V118" s="21">
        <f t="shared" si="270"/>
        <v>42625.010614783147</v>
      </c>
      <c r="W118" s="21"/>
      <c r="X118" s="21">
        <f t="shared" si="269"/>
        <v>75126256.919601813</v>
      </c>
      <c r="Y118" s="21">
        <f t="shared" si="269"/>
        <v>0</v>
      </c>
      <c r="Z118" s="21">
        <f t="shared" si="269"/>
        <v>511123.45896386023</v>
      </c>
      <c r="AA118" s="21"/>
      <c r="AB118" s="21">
        <f t="shared" si="269"/>
        <v>68599579.567187265</v>
      </c>
      <c r="AC118" s="21">
        <f t="shared" si="269"/>
        <v>0</v>
      </c>
      <c r="AD118" s="21">
        <f t="shared" si="269"/>
        <v>66744.243309429497</v>
      </c>
      <c r="AE118" s="21"/>
      <c r="AF118" s="21">
        <f t="shared" si="269"/>
        <v>41818132.274736926</v>
      </c>
      <c r="AG118" s="21">
        <f t="shared" si="269"/>
        <v>0</v>
      </c>
      <c r="AH118" s="21">
        <f t="shared" si="269"/>
        <v>56339.587015978941</v>
      </c>
      <c r="AI118" s="21"/>
      <c r="AJ118" s="21">
        <f t="shared" si="269"/>
        <v>31866161.791615065</v>
      </c>
      <c r="AK118" s="21">
        <f t="shared" si="269"/>
        <v>0</v>
      </c>
      <c r="AL118" s="21">
        <f t="shared" si="269"/>
        <v>54596.833593595016</v>
      </c>
      <c r="AM118" s="21"/>
      <c r="AN118" s="21">
        <f t="shared" si="269"/>
        <v>4678854.0092602363</v>
      </c>
      <c r="AO118" s="21">
        <f t="shared" si="269"/>
        <v>0</v>
      </c>
      <c r="AP118" s="21">
        <f t="shared" si="269"/>
        <v>633.17641532382868</v>
      </c>
      <c r="AQ118" s="21"/>
      <c r="AR118" s="21">
        <f t="shared" si="269"/>
        <v>2172046.5567169897</v>
      </c>
      <c r="AS118" s="21">
        <f t="shared" si="269"/>
        <v>0</v>
      </c>
      <c r="AT118" s="21">
        <f t="shared" si="269"/>
        <v>633.17641532382868</v>
      </c>
      <c r="AU118" s="21"/>
      <c r="AV118" s="21">
        <f t="shared" si="269"/>
        <v>4158853.1583266356</v>
      </c>
      <c r="AW118" s="21">
        <f t="shared" si="269"/>
        <v>0</v>
      </c>
      <c r="AX118" s="21">
        <f t="shared" si="269"/>
        <v>15122066.450931055</v>
      </c>
      <c r="AY118" s="21"/>
      <c r="AZ118" s="21">
        <f t="shared" si="269"/>
        <v>134560.65920812334</v>
      </c>
      <c r="BA118" s="21">
        <f t="shared" si="269"/>
        <v>0</v>
      </c>
      <c r="BB118" s="21">
        <f t="shared" si="269"/>
        <v>2704.1719559543758</v>
      </c>
      <c r="BC118" s="21"/>
      <c r="BD118" s="21">
        <f t="shared" si="269"/>
        <v>104027.94735917235</v>
      </c>
      <c r="BE118" s="21">
        <f t="shared" si="269"/>
        <v>0</v>
      </c>
      <c r="BF118" s="21">
        <f t="shared" si="269"/>
        <v>14967.375712948153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231178443.37698814</v>
      </c>
      <c r="BO118" s="44">
        <f t="shared" si="192"/>
        <v>64626571.766411014</v>
      </c>
      <c r="BP118" s="44">
        <f t="shared" si="193"/>
        <v>6164355.4982752735</v>
      </c>
      <c r="BQ118" s="44">
        <f t="shared" si="194"/>
        <v>75637380.378565669</v>
      </c>
      <c r="BR118" s="44">
        <f t="shared" si="195"/>
        <v>68666323.810496688</v>
      </c>
      <c r="BS118" s="44">
        <f t="shared" si="196"/>
        <v>41874471.861752905</v>
      </c>
      <c r="BT118" s="44">
        <f t="shared" si="197"/>
        <v>31920758.625208661</v>
      </c>
      <c r="BU118" s="44">
        <f t="shared" si="198"/>
        <v>4679487.1856755605</v>
      </c>
      <c r="BV118" s="44">
        <f t="shared" si="199"/>
        <v>2172679.7331323135</v>
      </c>
      <c r="BW118" s="44">
        <f t="shared" si="200"/>
        <v>19280919.609257691</v>
      </c>
      <c r="BX118" s="44">
        <f t="shared" si="201"/>
        <v>137264.83116407771</v>
      </c>
      <c r="BY118" s="44">
        <f t="shared" si="202"/>
        <v>118995.3230721205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498214354.54141825</v>
      </c>
      <c r="I129" s="21">
        <f t="shared" ref="I129:J129" si="285">I118+I127</f>
        <v>0</v>
      </c>
      <c r="J129" s="21">
        <f t="shared" si="285"/>
        <v>48243297.45858179</v>
      </c>
      <c r="K129" s="21"/>
      <c r="L129" s="21">
        <f t="shared" ref="L129:BF129" si="286">L118+L127</f>
        <v>203346874.26347232</v>
      </c>
      <c r="M129" s="21">
        <f t="shared" si="286"/>
        <v>0</v>
      </c>
      <c r="N129" s="21">
        <f t="shared" si="286"/>
        <v>27831569.113515813</v>
      </c>
      <c r="O129" s="21"/>
      <c r="P129" s="21">
        <f t="shared" si="286"/>
        <v>60087276.906273283</v>
      </c>
      <c r="Q129" s="21">
        <f t="shared" si="286"/>
        <v>0</v>
      </c>
      <c r="R129" s="21">
        <f t="shared" si="286"/>
        <v>4539294.8601377299</v>
      </c>
      <c r="S129" s="21"/>
      <c r="T129" s="21">
        <f t="shared" ref="T129:V129" si="287">T118+T127</f>
        <v>6121730.48766049</v>
      </c>
      <c r="U129" s="21">
        <f t="shared" si="287"/>
        <v>0</v>
      </c>
      <c r="V129" s="21">
        <f t="shared" si="287"/>
        <v>42625.010614783147</v>
      </c>
      <c r="W129" s="21"/>
      <c r="X129" s="21">
        <f t="shared" si="286"/>
        <v>75126256.919601813</v>
      </c>
      <c r="Y129" s="21">
        <f t="shared" si="286"/>
        <v>0</v>
      </c>
      <c r="Z129" s="21">
        <f t="shared" si="286"/>
        <v>511123.45896386023</v>
      </c>
      <c r="AA129" s="21"/>
      <c r="AB129" s="21">
        <f t="shared" si="286"/>
        <v>68599579.567187265</v>
      </c>
      <c r="AC129" s="21">
        <f t="shared" si="286"/>
        <v>0</v>
      </c>
      <c r="AD129" s="21">
        <f t="shared" si="286"/>
        <v>66744.243309429497</v>
      </c>
      <c r="AE129" s="21"/>
      <c r="AF129" s="21">
        <f t="shared" si="286"/>
        <v>41818132.274736926</v>
      </c>
      <c r="AG129" s="21">
        <f t="shared" si="286"/>
        <v>0</v>
      </c>
      <c r="AH129" s="21">
        <f t="shared" si="286"/>
        <v>56339.587015978941</v>
      </c>
      <c r="AI129" s="21"/>
      <c r="AJ129" s="21">
        <f t="shared" si="286"/>
        <v>31866161.791615065</v>
      </c>
      <c r="AK129" s="21">
        <f t="shared" si="286"/>
        <v>0</v>
      </c>
      <c r="AL129" s="21">
        <f t="shared" si="286"/>
        <v>54596.833593595016</v>
      </c>
      <c r="AM129" s="21"/>
      <c r="AN129" s="21">
        <f t="shared" si="286"/>
        <v>4678854.0092602363</v>
      </c>
      <c r="AO129" s="21">
        <f t="shared" si="286"/>
        <v>0</v>
      </c>
      <c r="AP129" s="21">
        <f t="shared" si="286"/>
        <v>633.17641532382868</v>
      </c>
      <c r="AQ129" s="21"/>
      <c r="AR129" s="21">
        <f t="shared" si="286"/>
        <v>2172046.5567169897</v>
      </c>
      <c r="AS129" s="21">
        <f t="shared" si="286"/>
        <v>0</v>
      </c>
      <c r="AT129" s="21">
        <f t="shared" si="286"/>
        <v>633.17641532382868</v>
      </c>
      <c r="AU129" s="21"/>
      <c r="AV129" s="21">
        <f t="shared" si="286"/>
        <v>4158853.1583266356</v>
      </c>
      <c r="AW129" s="21">
        <f t="shared" si="286"/>
        <v>0</v>
      </c>
      <c r="AX129" s="21">
        <f t="shared" si="286"/>
        <v>15122066.450931055</v>
      </c>
      <c r="AY129" s="21"/>
      <c r="AZ129" s="21">
        <f t="shared" si="286"/>
        <v>134560.65920812334</v>
      </c>
      <c r="BA129" s="21">
        <f t="shared" si="286"/>
        <v>0</v>
      </c>
      <c r="BB129" s="21">
        <f t="shared" si="286"/>
        <v>2704.1719559543758</v>
      </c>
      <c r="BC129" s="21"/>
      <c r="BD129" s="21">
        <f t="shared" si="286"/>
        <v>104027.94735917235</v>
      </c>
      <c r="BE129" s="21">
        <f t="shared" si="286"/>
        <v>0</v>
      </c>
      <c r="BF129" s="21">
        <f t="shared" si="286"/>
        <v>14967.375712948153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231178443.37698814</v>
      </c>
      <c r="BO129" s="44">
        <f t="shared" si="192"/>
        <v>64626571.766411014</v>
      </c>
      <c r="BP129" s="44">
        <f t="shared" si="193"/>
        <v>6164355.4982752735</v>
      </c>
      <c r="BQ129" s="44">
        <f t="shared" si="194"/>
        <v>75637380.378565669</v>
      </c>
      <c r="BR129" s="44">
        <f t="shared" si="195"/>
        <v>68666323.810496688</v>
      </c>
      <c r="BS129" s="44">
        <f t="shared" si="196"/>
        <v>41874471.861752905</v>
      </c>
      <c r="BT129" s="44">
        <f t="shared" si="197"/>
        <v>31920758.625208661</v>
      </c>
      <c r="BU129" s="44">
        <f t="shared" si="198"/>
        <v>4679487.1856755605</v>
      </c>
      <c r="BV129" s="44">
        <f t="shared" si="199"/>
        <v>2172679.7331323135</v>
      </c>
      <c r="BW129" s="44">
        <f t="shared" si="200"/>
        <v>19280919.609257691</v>
      </c>
      <c r="BX129" s="44">
        <f t="shared" si="201"/>
        <v>137264.83116407771</v>
      </c>
      <c r="BY129" s="44">
        <f t="shared" si="202"/>
        <v>118995.3230721205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5868998.4609399671</v>
      </c>
      <c r="I131" s="21">
        <f>+'Function-Classif'!T131</f>
        <v>0</v>
      </c>
      <c r="J131" s="21">
        <f>+'Function-Classif'!U131</f>
        <v>855405.53906003362</v>
      </c>
      <c r="K131" s="47"/>
      <c r="L131" s="47">
        <f t="shared" ref="L131:N131" si="288">INDEX(Alloc,$E131,L$1)*$G131</f>
        <v>3018244.6687044059</v>
      </c>
      <c r="M131" s="47">
        <f t="shared" si="288"/>
        <v>0</v>
      </c>
      <c r="N131" s="47">
        <f t="shared" si="288"/>
        <v>743228.0324570412</v>
      </c>
      <c r="O131" s="47"/>
      <c r="P131" s="47">
        <f t="shared" ref="P131:V131" si="289">INDEX(Alloc,$E131,P$1)*$G131</f>
        <v>819262.94132091012</v>
      </c>
      <c r="Q131" s="47">
        <f t="shared" si="289"/>
        <v>0</v>
      </c>
      <c r="R131" s="47">
        <f t="shared" si="289"/>
        <v>92338.850465819763</v>
      </c>
      <c r="S131" s="47"/>
      <c r="T131" s="47">
        <f t="shared" si="289"/>
        <v>65112.285244363593</v>
      </c>
      <c r="U131" s="47">
        <f t="shared" si="289"/>
        <v>0</v>
      </c>
      <c r="V131" s="47">
        <f t="shared" si="289"/>
        <v>0</v>
      </c>
      <c r="W131" s="24"/>
      <c r="X131" s="47">
        <f t="shared" ref="X131:Z131" si="290">INDEX(Alloc,$E131,X$1)*$G131</f>
        <v>755725.37949355168</v>
      </c>
      <c r="Y131" s="47">
        <f t="shared" si="290"/>
        <v>0</v>
      </c>
      <c r="Z131" s="47">
        <f t="shared" si="290"/>
        <v>0</v>
      </c>
      <c r="AB131" s="47">
        <f t="shared" ref="AB131:AD131" si="291">INDEX(Alloc,$E131,AB$1)*$G131</f>
        <v>687478.30017523677</v>
      </c>
      <c r="AC131" s="47">
        <f t="shared" si="291"/>
        <v>0</v>
      </c>
      <c r="AD131" s="47">
        <f t="shared" si="291"/>
        <v>0</v>
      </c>
      <c r="AF131" s="47">
        <f t="shared" ref="AF131:AH131" si="292">INDEX(Alloc,$E131,AF$1)*$G131</f>
        <v>408189.37335438444</v>
      </c>
      <c r="AG131" s="47">
        <f t="shared" si="292"/>
        <v>0</v>
      </c>
      <c r="AH131" s="47">
        <f t="shared" si="292"/>
        <v>0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42621.770469009811</v>
      </c>
      <c r="AO131" s="47">
        <f t="shared" si="294"/>
        <v>0</v>
      </c>
      <c r="AP131" s="47">
        <f t="shared" si="294"/>
        <v>0</v>
      </c>
      <c r="AR131" s="47">
        <f t="shared" ref="AR131:AT131" si="295">INDEX(Alloc,$E131,AR$1)*$G131</f>
        <v>22307.651787706611</v>
      </c>
      <c r="AS131" s="47">
        <f t="shared" si="295"/>
        <v>0</v>
      </c>
      <c r="AT131" s="47">
        <f t="shared" si="295"/>
        <v>0</v>
      </c>
      <c r="AV131" s="47">
        <f t="shared" ref="AV131:AX131" si="296">INDEX(Alloc,$E131,AV$1)*$G131</f>
        <v>47829.519292413439</v>
      </c>
      <c r="AW131" s="47">
        <f t="shared" si="296"/>
        <v>0</v>
      </c>
      <c r="AX131" s="47">
        <f t="shared" si="296"/>
        <v>19595.750480179271</v>
      </c>
      <c r="AZ131" s="47">
        <f t="shared" ref="AZ131:BB131" si="297">INDEX(Alloc,$E131,AZ$1)*$G131</f>
        <v>1529.9901958228554</v>
      </c>
      <c r="BA131" s="47">
        <f t="shared" si="297"/>
        <v>0</v>
      </c>
      <c r="BB131" s="47">
        <f t="shared" si="297"/>
        <v>36.742032150336136</v>
      </c>
      <c r="BD131" s="47">
        <f t="shared" ref="BD131:BF131" si="298">INDEX(Alloc,$E131,BD$1)*$G131</f>
        <v>696.58090216325115</v>
      </c>
      <c r="BE131" s="47">
        <f t="shared" si="298"/>
        <v>0</v>
      </c>
      <c r="BF131" s="47">
        <f t="shared" si="298"/>
        <v>206.16362484355275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3761472.701161447</v>
      </c>
      <c r="BO131" s="44">
        <f t="shared" si="192"/>
        <v>911601.79178672982</v>
      </c>
      <c r="BP131" s="44">
        <f t="shared" si="193"/>
        <v>65112.285244363593</v>
      </c>
      <c r="BQ131" s="44">
        <f t="shared" si="194"/>
        <v>755725.37949355168</v>
      </c>
      <c r="BR131" s="44">
        <f t="shared" si="195"/>
        <v>687478.30017523677</v>
      </c>
      <c r="BS131" s="44">
        <f t="shared" si="196"/>
        <v>408189.37335438444</v>
      </c>
      <c r="BT131" s="44">
        <f t="shared" si="197"/>
        <v>0</v>
      </c>
      <c r="BU131" s="44">
        <f t="shared" si="198"/>
        <v>42621.770469009811</v>
      </c>
      <c r="BV131" s="44">
        <f t="shared" si="199"/>
        <v>22307.651787706611</v>
      </c>
      <c r="BW131" s="44">
        <f t="shared" si="200"/>
        <v>67425.269772592714</v>
      </c>
      <c r="BX131" s="44">
        <f t="shared" si="201"/>
        <v>1566.7322279731916</v>
      </c>
      <c r="BY131" s="44">
        <f t="shared" si="202"/>
        <v>902.74452700680388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2120689865.9531729</v>
      </c>
      <c r="I133" s="21">
        <f>I100+I107+I109-I129-I131</f>
        <v>51365920.482212529</v>
      </c>
      <c r="J133" s="21">
        <f>J100+J107+J109-J129-J131</f>
        <v>208878142.3046141</v>
      </c>
      <c r="K133" s="21"/>
      <c r="L133" s="21">
        <f t="shared" ref="L133:R133" si="303">L100+L107+L109-L129-L131</f>
        <v>862622614.01823473</v>
      </c>
      <c r="M133" s="21">
        <f t="shared" si="303"/>
        <v>18638377.753159162</v>
      </c>
      <c r="N133" s="21">
        <f t="shared" si="303"/>
        <v>121206875.34003362</v>
      </c>
      <c r="O133" s="21"/>
      <c r="P133" s="21">
        <f t="shared" si="303"/>
        <v>255881446.92873308</v>
      </c>
      <c r="Q133" s="21">
        <f t="shared" si="303"/>
        <v>5991000.5176314861</v>
      </c>
      <c r="R133" s="21">
        <f t="shared" si="303"/>
        <v>20149244.212544218</v>
      </c>
      <c r="S133" s="21"/>
      <c r="T133" s="21">
        <f t="shared" ref="T133:V133" si="304">T100+T107+T109-T129-T131</f>
        <v>26085487.634787343</v>
      </c>
      <c r="U133" s="21">
        <f t="shared" si="304"/>
        <v>718013.39225327387</v>
      </c>
      <c r="V133" s="21">
        <f t="shared" si="304"/>
        <v>198566.76805286735</v>
      </c>
      <c r="W133" s="21"/>
      <c r="X133" s="21">
        <f t="shared" ref="X133:BF133" si="305">X100+X107+X109-X129-X131</f>
        <v>320290218.60434687</v>
      </c>
      <c r="Y133" s="21">
        <f t="shared" si="305"/>
        <v>8343333.3221687367</v>
      </c>
      <c r="Z133" s="21">
        <f t="shared" si="305"/>
        <v>2359508.5345654693</v>
      </c>
      <c r="AA133" s="21"/>
      <c r="AB133" s="21">
        <f t="shared" si="305"/>
        <v>292737970.46118975</v>
      </c>
      <c r="AC133" s="21">
        <f t="shared" si="305"/>
        <v>8030549.4112930512</v>
      </c>
      <c r="AD133" s="21">
        <f t="shared" si="305"/>
        <v>323736.3499842732</v>
      </c>
      <c r="AE133" s="21"/>
      <c r="AF133" s="21">
        <f t="shared" si="305"/>
        <v>178382893.15262419</v>
      </c>
      <c r="AG133" s="21">
        <f t="shared" si="305"/>
        <v>3551109.4189175931</v>
      </c>
      <c r="AH133" s="21">
        <f t="shared" si="305"/>
        <v>292536.61482736521</v>
      </c>
      <c r="AI133" s="21"/>
      <c r="AJ133" s="21">
        <f t="shared" si="305"/>
        <v>136619873.37466174</v>
      </c>
      <c r="AK133" s="21">
        <f t="shared" si="305"/>
        <v>4874384.7606040612</v>
      </c>
      <c r="AL133" s="21">
        <f t="shared" si="305"/>
        <v>253496.34428092017</v>
      </c>
      <c r="AM133" s="21"/>
      <c r="AN133" s="21">
        <f t="shared" si="305"/>
        <v>19950467.214111928</v>
      </c>
      <c r="AO133" s="21">
        <f t="shared" si="305"/>
        <v>478722.18355304113</v>
      </c>
      <c r="AP133" s="21">
        <f t="shared" si="305"/>
        <v>2947.47781685375</v>
      </c>
      <c r="AQ133" s="21"/>
      <c r="AR133" s="21">
        <f t="shared" si="305"/>
        <v>9269087.5935691651</v>
      </c>
      <c r="AS133" s="21">
        <f t="shared" si="305"/>
        <v>258704.59212027956</v>
      </c>
      <c r="AT133" s="21">
        <f t="shared" si="305"/>
        <v>2947.47781685375</v>
      </c>
      <c r="AU133" s="21"/>
      <c r="AV133" s="21">
        <f t="shared" si="305"/>
        <v>17834749.865840755</v>
      </c>
      <c r="AW133" s="21">
        <f t="shared" si="305"/>
        <v>452995.14190374105</v>
      </c>
      <c r="AX133" s="21">
        <f t="shared" si="305"/>
        <v>64007981.864338361</v>
      </c>
      <c r="AY133" s="21"/>
      <c r="AZ133" s="21">
        <f t="shared" si="305"/>
        <v>576634.72516003263</v>
      </c>
      <c r="BA133" s="21">
        <f t="shared" si="305"/>
        <v>14765.0539952706</v>
      </c>
      <c r="BB133" s="21">
        <f t="shared" si="305"/>
        <v>12297.930986362831</v>
      </c>
      <c r="BC133" s="21"/>
      <c r="BD133" s="21">
        <f t="shared" si="305"/>
        <v>444749.97487978148</v>
      </c>
      <c r="BE133" s="21">
        <f t="shared" si="305"/>
        <v>13964.934612844112</v>
      </c>
      <c r="BF133" s="21">
        <f t="shared" si="305"/>
        <v>68003.389366896445</v>
      </c>
      <c r="BH133" s="44">
        <f t="shared" si="229"/>
        <v>6327.5949664115906</v>
      </c>
      <c r="BI133" s="44">
        <f t="shared" si="230"/>
        <v>0</v>
      </c>
      <c r="BJ133" s="44">
        <f t="shared" si="231"/>
        <v>0</v>
      </c>
      <c r="BK133" s="44">
        <f t="shared" si="232"/>
        <v>6327.5949664115906</v>
      </c>
      <c r="BM133" s="44">
        <f t="shared" si="190"/>
        <v>2380933928.7399998</v>
      </c>
      <c r="BN133" s="44">
        <f t="shared" si="191"/>
        <v>1002467867.1114275</v>
      </c>
      <c r="BO133" s="44">
        <f t="shared" si="192"/>
        <v>282021691.65890878</v>
      </c>
      <c r="BP133" s="44">
        <f t="shared" si="193"/>
        <v>27002067.795093484</v>
      </c>
      <c r="BQ133" s="44">
        <f t="shared" si="194"/>
        <v>330993060.46108103</v>
      </c>
      <c r="BR133" s="44">
        <f t="shared" si="195"/>
        <v>301092256.22246706</v>
      </c>
      <c r="BS133" s="44">
        <f t="shared" si="196"/>
        <v>182226539.18636915</v>
      </c>
      <c r="BT133" s="44">
        <f t="shared" si="197"/>
        <v>141747754.47954673</v>
      </c>
      <c r="BU133" s="44">
        <f t="shared" si="198"/>
        <v>20432136.875481822</v>
      </c>
      <c r="BV133" s="44">
        <f t="shared" si="199"/>
        <v>9530739.6635062993</v>
      </c>
      <c r="BW133" s="44">
        <f t="shared" si="200"/>
        <v>82295726.872082859</v>
      </c>
      <c r="BX133" s="44">
        <f t="shared" si="201"/>
        <v>603697.71014166612</v>
      </c>
      <c r="BY133" s="44">
        <f t="shared" si="202"/>
        <v>526718.2988595221</v>
      </c>
      <c r="CA133" s="44">
        <f t="shared" si="203"/>
        <v>6327.5949664115906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1455708.38499841</v>
      </c>
      <c r="M138" s="47">
        <f t="shared" si="306"/>
        <v>275679.5942013227</v>
      </c>
      <c r="N138" s="47">
        <f t="shared" si="306"/>
        <v>0</v>
      </c>
      <c r="O138" s="47"/>
      <c r="P138" s="47">
        <f t="shared" ref="P138:V141" si="307">INDEX(Alloc,$E138,P$1)*$G138</f>
        <v>464638.36681862472</v>
      </c>
      <c r="Q138" s="47">
        <f t="shared" si="307"/>
        <v>88417.320660669589</v>
      </c>
      <c r="R138" s="47">
        <f t="shared" si="307"/>
        <v>0</v>
      </c>
      <c r="S138" s="47"/>
      <c r="T138" s="47">
        <f t="shared" si="307"/>
        <v>55722.628329139407</v>
      </c>
      <c r="U138" s="47">
        <f t="shared" si="307"/>
        <v>10610.129199154817</v>
      </c>
      <c r="V138" s="47">
        <f t="shared" si="307"/>
        <v>0</v>
      </c>
      <c r="W138" s="24"/>
      <c r="X138" s="47">
        <f t="shared" ref="X138:Z141" si="308">INDEX(Alloc,$E138,X$1)*$G138</f>
        <v>682053.63121843582</v>
      </c>
      <c r="Y138" s="47">
        <f t="shared" si="308"/>
        <v>123362.18792384077</v>
      </c>
      <c r="Z138" s="47">
        <f t="shared" si="308"/>
        <v>0</v>
      </c>
      <c r="AB138" s="47">
        <f t="shared" ref="AB138:AD141" si="309">INDEX(Alloc,$E138,AB$1)*$G138</f>
        <v>642223.79765372339</v>
      </c>
      <c r="AC138" s="47">
        <f t="shared" si="309"/>
        <v>118668.8025748923</v>
      </c>
      <c r="AD138" s="47">
        <f t="shared" si="309"/>
        <v>0</v>
      </c>
      <c r="AF138" s="47">
        <f t="shared" ref="AF138:AH141" si="310">INDEX(Alloc,$E138,AF$1)*$G138</f>
        <v>385066.13712437206</v>
      </c>
      <c r="AG138" s="47">
        <f t="shared" si="310"/>
        <v>52532.510364342255</v>
      </c>
      <c r="AH138" s="47">
        <f t="shared" si="310"/>
        <v>0</v>
      </c>
      <c r="AJ138" s="47">
        <f t="shared" ref="AJ138:AL141" si="311">INDEX(Alloc,$E138,AJ$1)*$G138</f>
        <v>374215.5677882189</v>
      </c>
      <c r="AK138" s="47">
        <f t="shared" si="311"/>
        <v>71983.075136664178</v>
      </c>
      <c r="AL138" s="47">
        <f t="shared" si="311"/>
        <v>0</v>
      </c>
      <c r="AN138" s="47">
        <f t="shared" ref="AN138:AP141" si="312">INDEX(Alloc,$E138,AN$1)*$G138</f>
        <v>45604.867973478591</v>
      </c>
      <c r="AO138" s="47">
        <f t="shared" si="312"/>
        <v>7078.4377078524103</v>
      </c>
      <c r="AP138" s="47">
        <f t="shared" si="312"/>
        <v>0</v>
      </c>
      <c r="AR138" s="47">
        <f t="shared" ref="AR138:AT141" si="313">INDEX(Alloc,$E138,AR$1)*$G138</f>
        <v>20106.446402257658</v>
      </c>
      <c r="AS138" s="47">
        <f t="shared" si="313"/>
        <v>3842.473280885481</v>
      </c>
      <c r="AT138" s="47">
        <f t="shared" si="313"/>
        <v>0</v>
      </c>
      <c r="AV138" s="47">
        <f t="shared" ref="AV138:AX141" si="314">INDEX(Alloc,$E138,AV$1)*$G138</f>
        <v>36057.532790132806</v>
      </c>
      <c r="AW138" s="47">
        <f t="shared" si="314"/>
        <v>6697.9067997096436</v>
      </c>
      <c r="AX138" s="47">
        <f t="shared" si="314"/>
        <v>0</v>
      </c>
      <c r="AZ138" s="47">
        <f t="shared" ref="AZ138:BB141" si="315">INDEX(Alloc,$E138,AZ$1)*$G138</f>
        <v>1174.1598437433545</v>
      </c>
      <c r="BA138" s="47">
        <f t="shared" si="315"/>
        <v>218.31039297426693</v>
      </c>
      <c r="BB138" s="47">
        <f t="shared" si="315"/>
        <v>0</v>
      </c>
      <c r="BD138" s="47">
        <f t="shared" ref="BD138:BF141" si="316">INDEX(Alloc,$E138,BD$1)*$G138</f>
        <v>1115.8682202951031</v>
      </c>
      <c r="BE138" s="47">
        <f t="shared" si="316"/>
        <v>206.86259685958231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1731387.9791997327</v>
      </c>
      <c r="BO138" s="44">
        <f t="shared" si="192"/>
        <v>553055.68747929437</v>
      </c>
      <c r="BP138" s="44">
        <f t="shared" si="193"/>
        <v>66332.757528294227</v>
      </c>
      <c r="BQ138" s="44">
        <f t="shared" si="194"/>
        <v>805415.81914227665</v>
      </c>
      <c r="BR138" s="44">
        <f t="shared" si="195"/>
        <v>760892.60022861569</v>
      </c>
      <c r="BS138" s="44">
        <f t="shared" si="196"/>
        <v>437598.64748871431</v>
      </c>
      <c r="BT138" s="44">
        <f t="shared" si="197"/>
        <v>446198.64292488305</v>
      </c>
      <c r="BU138" s="44">
        <f t="shared" si="198"/>
        <v>52683.305681331003</v>
      </c>
      <c r="BV138" s="44">
        <f t="shared" si="199"/>
        <v>23948.91968314314</v>
      </c>
      <c r="BW138" s="44">
        <f t="shared" si="200"/>
        <v>42755.439589842448</v>
      </c>
      <c r="BX138" s="44">
        <f t="shared" si="201"/>
        <v>1392.4702367176214</v>
      </c>
      <c r="BY138" s="44">
        <f t="shared" si="202"/>
        <v>1322.7308171546854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TDFUEL</v>
      </c>
      <c r="E139" s="93">
        <v>51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106711438.0117927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34225019.302515253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4107021.9492048598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47751653.537405327</v>
      </c>
      <c r="Z139" s="47">
        <f t="shared" si="308"/>
        <v>0</v>
      </c>
      <c r="AB139" s="47">
        <f t="shared" si="309"/>
        <v>0</v>
      </c>
      <c r="AC139" s="47">
        <f t="shared" si="309"/>
        <v>45934914.430614494</v>
      </c>
      <c r="AD139" s="47">
        <f t="shared" si="309"/>
        <v>0</v>
      </c>
      <c r="AF139" s="47">
        <f t="shared" si="310"/>
        <v>0</v>
      </c>
      <c r="AG139" s="47">
        <f t="shared" si="310"/>
        <v>20334547.210826784</v>
      </c>
      <c r="AH139" s="47">
        <f t="shared" si="310"/>
        <v>0</v>
      </c>
      <c r="AJ139" s="47">
        <f t="shared" si="311"/>
        <v>0</v>
      </c>
      <c r="AK139" s="47">
        <f t="shared" si="311"/>
        <v>27863569.237318262</v>
      </c>
      <c r="AL139" s="47">
        <f t="shared" si="311"/>
        <v>0</v>
      </c>
      <c r="AN139" s="47">
        <f t="shared" si="312"/>
        <v>0</v>
      </c>
      <c r="AO139" s="47">
        <f t="shared" si="312"/>
        <v>2739957.1189524201</v>
      </c>
      <c r="AP139" s="47">
        <f t="shared" si="312"/>
        <v>0</v>
      </c>
      <c r="AR139" s="47">
        <f t="shared" si="313"/>
        <v>0</v>
      </c>
      <c r="AS139" s="47">
        <f t="shared" si="313"/>
        <v>1487363.8018552097</v>
      </c>
      <c r="AT139" s="47">
        <f t="shared" si="313"/>
        <v>0</v>
      </c>
      <c r="AV139" s="47">
        <f t="shared" si="314"/>
        <v>0</v>
      </c>
      <c r="AW139" s="47">
        <f t="shared" si="314"/>
        <v>2592659.3092124886</v>
      </c>
      <c r="AX139" s="47">
        <f t="shared" si="314"/>
        <v>0</v>
      </c>
      <c r="AZ139" s="47">
        <f t="shared" si="315"/>
        <v>0</v>
      </c>
      <c r="BA139" s="47">
        <f t="shared" si="315"/>
        <v>84504.680278188753</v>
      </c>
      <c r="BB139" s="47">
        <f t="shared" si="315"/>
        <v>0</v>
      </c>
      <c r="BD139" s="47">
        <f t="shared" si="316"/>
        <v>0</v>
      </c>
      <c r="BE139" s="47">
        <f t="shared" si="316"/>
        <v>80073.410024026613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106711438.0117927</v>
      </c>
      <c r="BO139" s="44">
        <f t="shared" si="192"/>
        <v>34225019.302515253</v>
      </c>
      <c r="BP139" s="44">
        <f t="shared" si="193"/>
        <v>4107021.9492048598</v>
      </c>
      <c r="BQ139" s="44">
        <f t="shared" si="194"/>
        <v>47751653.537405327</v>
      </c>
      <c r="BR139" s="44">
        <f t="shared" si="195"/>
        <v>45934914.430614494</v>
      </c>
      <c r="BS139" s="44">
        <f t="shared" si="196"/>
        <v>20334547.210826784</v>
      </c>
      <c r="BT139" s="44">
        <f t="shared" si="197"/>
        <v>27863569.237318262</v>
      </c>
      <c r="BU139" s="44">
        <f t="shared" si="198"/>
        <v>2739957.1189524201</v>
      </c>
      <c r="BV139" s="44">
        <f t="shared" si="199"/>
        <v>1487363.8018552097</v>
      </c>
      <c r="BW139" s="44">
        <f t="shared" si="200"/>
        <v>2592659.3092124886</v>
      </c>
      <c r="BX139" s="44">
        <f t="shared" si="201"/>
        <v>84504.680278188753</v>
      </c>
      <c r="BY139" s="44">
        <f t="shared" si="202"/>
        <v>80073.410024026613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7244639.1321466723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2618032.6506401533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215911.5553750933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3047673.6044276664</v>
      </c>
      <c r="Y140" s="47">
        <f t="shared" si="308"/>
        <v>0</v>
      </c>
      <c r="Z140" s="47">
        <f t="shared" si="308"/>
        <v>0</v>
      </c>
      <c r="AB140" s="47">
        <f t="shared" si="309"/>
        <v>2305035.4410810177</v>
      </c>
      <c r="AC140" s="47">
        <f t="shared" si="309"/>
        <v>0</v>
      </c>
      <c r="AD140" s="47">
        <f t="shared" si="309"/>
        <v>0</v>
      </c>
      <c r="AF140" s="47">
        <f t="shared" si="310"/>
        <v>1556867.3395929355</v>
      </c>
      <c r="AG140" s="47">
        <f t="shared" si="310"/>
        <v>0</v>
      </c>
      <c r="AH140" s="47">
        <f t="shared" si="310"/>
        <v>0</v>
      </c>
      <c r="AJ140" s="47">
        <f t="shared" si="311"/>
        <v>1333121.7051841447</v>
      </c>
      <c r="AK140" s="47">
        <f t="shared" si="311"/>
        <v>0</v>
      </c>
      <c r="AL140" s="47">
        <f t="shared" si="311"/>
        <v>0</v>
      </c>
      <c r="AN140" s="47">
        <f t="shared" si="312"/>
        <v>143947.8138017061</v>
      </c>
      <c r="AO140" s="47">
        <f t="shared" si="312"/>
        <v>0</v>
      </c>
      <c r="AP140" s="47">
        <f t="shared" si="312"/>
        <v>0</v>
      </c>
      <c r="AR140" s="47">
        <f t="shared" si="313"/>
        <v>58267.65703437075</v>
      </c>
      <c r="AS140" s="47">
        <f t="shared" si="313"/>
        <v>0</v>
      </c>
      <c r="AT140" s="47">
        <f t="shared" si="313"/>
        <v>0</v>
      </c>
      <c r="AV140" s="47">
        <f t="shared" si="314"/>
        <v>0</v>
      </c>
      <c r="AW140" s="47">
        <f t="shared" si="314"/>
        <v>0</v>
      </c>
      <c r="AX140" s="47">
        <f t="shared" si="314"/>
        <v>0</v>
      </c>
      <c r="AZ140" s="47">
        <f t="shared" si="315"/>
        <v>0</v>
      </c>
      <c r="BA140" s="47">
        <f t="shared" si="315"/>
        <v>0</v>
      </c>
      <c r="BB140" s="47">
        <f t="shared" si="315"/>
        <v>0</v>
      </c>
      <c r="BD140" s="47">
        <f t="shared" si="316"/>
        <v>2609.100716240142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7244639.1321466723</v>
      </c>
      <c r="BO140" s="44">
        <f t="shared" si="192"/>
        <v>2618032.6506401533</v>
      </c>
      <c r="BP140" s="44">
        <f t="shared" si="193"/>
        <v>215911.5553750933</v>
      </c>
      <c r="BQ140" s="44">
        <f t="shared" si="194"/>
        <v>3047673.6044276664</v>
      </c>
      <c r="BR140" s="44">
        <f t="shared" si="195"/>
        <v>2305035.4410810177</v>
      </c>
      <c r="BS140" s="44">
        <f t="shared" si="196"/>
        <v>1556867.3395929355</v>
      </c>
      <c r="BT140" s="44">
        <f t="shared" si="197"/>
        <v>1333121.7051841447</v>
      </c>
      <c r="BU140" s="44">
        <f t="shared" si="198"/>
        <v>143947.8138017061</v>
      </c>
      <c r="BV140" s="44">
        <f t="shared" si="199"/>
        <v>58267.65703437075</v>
      </c>
      <c r="BW140" s="44">
        <f t="shared" si="200"/>
        <v>0</v>
      </c>
      <c r="BX140" s="44">
        <f t="shared" si="201"/>
        <v>0</v>
      </c>
      <c r="BY140" s="44">
        <f t="shared" si="202"/>
        <v>2609.100716240142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1023464.2501126673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369854.56068726879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30502.245050700159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430550.77323354274</v>
      </c>
      <c r="Y141" s="47">
        <f t="shared" si="308"/>
        <v>0</v>
      </c>
      <c r="Z141" s="47">
        <f t="shared" si="308"/>
        <v>0</v>
      </c>
      <c r="AB141" s="47">
        <f t="shared" si="309"/>
        <v>325636.83658458083</v>
      </c>
      <c r="AC141" s="47">
        <f t="shared" si="309"/>
        <v>0</v>
      </c>
      <c r="AD141" s="47">
        <f t="shared" si="309"/>
        <v>0</v>
      </c>
      <c r="AF141" s="47">
        <f t="shared" si="310"/>
        <v>219941.67482697577</v>
      </c>
      <c r="AG141" s="47">
        <f t="shared" si="310"/>
        <v>0</v>
      </c>
      <c r="AH141" s="47">
        <f t="shared" si="310"/>
        <v>0</v>
      </c>
      <c r="AJ141" s="47">
        <f t="shared" si="311"/>
        <v>188332.6942056978</v>
      </c>
      <c r="AK141" s="47">
        <f t="shared" si="311"/>
        <v>0</v>
      </c>
      <c r="AL141" s="47">
        <f t="shared" si="311"/>
        <v>0</v>
      </c>
      <c r="AN141" s="47">
        <f t="shared" si="312"/>
        <v>20335.787417511678</v>
      </c>
      <c r="AO141" s="47">
        <f t="shared" si="312"/>
        <v>0</v>
      </c>
      <c r="AP141" s="47">
        <f t="shared" si="312"/>
        <v>0</v>
      </c>
      <c r="AR141" s="47">
        <f t="shared" si="313"/>
        <v>8231.5851521004388</v>
      </c>
      <c r="AS141" s="47">
        <f t="shared" si="313"/>
        <v>0</v>
      </c>
      <c r="AT141" s="47">
        <f t="shared" si="313"/>
        <v>0</v>
      </c>
      <c r="AV141" s="47">
        <f t="shared" si="314"/>
        <v>0</v>
      </c>
      <c r="AW141" s="47">
        <f t="shared" si="314"/>
        <v>0</v>
      </c>
      <c r="AX141" s="47">
        <f t="shared" si="314"/>
        <v>0</v>
      </c>
      <c r="AZ141" s="47">
        <f t="shared" si="315"/>
        <v>0</v>
      </c>
      <c r="BA141" s="47">
        <f t="shared" si="315"/>
        <v>0</v>
      </c>
      <c r="BB141" s="47">
        <f t="shared" si="315"/>
        <v>0</v>
      </c>
      <c r="BD141" s="47">
        <f t="shared" si="316"/>
        <v>368.59272895541625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1023464.2501126673</v>
      </c>
      <c r="BO141" s="44">
        <f t="shared" si="192"/>
        <v>369854.56068726879</v>
      </c>
      <c r="BP141" s="44">
        <f t="shared" si="193"/>
        <v>30502.245050700159</v>
      </c>
      <c r="BQ141" s="44">
        <f t="shared" si="194"/>
        <v>430550.77323354274</v>
      </c>
      <c r="BR141" s="44">
        <f t="shared" si="195"/>
        <v>325636.83658458083</v>
      </c>
      <c r="BS141" s="44">
        <f t="shared" si="196"/>
        <v>219941.67482697577</v>
      </c>
      <c r="BT141" s="44">
        <f t="shared" si="197"/>
        <v>188332.6942056978</v>
      </c>
      <c r="BU141" s="44">
        <f t="shared" si="198"/>
        <v>20335.787417511678</v>
      </c>
      <c r="BV141" s="44">
        <f t="shared" si="199"/>
        <v>8231.5851521004388</v>
      </c>
      <c r="BW141" s="44">
        <f t="shared" si="200"/>
        <v>0</v>
      </c>
      <c r="BX141" s="44">
        <f t="shared" si="201"/>
        <v>0</v>
      </c>
      <c r="BY141" s="44">
        <f t="shared" si="202"/>
        <v>368.59272895541625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3477378.2072999999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1109922.390845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133109.52619499998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1629281.2886499998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1534136.2742599999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919841.23152999999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893921.52553999994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108940.34524499999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48030.030785000003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86133.7889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2804.8185300000005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2665.57222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3477378.2072999999</v>
      </c>
      <c r="BO142" s="44">
        <f t="shared" si="192"/>
        <v>1109922.390845</v>
      </c>
      <c r="BP142" s="44">
        <f t="shared" si="193"/>
        <v>133109.52619499998</v>
      </c>
      <c r="BQ142" s="44">
        <f t="shared" si="194"/>
        <v>1629281.2886499998</v>
      </c>
      <c r="BR142" s="44">
        <f t="shared" si="195"/>
        <v>1534136.2742599999</v>
      </c>
      <c r="BS142" s="44">
        <f t="shared" si="196"/>
        <v>919841.23152999999</v>
      </c>
      <c r="BT142" s="44">
        <f t="shared" si="197"/>
        <v>893921.52553999994</v>
      </c>
      <c r="BU142" s="44">
        <f t="shared" si="198"/>
        <v>108940.34524499999</v>
      </c>
      <c r="BV142" s="44">
        <f t="shared" si="199"/>
        <v>48030.030785000003</v>
      </c>
      <c r="BW142" s="44">
        <f t="shared" si="200"/>
        <v>86133.7889</v>
      </c>
      <c r="BX142" s="44">
        <f t="shared" si="201"/>
        <v>2804.8185300000005</v>
      </c>
      <c r="BY142" s="44">
        <f t="shared" si="202"/>
        <v>2665.57222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13201189.97455775</v>
      </c>
      <c r="M145" s="24">
        <f t="shared" si="344"/>
        <v>106987117.60599403</v>
      </c>
      <c r="N145" s="24">
        <f t="shared" si="344"/>
        <v>0</v>
      </c>
      <c r="O145" s="24"/>
      <c r="P145" s="24">
        <f t="shared" si="344"/>
        <v>4562447.9689910468</v>
      </c>
      <c r="Q145" s="24">
        <f t="shared" si="344"/>
        <v>34313436.623175927</v>
      </c>
      <c r="R145" s="24">
        <f t="shared" si="344"/>
        <v>0</v>
      </c>
      <c r="S145" s="24"/>
      <c r="T145" s="24">
        <f t="shared" ref="T145:V145" si="345">SUM(T138:T144)</f>
        <v>435245.95494993281</v>
      </c>
      <c r="U145" s="24">
        <f t="shared" si="345"/>
        <v>4117632.0784040145</v>
      </c>
      <c r="V145" s="24">
        <f t="shared" si="345"/>
        <v>0</v>
      </c>
      <c r="W145" s="24"/>
      <c r="X145" s="24">
        <f t="shared" si="344"/>
        <v>5789559.2975296443</v>
      </c>
      <c r="Y145" s="24">
        <f t="shared" si="344"/>
        <v>47875015.725329168</v>
      </c>
      <c r="Z145" s="24">
        <f t="shared" si="344"/>
        <v>0</v>
      </c>
      <c r="AA145" s="24"/>
      <c r="AB145" s="24">
        <f t="shared" si="344"/>
        <v>4807032.3495793212</v>
      </c>
      <c r="AC145" s="24">
        <f t="shared" si="344"/>
        <v>46053583.233189389</v>
      </c>
      <c r="AD145" s="24">
        <f t="shared" si="344"/>
        <v>0</v>
      </c>
      <c r="AE145" s="24"/>
      <c r="AF145" s="24">
        <f t="shared" si="344"/>
        <v>3081716.3830742836</v>
      </c>
      <c r="AG145" s="24">
        <f t="shared" si="344"/>
        <v>20387079.721191127</v>
      </c>
      <c r="AH145" s="24">
        <f t="shared" si="344"/>
        <v>0</v>
      </c>
      <c r="AI145" s="24"/>
      <c r="AJ145" s="24">
        <f t="shared" si="344"/>
        <v>2789591.4927180614</v>
      </c>
      <c r="AK145" s="24">
        <f t="shared" si="344"/>
        <v>27935552.312454928</v>
      </c>
      <c r="AL145" s="24">
        <f t="shared" si="344"/>
        <v>0</v>
      </c>
      <c r="AM145" s="24"/>
      <c r="AN145" s="24">
        <f t="shared" si="344"/>
        <v>318828.81443769636</v>
      </c>
      <c r="AO145" s="24">
        <f t="shared" si="344"/>
        <v>2747035.5566602726</v>
      </c>
      <c r="AP145" s="24">
        <f t="shared" si="344"/>
        <v>0</v>
      </c>
      <c r="AQ145" s="24"/>
      <c r="AR145" s="24">
        <f t="shared" si="344"/>
        <v>134635.71937372885</v>
      </c>
      <c r="AS145" s="24">
        <f t="shared" si="344"/>
        <v>1491206.2751360952</v>
      </c>
      <c r="AT145" s="24">
        <f t="shared" si="344"/>
        <v>0</v>
      </c>
      <c r="AU145" s="24"/>
      <c r="AV145" s="24">
        <f t="shared" si="344"/>
        <v>122191.32169013281</v>
      </c>
      <c r="AW145" s="24">
        <f t="shared" si="344"/>
        <v>2599357.216012198</v>
      </c>
      <c r="AX145" s="24">
        <f t="shared" si="344"/>
        <v>0</v>
      </c>
      <c r="AY145" s="24"/>
      <c r="AZ145" s="24">
        <f t="shared" si="344"/>
        <v>3978.978373743355</v>
      </c>
      <c r="BA145" s="24">
        <f t="shared" si="344"/>
        <v>84722.990671163017</v>
      </c>
      <c r="BB145" s="24">
        <f t="shared" si="344"/>
        <v>0</v>
      </c>
      <c r="BC145" s="24"/>
      <c r="BD145" s="24">
        <f t="shared" si="344"/>
        <v>6759.1338854906608</v>
      </c>
      <c r="BE145" s="24">
        <f t="shared" si="344"/>
        <v>80280.2726208862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120188307.58055177</v>
      </c>
      <c r="BO145" s="44">
        <f t="shared" ref="BO145:BO208" si="348">SUM(P145:R145)</f>
        <v>38875884.592166975</v>
      </c>
      <c r="BP145" s="44">
        <f t="shared" ref="BP145:BP208" si="349">SUM(T145:V145)</f>
        <v>4552878.0333539471</v>
      </c>
      <c r="BQ145" s="44">
        <f t="shared" ref="BQ145:BQ208" si="350">SUM(X145:Z145)</f>
        <v>53664575.022858813</v>
      </c>
      <c r="BR145" s="44">
        <f t="shared" ref="BR145:BR208" si="351">SUM(AB145:AD145)</f>
        <v>50860615.582768708</v>
      </c>
      <c r="BS145" s="44">
        <f t="shared" ref="BS145:BS208" si="352">SUM(AF145:AH145)</f>
        <v>23468796.10426541</v>
      </c>
      <c r="BT145" s="44">
        <f t="shared" ref="BT145:BT208" si="353">SUM(AJ145:AL145)</f>
        <v>30725143.805172987</v>
      </c>
      <c r="BU145" s="44">
        <f t="shared" ref="BU145:BU208" si="354">SUM(AN145:AP145)</f>
        <v>3065864.3710979689</v>
      </c>
      <c r="BV145" s="44">
        <f t="shared" ref="BV145:BV208" si="355">SUM(AR145:AT145)</f>
        <v>1625841.9945098241</v>
      </c>
      <c r="BW145" s="44">
        <f t="shared" ref="BW145:BW208" si="356">SUM(AV145:AX145)</f>
        <v>2721548.5377023309</v>
      </c>
      <c r="BX145" s="44">
        <f t="shared" ref="BX145:BX208" si="357">SUM(AZ145:BB145)</f>
        <v>88701.969044906378</v>
      </c>
      <c r="BY145" s="44">
        <f t="shared" ref="BY145:BY208" si="358">SUM(BD145:BF145)</f>
        <v>87039.406506376865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1443336.59562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460689.49349299999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55249.052282999997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676256.98680999991</v>
      </c>
      <c r="Y149" s="47">
        <f t="shared" si="362"/>
        <v>0</v>
      </c>
      <c r="Z149" s="47">
        <f t="shared" si="362"/>
        <v>0</v>
      </c>
      <c r="AB149" s="47">
        <f t="shared" si="363"/>
        <v>636765.65944399999</v>
      </c>
      <c r="AC149" s="47">
        <f t="shared" si="363"/>
        <v>0</v>
      </c>
      <c r="AD149" s="47">
        <f t="shared" si="363"/>
        <v>0</v>
      </c>
      <c r="AF149" s="47">
        <f t="shared" si="364"/>
        <v>381793.53308199998</v>
      </c>
      <c r="AG149" s="47">
        <f t="shared" si="364"/>
        <v>0</v>
      </c>
      <c r="AH149" s="47">
        <f t="shared" si="364"/>
        <v>0</v>
      </c>
      <c r="AJ149" s="47">
        <f t="shared" si="365"/>
        <v>371035.18067600002</v>
      </c>
      <c r="AK149" s="47">
        <f t="shared" si="365"/>
        <v>0</v>
      </c>
      <c r="AL149" s="47">
        <f t="shared" si="365"/>
        <v>0</v>
      </c>
      <c r="AN149" s="47">
        <f t="shared" si="366"/>
        <v>45217.280852999997</v>
      </c>
      <c r="AO149" s="47">
        <f t="shared" si="366"/>
        <v>0</v>
      </c>
      <c r="AP149" s="47">
        <f t="shared" si="366"/>
        <v>0</v>
      </c>
      <c r="AR149" s="47">
        <f t="shared" si="367"/>
        <v>19935.565529</v>
      </c>
      <c r="AS149" s="47">
        <f t="shared" si="367"/>
        <v>0</v>
      </c>
      <c r="AT149" s="47">
        <f t="shared" si="367"/>
        <v>0</v>
      </c>
      <c r="AV149" s="47">
        <f t="shared" si="368"/>
        <v>35751.086659999994</v>
      </c>
      <c r="AW149" s="47">
        <f t="shared" si="368"/>
        <v>0</v>
      </c>
      <c r="AX149" s="47">
        <f t="shared" si="368"/>
        <v>0</v>
      </c>
      <c r="AZ149" s="47">
        <f t="shared" si="369"/>
        <v>1164.1808820000001</v>
      </c>
      <c r="BA149" s="47">
        <f t="shared" si="369"/>
        <v>0</v>
      </c>
      <c r="BB149" s="47">
        <f t="shared" si="369"/>
        <v>0</v>
      </c>
      <c r="BD149" s="47">
        <f t="shared" si="370"/>
        <v>1106.3846680000001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1443336.59562</v>
      </c>
      <c r="BO149" s="44">
        <f t="shared" si="348"/>
        <v>460689.49349299999</v>
      </c>
      <c r="BP149" s="44">
        <f t="shared" si="349"/>
        <v>55249.052282999997</v>
      </c>
      <c r="BQ149" s="44">
        <f t="shared" si="350"/>
        <v>676256.98680999991</v>
      </c>
      <c r="BR149" s="44">
        <f t="shared" si="351"/>
        <v>636765.65944399999</v>
      </c>
      <c r="BS149" s="44">
        <f t="shared" si="352"/>
        <v>381793.53308199998</v>
      </c>
      <c r="BT149" s="44">
        <f t="shared" si="353"/>
        <v>371035.18067600002</v>
      </c>
      <c r="BU149" s="44">
        <f t="shared" si="354"/>
        <v>45217.280852999997</v>
      </c>
      <c r="BV149" s="44">
        <f t="shared" si="355"/>
        <v>19935.565529</v>
      </c>
      <c r="BW149" s="44">
        <f t="shared" si="356"/>
        <v>35751.086659999994</v>
      </c>
      <c r="BX149" s="44">
        <f t="shared" si="357"/>
        <v>1164.1808820000001</v>
      </c>
      <c r="BY149" s="44">
        <f t="shared" si="358"/>
        <v>1106.3846680000001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1443336.59562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460689.49349299999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55249.052282999997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676256.98680999991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636765.65944399999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381793.53308199998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371035.18067600002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45217.280852999997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19935.565529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35751.086659999994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1164.1808820000001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1106.3846680000001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21378449.361977793</v>
      </c>
      <c r="BO153" s="44">
        <f t="shared" si="348"/>
        <v>6938887.4556088811</v>
      </c>
      <c r="BP153" s="44">
        <f t="shared" si="349"/>
        <v>826813.28047503612</v>
      </c>
      <c r="BQ153" s="44">
        <f t="shared" si="350"/>
        <v>9615831.3243230488</v>
      </c>
      <c r="BR153" s="44">
        <f t="shared" si="351"/>
        <v>9265936.6215867363</v>
      </c>
      <c r="BS153" s="44">
        <f t="shared" si="352"/>
        <v>4177020.3825111948</v>
      </c>
      <c r="BT153" s="44">
        <f t="shared" si="353"/>
        <v>5625539.556907421</v>
      </c>
      <c r="BU153" s="44">
        <f t="shared" si="354"/>
        <v>558083.5695402025</v>
      </c>
      <c r="BV153" s="44">
        <f t="shared" si="355"/>
        <v>290880.91187345004</v>
      </c>
      <c r="BW153" s="44">
        <f t="shared" si="356"/>
        <v>521101.54542207968</v>
      </c>
      <c r="BX153" s="44">
        <f t="shared" si="357"/>
        <v>16984.953284559662</v>
      </c>
      <c r="BY153" s="44">
        <f t="shared" si="358"/>
        <v>15932.036489593242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14644526.570177751</v>
      </c>
      <c r="M155" s="24">
        <f t="shared" si="379"/>
        <v>126922230.37235183</v>
      </c>
      <c r="N155" s="24">
        <f t="shared" si="379"/>
        <v>0</v>
      </c>
      <c r="O155" s="24"/>
      <c r="P155" s="24">
        <f t="shared" si="379"/>
        <v>5023137.4624840468</v>
      </c>
      <c r="Q155" s="24">
        <f t="shared" si="379"/>
        <v>40791634.58529181</v>
      </c>
      <c r="R155" s="24">
        <f t="shared" si="379"/>
        <v>0</v>
      </c>
      <c r="S155" s="24"/>
      <c r="T155" s="24">
        <f t="shared" ref="T155:V155" si="380">T145+T153</f>
        <v>490495.00723293284</v>
      </c>
      <c r="U155" s="24">
        <f t="shared" si="380"/>
        <v>4889196.306596051</v>
      </c>
      <c r="V155" s="24">
        <f t="shared" si="380"/>
        <v>0</v>
      </c>
      <c r="W155" s="24"/>
      <c r="X155" s="24">
        <f t="shared" si="379"/>
        <v>6465816.284339644</v>
      </c>
      <c r="Y155" s="24">
        <f t="shared" si="379"/>
        <v>56814590.06284222</v>
      </c>
      <c r="Z155" s="24">
        <f t="shared" si="379"/>
        <v>0</v>
      </c>
      <c r="AA155" s="24"/>
      <c r="AB155" s="24">
        <f t="shared" si="379"/>
        <v>5443798.0090233209</v>
      </c>
      <c r="AC155" s="24">
        <f t="shared" si="379"/>
        <v>54682754.195332125</v>
      </c>
      <c r="AD155" s="24">
        <f t="shared" si="379"/>
        <v>0</v>
      </c>
      <c r="AE155" s="24"/>
      <c r="AF155" s="24">
        <f t="shared" si="379"/>
        <v>3463509.9161562836</v>
      </c>
      <c r="AG155" s="24">
        <f t="shared" si="379"/>
        <v>24182306.570620321</v>
      </c>
      <c r="AH155" s="24">
        <f t="shared" si="379"/>
        <v>0</v>
      </c>
      <c r="AI155" s="24"/>
      <c r="AJ155" s="24">
        <f t="shared" si="379"/>
        <v>3160626.6733940616</v>
      </c>
      <c r="AK155" s="24">
        <f t="shared" si="379"/>
        <v>33190056.688686348</v>
      </c>
      <c r="AL155" s="24">
        <f t="shared" si="379"/>
        <v>0</v>
      </c>
      <c r="AM155" s="24"/>
      <c r="AN155" s="24">
        <f t="shared" si="379"/>
        <v>364046.09529069636</v>
      </c>
      <c r="AO155" s="24">
        <f t="shared" si="379"/>
        <v>3259901.8453474753</v>
      </c>
      <c r="AP155" s="24">
        <f t="shared" si="379"/>
        <v>0</v>
      </c>
      <c r="AQ155" s="24"/>
      <c r="AR155" s="24">
        <f t="shared" si="379"/>
        <v>154571.28490272886</v>
      </c>
      <c r="AS155" s="24">
        <f t="shared" si="379"/>
        <v>1762151.6214805453</v>
      </c>
      <c r="AT155" s="24">
        <f t="shared" si="379"/>
        <v>0</v>
      </c>
      <c r="AU155" s="24"/>
      <c r="AV155" s="24">
        <f t="shared" si="379"/>
        <v>157942.40835013281</v>
      </c>
      <c r="AW155" s="24">
        <f t="shared" si="379"/>
        <v>3084707.674774278</v>
      </c>
      <c r="AX155" s="24">
        <f t="shared" si="379"/>
        <v>0</v>
      </c>
      <c r="AY155" s="24"/>
      <c r="AZ155" s="24">
        <f t="shared" si="379"/>
        <v>5143.1592557433551</v>
      </c>
      <c r="BA155" s="24">
        <f t="shared" si="379"/>
        <v>100543.76307372269</v>
      </c>
      <c r="BB155" s="24">
        <f t="shared" si="379"/>
        <v>0</v>
      </c>
      <c r="BC155" s="24"/>
      <c r="BD155" s="24">
        <f t="shared" si="379"/>
        <v>7865.5185534906614</v>
      </c>
      <c r="BE155" s="24">
        <f t="shared" si="379"/>
        <v>95105.924442479445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141566756.94252959</v>
      </c>
      <c r="BO155" s="44">
        <f t="shared" si="348"/>
        <v>45814772.047775857</v>
      </c>
      <c r="BP155" s="44">
        <f t="shared" si="349"/>
        <v>5379691.3138289843</v>
      </c>
      <c r="BQ155" s="44">
        <f t="shared" si="350"/>
        <v>63280406.347181864</v>
      </c>
      <c r="BR155" s="44">
        <f t="shared" si="351"/>
        <v>60126552.204355448</v>
      </c>
      <c r="BS155" s="44">
        <f t="shared" si="352"/>
        <v>27645816.486776605</v>
      </c>
      <c r="BT155" s="44">
        <f t="shared" si="353"/>
        <v>36350683.36208041</v>
      </c>
      <c r="BU155" s="44">
        <f t="shared" si="354"/>
        <v>3623947.9406381715</v>
      </c>
      <c r="BV155" s="44">
        <f t="shared" si="355"/>
        <v>1916722.9063832741</v>
      </c>
      <c r="BW155" s="44">
        <f t="shared" si="356"/>
        <v>3242650.0831244108</v>
      </c>
      <c r="BX155" s="44">
        <f t="shared" si="357"/>
        <v>105686.92232946605</v>
      </c>
      <c r="BY155" s="44">
        <f t="shared" si="358"/>
        <v>102971.44299597011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42445.96572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13548.059757999999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1624.7764979999999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19887.51686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18726.147064000001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11227.869692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10911.485655999999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1329.759918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586.26957400000003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1051.3759599999998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34.236492000000005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32.536808000000001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42445.96572</v>
      </c>
      <c r="BO158" s="44">
        <f t="shared" si="348"/>
        <v>13548.059757999999</v>
      </c>
      <c r="BP158" s="44">
        <f t="shared" si="349"/>
        <v>1624.7764979999999</v>
      </c>
      <c r="BQ158" s="44">
        <f t="shared" si="350"/>
        <v>19887.51686</v>
      </c>
      <c r="BR158" s="44">
        <f t="shared" si="351"/>
        <v>18726.147064000001</v>
      </c>
      <c r="BS158" s="44">
        <f t="shared" si="352"/>
        <v>11227.869692</v>
      </c>
      <c r="BT158" s="44">
        <f t="shared" si="353"/>
        <v>10911.485655999999</v>
      </c>
      <c r="BU158" s="44">
        <f t="shared" si="354"/>
        <v>1329.759918</v>
      </c>
      <c r="BV158" s="44">
        <f t="shared" si="355"/>
        <v>586.26957400000003</v>
      </c>
      <c r="BW158" s="44">
        <f t="shared" si="356"/>
        <v>1051.3759599999998</v>
      </c>
      <c r="BX158" s="44">
        <f t="shared" si="357"/>
        <v>34.236492000000005</v>
      </c>
      <c r="BY158" s="44">
        <f t="shared" si="358"/>
        <v>32.536808000000001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14199.46668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4532.2381020000003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543.53716199999997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6652.979339999999</v>
      </c>
      <c r="Y159" s="47">
        <f t="shared" si="383"/>
        <v>0</v>
      </c>
      <c r="Z159" s="47">
        <f t="shared" si="383"/>
        <v>0</v>
      </c>
      <c r="AB159" s="47">
        <f t="shared" si="384"/>
        <v>6264.4658159999999</v>
      </c>
      <c r="AC159" s="47">
        <f t="shared" si="384"/>
        <v>0</v>
      </c>
      <c r="AD159" s="47">
        <f t="shared" si="384"/>
        <v>0</v>
      </c>
      <c r="AF159" s="47">
        <f t="shared" si="385"/>
        <v>3756.063948</v>
      </c>
      <c r="AG159" s="47">
        <f t="shared" si="385"/>
        <v>0</v>
      </c>
      <c r="AH159" s="47">
        <f t="shared" si="385"/>
        <v>0</v>
      </c>
      <c r="AJ159" s="47">
        <f t="shared" si="386"/>
        <v>3650.223864</v>
      </c>
      <c r="AK159" s="47">
        <f t="shared" si="386"/>
        <v>0</v>
      </c>
      <c r="AL159" s="47">
        <f t="shared" si="386"/>
        <v>0</v>
      </c>
      <c r="AN159" s="47">
        <f t="shared" si="387"/>
        <v>444.84514199999995</v>
      </c>
      <c r="AO159" s="47">
        <f t="shared" si="387"/>
        <v>0</v>
      </c>
      <c r="AP159" s="47">
        <f t="shared" si="387"/>
        <v>0</v>
      </c>
      <c r="AR159" s="47">
        <f t="shared" si="388"/>
        <v>196.12500599999998</v>
      </c>
      <c r="AS159" s="47">
        <f t="shared" si="388"/>
        <v>0</v>
      </c>
      <c r="AT159" s="47">
        <f t="shared" si="388"/>
        <v>0</v>
      </c>
      <c r="AV159" s="47">
        <f t="shared" si="389"/>
        <v>351.71723999999995</v>
      </c>
      <c r="AW159" s="47">
        <f t="shared" si="389"/>
        <v>0</v>
      </c>
      <c r="AX159" s="47">
        <f t="shared" si="389"/>
        <v>0</v>
      </c>
      <c r="AZ159" s="47">
        <f t="shared" si="390"/>
        <v>11.453148000000001</v>
      </c>
      <c r="BA159" s="47">
        <f t="shared" si="390"/>
        <v>0</v>
      </c>
      <c r="BB159" s="47">
        <f t="shared" si="390"/>
        <v>0</v>
      </c>
      <c r="BD159" s="47">
        <f t="shared" si="391"/>
        <v>10.884552000000001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14199.46668</v>
      </c>
      <c r="BO159" s="44">
        <f t="shared" si="348"/>
        <v>4532.2381020000003</v>
      </c>
      <c r="BP159" s="44">
        <f t="shared" si="349"/>
        <v>543.53716199999997</v>
      </c>
      <c r="BQ159" s="44">
        <f t="shared" si="350"/>
        <v>6652.979339999999</v>
      </c>
      <c r="BR159" s="44">
        <f t="shared" si="351"/>
        <v>6264.4658159999999</v>
      </c>
      <c r="BS159" s="44">
        <f t="shared" si="352"/>
        <v>3756.063948</v>
      </c>
      <c r="BT159" s="44">
        <f t="shared" si="353"/>
        <v>3650.223864</v>
      </c>
      <c r="BU159" s="44">
        <f t="shared" si="354"/>
        <v>444.84514199999995</v>
      </c>
      <c r="BV159" s="44">
        <f t="shared" si="355"/>
        <v>196.12500599999998</v>
      </c>
      <c r="BW159" s="44">
        <f t="shared" si="356"/>
        <v>351.71723999999995</v>
      </c>
      <c r="BX159" s="44">
        <f t="shared" si="357"/>
        <v>11.453148000000001</v>
      </c>
      <c r="BY159" s="44">
        <f t="shared" si="358"/>
        <v>10.884552000000001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62987.88882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20104.706472999998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2411.0946629999999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29512.173409999996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27788.753283999999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16661.649601999998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16192.150035999999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1973.3034329999998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869.99746900000002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1560.19426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50.805402000000001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48.283148000000004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62987.88882</v>
      </c>
      <c r="BO161" s="44">
        <f t="shared" si="348"/>
        <v>20104.706472999998</v>
      </c>
      <c r="BP161" s="44">
        <f t="shared" si="349"/>
        <v>2411.0946629999999</v>
      </c>
      <c r="BQ161" s="44">
        <f t="shared" si="350"/>
        <v>29512.173409999996</v>
      </c>
      <c r="BR161" s="44">
        <f t="shared" si="351"/>
        <v>27788.753283999999</v>
      </c>
      <c r="BS161" s="44">
        <f t="shared" si="352"/>
        <v>16661.649601999998</v>
      </c>
      <c r="BT161" s="44">
        <f t="shared" si="353"/>
        <v>16192.150035999999</v>
      </c>
      <c r="BU161" s="44">
        <f t="shared" si="354"/>
        <v>1973.3034329999998</v>
      </c>
      <c r="BV161" s="44">
        <f t="shared" si="355"/>
        <v>869.99746900000002</v>
      </c>
      <c r="BW161" s="44">
        <f t="shared" si="356"/>
        <v>1560.19426</v>
      </c>
      <c r="BX161" s="44">
        <f t="shared" si="357"/>
        <v>50.805402000000001</v>
      </c>
      <c r="BY161" s="44">
        <f t="shared" si="358"/>
        <v>48.283148000000004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121944.65904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38922.745655999999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4667.8833359999999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57135.617519999993</v>
      </c>
      <c r="Y162" s="47">
        <f t="shared" si="398"/>
        <v>0</v>
      </c>
      <c r="Z162" s="47">
        <f t="shared" si="398"/>
        <v>0</v>
      </c>
      <c r="AB162" s="47">
        <f t="shared" si="399"/>
        <v>53799.073248000001</v>
      </c>
      <c r="AC162" s="47">
        <f t="shared" si="399"/>
        <v>0</v>
      </c>
      <c r="AD162" s="47">
        <f t="shared" si="399"/>
        <v>0</v>
      </c>
      <c r="AF162" s="47">
        <f t="shared" si="400"/>
        <v>32256.981743999997</v>
      </c>
      <c r="AG162" s="47">
        <f t="shared" si="400"/>
        <v>0</v>
      </c>
      <c r="AH162" s="47">
        <f t="shared" si="400"/>
        <v>0</v>
      </c>
      <c r="AJ162" s="47">
        <f t="shared" si="401"/>
        <v>31348.029791999998</v>
      </c>
      <c r="AK162" s="47">
        <f t="shared" si="401"/>
        <v>0</v>
      </c>
      <c r="AL162" s="47">
        <f t="shared" si="401"/>
        <v>0</v>
      </c>
      <c r="AN162" s="47">
        <f t="shared" si="402"/>
        <v>3820.3187759999996</v>
      </c>
      <c r="AO162" s="47">
        <f t="shared" si="402"/>
        <v>0</v>
      </c>
      <c r="AP162" s="47">
        <f t="shared" si="402"/>
        <v>0</v>
      </c>
      <c r="AR162" s="47">
        <f t="shared" si="403"/>
        <v>1684.316568</v>
      </c>
      <c r="AS162" s="47">
        <f t="shared" si="403"/>
        <v>0</v>
      </c>
      <c r="AT162" s="47">
        <f t="shared" si="403"/>
        <v>0</v>
      </c>
      <c r="AV162" s="47">
        <f t="shared" si="404"/>
        <v>3020.5387199999996</v>
      </c>
      <c r="AW162" s="47">
        <f t="shared" si="404"/>
        <v>0</v>
      </c>
      <c r="AX162" s="47">
        <f t="shared" si="404"/>
        <v>0</v>
      </c>
      <c r="AZ162" s="47">
        <f t="shared" si="405"/>
        <v>98.359344000000007</v>
      </c>
      <c r="BA162" s="47">
        <f t="shared" si="405"/>
        <v>0</v>
      </c>
      <c r="BB162" s="47">
        <f t="shared" si="405"/>
        <v>0</v>
      </c>
      <c r="BD162" s="47">
        <f t="shared" si="406"/>
        <v>93.476256000000006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121944.65904</v>
      </c>
      <c r="BO162" s="44">
        <f t="shared" si="348"/>
        <v>38922.745655999999</v>
      </c>
      <c r="BP162" s="44">
        <f t="shared" si="349"/>
        <v>4667.8833359999999</v>
      </c>
      <c r="BQ162" s="44">
        <f t="shared" si="350"/>
        <v>57135.617519999993</v>
      </c>
      <c r="BR162" s="44">
        <f t="shared" si="351"/>
        <v>53799.073248000001</v>
      </c>
      <c r="BS162" s="44">
        <f t="shared" si="352"/>
        <v>32256.981743999997</v>
      </c>
      <c r="BT162" s="44">
        <f t="shared" si="353"/>
        <v>31348.029791999998</v>
      </c>
      <c r="BU162" s="44">
        <f t="shared" si="354"/>
        <v>3820.3187759999996</v>
      </c>
      <c r="BV162" s="44">
        <f t="shared" si="355"/>
        <v>1684.316568</v>
      </c>
      <c r="BW162" s="44">
        <f t="shared" si="356"/>
        <v>3020.5387199999996</v>
      </c>
      <c r="BX162" s="44">
        <f t="shared" si="357"/>
        <v>98.359344000000007</v>
      </c>
      <c r="BY162" s="44">
        <f t="shared" si="358"/>
        <v>93.476256000000006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190682.74799999999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60862.822200000002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7299.0881999999992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89341.973999999987</v>
      </c>
      <c r="Y163" s="47">
        <f t="shared" si="398"/>
        <v>0</v>
      </c>
      <c r="Z163" s="47">
        <f t="shared" si="398"/>
        <v>0</v>
      </c>
      <c r="AB163" s="47">
        <f t="shared" si="399"/>
        <v>84124.677599999995</v>
      </c>
      <c r="AC163" s="47">
        <f t="shared" si="399"/>
        <v>0</v>
      </c>
      <c r="AD163" s="47">
        <f t="shared" si="399"/>
        <v>0</v>
      </c>
      <c r="AF163" s="47">
        <f t="shared" si="400"/>
        <v>50439.682799999995</v>
      </c>
      <c r="AG163" s="47">
        <f t="shared" si="400"/>
        <v>0</v>
      </c>
      <c r="AH163" s="47">
        <f t="shared" si="400"/>
        <v>0</v>
      </c>
      <c r="AJ163" s="47">
        <f t="shared" si="401"/>
        <v>49018.3704</v>
      </c>
      <c r="AK163" s="47">
        <f t="shared" si="401"/>
        <v>0</v>
      </c>
      <c r="AL163" s="47">
        <f t="shared" si="401"/>
        <v>0</v>
      </c>
      <c r="AN163" s="47">
        <f t="shared" si="402"/>
        <v>5973.7661999999991</v>
      </c>
      <c r="AO163" s="47">
        <f t="shared" si="402"/>
        <v>0</v>
      </c>
      <c r="AP163" s="47">
        <f t="shared" si="402"/>
        <v>0</v>
      </c>
      <c r="AR163" s="47">
        <f t="shared" si="403"/>
        <v>2633.7366000000002</v>
      </c>
      <c r="AS163" s="47">
        <f t="shared" si="403"/>
        <v>0</v>
      </c>
      <c r="AT163" s="47">
        <f t="shared" si="403"/>
        <v>0</v>
      </c>
      <c r="AV163" s="47">
        <f t="shared" si="404"/>
        <v>4723.1639999999998</v>
      </c>
      <c r="AW163" s="47">
        <f t="shared" si="404"/>
        <v>0</v>
      </c>
      <c r="AX163" s="47">
        <f t="shared" si="404"/>
        <v>0</v>
      </c>
      <c r="AZ163" s="47">
        <f t="shared" si="405"/>
        <v>153.80280000000002</v>
      </c>
      <c r="BA163" s="47">
        <f t="shared" si="405"/>
        <v>0</v>
      </c>
      <c r="BB163" s="47">
        <f t="shared" si="405"/>
        <v>0</v>
      </c>
      <c r="BD163" s="47">
        <f t="shared" si="406"/>
        <v>146.16720000000001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190682.74799999999</v>
      </c>
      <c r="BO163" s="44">
        <f t="shared" si="348"/>
        <v>60862.822200000002</v>
      </c>
      <c r="BP163" s="44">
        <f t="shared" si="349"/>
        <v>7299.0881999999992</v>
      </c>
      <c r="BQ163" s="44">
        <f t="shared" si="350"/>
        <v>89341.973999999987</v>
      </c>
      <c r="BR163" s="44">
        <f t="shared" si="351"/>
        <v>84124.677599999995</v>
      </c>
      <c r="BS163" s="44">
        <f t="shared" si="352"/>
        <v>50439.682799999995</v>
      </c>
      <c r="BT163" s="44">
        <f t="shared" si="353"/>
        <v>49018.3704</v>
      </c>
      <c r="BU163" s="44">
        <f t="shared" si="354"/>
        <v>5973.7661999999991</v>
      </c>
      <c r="BV163" s="44">
        <f t="shared" si="355"/>
        <v>2633.7366000000002</v>
      </c>
      <c r="BW163" s="44">
        <f t="shared" si="356"/>
        <v>4723.1639999999998</v>
      </c>
      <c r="BX163" s="44">
        <f t="shared" si="357"/>
        <v>153.80280000000002</v>
      </c>
      <c r="BY163" s="44">
        <f t="shared" si="358"/>
        <v>146.16720000000001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432260.72826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137970.572189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16546.379858999997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202530.26112999997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190703.117012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114342.24778599999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111120.259748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13541.993468999997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5970.4452170000004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10706.990179999999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348.65718600000002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331.34796400000005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432260.72826</v>
      </c>
      <c r="BO164" s="44">
        <f t="shared" si="348"/>
        <v>137970.572189</v>
      </c>
      <c r="BP164" s="44">
        <f t="shared" si="349"/>
        <v>16546.379858999997</v>
      </c>
      <c r="BQ164" s="44">
        <f t="shared" si="350"/>
        <v>202530.26112999997</v>
      </c>
      <c r="BR164" s="44">
        <f t="shared" si="351"/>
        <v>190703.117012</v>
      </c>
      <c r="BS164" s="44">
        <f t="shared" si="352"/>
        <v>114342.24778599999</v>
      </c>
      <c r="BT164" s="44">
        <f t="shared" si="353"/>
        <v>111120.259748</v>
      </c>
      <c r="BU164" s="44">
        <f t="shared" si="354"/>
        <v>13541.993468999997</v>
      </c>
      <c r="BV164" s="44">
        <f t="shared" si="355"/>
        <v>5970.4452170000004</v>
      </c>
      <c r="BW164" s="44">
        <f t="shared" si="356"/>
        <v>10706.990179999999</v>
      </c>
      <c r="BX164" s="44">
        <f t="shared" si="357"/>
        <v>348.65718600000002</v>
      </c>
      <c r="BY164" s="44">
        <f t="shared" si="358"/>
        <v>331.34796400000005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85654.103040000002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27339.392255999999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3278.7279359999998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40132.139519999997</v>
      </c>
      <c r="Y168" s="47">
        <f t="shared" si="419"/>
        <v>0</v>
      </c>
      <c r="Z168" s="47">
        <f t="shared" si="419"/>
        <v>0</v>
      </c>
      <c r="AB168" s="47">
        <f t="shared" si="420"/>
        <v>37788.546047999997</v>
      </c>
      <c r="AC168" s="47">
        <f t="shared" si="420"/>
        <v>0</v>
      </c>
      <c r="AD168" s="47">
        <f t="shared" si="420"/>
        <v>0</v>
      </c>
      <c r="AF168" s="47">
        <f t="shared" si="421"/>
        <v>22657.350144</v>
      </c>
      <c r="AG168" s="47">
        <f t="shared" si="421"/>
        <v>0</v>
      </c>
      <c r="AH168" s="47">
        <f t="shared" si="421"/>
        <v>0</v>
      </c>
      <c r="AJ168" s="47">
        <f t="shared" si="422"/>
        <v>22018.900991999999</v>
      </c>
      <c r="AK168" s="47">
        <f t="shared" si="422"/>
        <v>0</v>
      </c>
      <c r="AL168" s="47">
        <f t="shared" si="422"/>
        <v>0</v>
      </c>
      <c r="AN168" s="47">
        <f t="shared" si="423"/>
        <v>2683.3973759999999</v>
      </c>
      <c r="AO168" s="47">
        <f t="shared" si="423"/>
        <v>0</v>
      </c>
      <c r="AP168" s="47">
        <f t="shared" si="423"/>
        <v>0</v>
      </c>
      <c r="AR168" s="47">
        <f t="shared" si="424"/>
        <v>1183.066368</v>
      </c>
      <c r="AS168" s="47">
        <f t="shared" si="424"/>
        <v>0</v>
      </c>
      <c r="AT168" s="47">
        <f t="shared" si="424"/>
        <v>0</v>
      </c>
      <c r="AV168" s="47">
        <f t="shared" si="425"/>
        <v>2121.6307199999997</v>
      </c>
      <c r="AW168" s="47">
        <f t="shared" si="425"/>
        <v>0</v>
      </c>
      <c r="AX168" s="47">
        <f t="shared" si="425"/>
        <v>0</v>
      </c>
      <c r="AZ168" s="47">
        <f t="shared" si="426"/>
        <v>69.087744000000001</v>
      </c>
      <c r="BA168" s="47">
        <f t="shared" si="426"/>
        <v>0</v>
      </c>
      <c r="BB168" s="47">
        <f t="shared" si="426"/>
        <v>0</v>
      </c>
      <c r="BD168" s="47">
        <f t="shared" si="427"/>
        <v>65.657855999999995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85654.103040000002</v>
      </c>
      <c r="BO168" s="44">
        <f t="shared" si="348"/>
        <v>27339.392255999999</v>
      </c>
      <c r="BP168" s="44">
        <f t="shared" si="349"/>
        <v>3278.7279359999998</v>
      </c>
      <c r="BQ168" s="44">
        <f t="shared" si="350"/>
        <v>40132.139519999997</v>
      </c>
      <c r="BR168" s="44">
        <f t="shared" si="351"/>
        <v>37788.546047999997</v>
      </c>
      <c r="BS168" s="44">
        <f t="shared" si="352"/>
        <v>22657.350144</v>
      </c>
      <c r="BT168" s="44">
        <f t="shared" si="353"/>
        <v>22018.900991999999</v>
      </c>
      <c r="BU168" s="44">
        <f t="shared" si="354"/>
        <v>2683.3973759999999</v>
      </c>
      <c r="BV168" s="44">
        <f t="shared" si="355"/>
        <v>1183.066368</v>
      </c>
      <c r="BW168" s="44">
        <f t="shared" si="356"/>
        <v>2121.6307199999997</v>
      </c>
      <c r="BX168" s="44">
        <f t="shared" si="357"/>
        <v>69.087744000000001</v>
      </c>
      <c r="BY168" s="44">
        <f t="shared" si="358"/>
        <v>65.657855999999995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66702.251699999993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21290.270505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2553.2756549999999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31252.490849999998</v>
      </c>
      <c r="Y169" s="47">
        <f t="shared" si="419"/>
        <v>0</v>
      </c>
      <c r="Z169" s="47">
        <f t="shared" si="419"/>
        <v>0</v>
      </c>
      <c r="AB169" s="47">
        <f t="shared" si="420"/>
        <v>29427.44154</v>
      </c>
      <c r="AC169" s="47">
        <f t="shared" si="420"/>
        <v>0</v>
      </c>
      <c r="AD169" s="47">
        <f t="shared" si="420"/>
        <v>0</v>
      </c>
      <c r="AF169" s="47">
        <f t="shared" si="421"/>
        <v>17644.178369999998</v>
      </c>
      <c r="AG169" s="47">
        <f t="shared" si="421"/>
        <v>0</v>
      </c>
      <c r="AH169" s="47">
        <f t="shared" si="421"/>
        <v>0</v>
      </c>
      <c r="AJ169" s="47">
        <f t="shared" si="422"/>
        <v>17146.99266</v>
      </c>
      <c r="AK169" s="47">
        <f t="shared" si="422"/>
        <v>0</v>
      </c>
      <c r="AL169" s="47">
        <f t="shared" si="422"/>
        <v>0</v>
      </c>
      <c r="AN169" s="47">
        <f t="shared" si="423"/>
        <v>2089.6681049999997</v>
      </c>
      <c r="AO169" s="47">
        <f t="shared" si="423"/>
        <v>0</v>
      </c>
      <c r="AP169" s="47">
        <f t="shared" si="423"/>
        <v>0</v>
      </c>
      <c r="AR169" s="47">
        <f t="shared" si="424"/>
        <v>921.30076499999996</v>
      </c>
      <c r="AS169" s="47">
        <f t="shared" si="424"/>
        <v>0</v>
      </c>
      <c r="AT169" s="47">
        <f t="shared" si="424"/>
        <v>0</v>
      </c>
      <c r="AV169" s="47">
        <f t="shared" si="425"/>
        <v>1652.1980999999998</v>
      </c>
      <c r="AW169" s="47">
        <f t="shared" si="425"/>
        <v>0</v>
      </c>
      <c r="AX169" s="47">
        <f t="shared" si="425"/>
        <v>0</v>
      </c>
      <c r="AZ169" s="47">
        <f t="shared" si="426"/>
        <v>53.801370000000006</v>
      </c>
      <c r="BA169" s="47">
        <f t="shared" si="426"/>
        <v>0</v>
      </c>
      <c r="BB169" s="47">
        <f t="shared" si="426"/>
        <v>0</v>
      </c>
      <c r="BD169" s="47">
        <f t="shared" si="427"/>
        <v>51.130380000000002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66702.251699999993</v>
      </c>
      <c r="BO169" s="44">
        <f t="shared" si="348"/>
        <v>21290.270505</v>
      </c>
      <c r="BP169" s="44">
        <f t="shared" si="349"/>
        <v>2553.2756549999999</v>
      </c>
      <c r="BQ169" s="44">
        <f t="shared" si="350"/>
        <v>31252.490849999998</v>
      </c>
      <c r="BR169" s="44">
        <f t="shared" si="351"/>
        <v>29427.44154</v>
      </c>
      <c r="BS169" s="44">
        <f t="shared" si="352"/>
        <v>17644.178369999998</v>
      </c>
      <c r="BT169" s="44">
        <f t="shared" si="353"/>
        <v>17146.99266</v>
      </c>
      <c r="BU169" s="44">
        <f t="shared" si="354"/>
        <v>2089.6681049999997</v>
      </c>
      <c r="BV169" s="44">
        <f t="shared" si="355"/>
        <v>921.30076499999996</v>
      </c>
      <c r="BW169" s="44">
        <f t="shared" si="356"/>
        <v>1652.1980999999998</v>
      </c>
      <c r="BX169" s="44">
        <f t="shared" si="357"/>
        <v>53.801370000000006</v>
      </c>
      <c r="BY169" s="44">
        <f t="shared" si="358"/>
        <v>51.130380000000002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152356.35473999998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48629.662761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5832.0035909999997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71384.630369999999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67215.987587999989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40301.528513999998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39165.893651999999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4773.0654809999996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2104.3671329999997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3773.8288199999997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122.88911400000001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116.788236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307953.83018052991</v>
      </c>
      <c r="BO172" s="44">
        <f t="shared" si="348"/>
        <v>99193.271812175677</v>
      </c>
      <c r="BP172" s="44">
        <f t="shared" si="349"/>
        <v>11854.214122434876</v>
      </c>
      <c r="BQ172" s="44">
        <f t="shared" si="350"/>
        <v>141159.76606812194</v>
      </c>
      <c r="BR172" s="44">
        <f t="shared" si="351"/>
        <v>134568.36389961134</v>
      </c>
      <c r="BS172" s="44">
        <f t="shared" si="352"/>
        <v>69924.020416421787</v>
      </c>
      <c r="BT172" s="44">
        <f t="shared" si="353"/>
        <v>80178.333622370992</v>
      </c>
      <c r="BU172" s="44">
        <f t="shared" si="354"/>
        <v>8776.087720881842</v>
      </c>
      <c r="BV172" s="44">
        <f t="shared" si="355"/>
        <v>4219.1488434251523</v>
      </c>
      <c r="BW172" s="44">
        <f t="shared" si="356"/>
        <v>7562.0845962466183</v>
      </c>
      <c r="BX172" s="44">
        <f t="shared" si="357"/>
        <v>246.37335380383865</v>
      </c>
      <c r="BY172" s="44">
        <f t="shared" si="358"/>
        <v>232.50536397597921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584617.08299999998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186600.23495000001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22378.383449999998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273914.89149999997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257919.10459999999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154643.7763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150286.15340000001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18315.058949999999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8074.8123500000002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14480.819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471.54630000000003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448.13620000000003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740214.55844052997</v>
      </c>
      <c r="BO174" s="44">
        <f t="shared" si="348"/>
        <v>237163.84400117569</v>
      </c>
      <c r="BP174" s="44">
        <f t="shared" si="349"/>
        <v>28400.593981434875</v>
      </c>
      <c r="BQ174" s="44">
        <f t="shared" si="350"/>
        <v>343690.02719812188</v>
      </c>
      <c r="BR174" s="44">
        <f t="shared" si="351"/>
        <v>325271.48091161135</v>
      </c>
      <c r="BS174" s="44">
        <f t="shared" si="352"/>
        <v>184266.26820242178</v>
      </c>
      <c r="BT174" s="44">
        <f t="shared" si="353"/>
        <v>191298.593370371</v>
      </c>
      <c r="BU174" s="44">
        <f t="shared" si="354"/>
        <v>22318.081189881843</v>
      </c>
      <c r="BV174" s="44">
        <f t="shared" si="355"/>
        <v>10189.594060425152</v>
      </c>
      <c r="BW174" s="44">
        <f t="shared" si="356"/>
        <v>18269.07477624662</v>
      </c>
      <c r="BX174" s="44">
        <f t="shared" si="357"/>
        <v>595.03053980383868</v>
      </c>
      <c r="BY174" s="44">
        <f t="shared" si="358"/>
        <v>563.85332797597925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211235.15969999999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67422.816705000005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8085.8078549999991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98971.544849999991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93191.911140000011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55876.237169999986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54301.731059999998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6617.6383049999995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2917.6093649999998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5232.2420999999995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170.38017000000002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161.92157999999998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211235.15969999999</v>
      </c>
      <c r="BO177" s="44">
        <f t="shared" si="348"/>
        <v>67422.816705000005</v>
      </c>
      <c r="BP177" s="44">
        <f t="shared" si="349"/>
        <v>8085.8078549999991</v>
      </c>
      <c r="BQ177" s="44">
        <f t="shared" si="350"/>
        <v>98971.544849999991</v>
      </c>
      <c r="BR177" s="44">
        <f t="shared" si="351"/>
        <v>93191.911140000011</v>
      </c>
      <c r="BS177" s="44">
        <f t="shared" si="352"/>
        <v>55876.237169999986</v>
      </c>
      <c r="BT177" s="44">
        <f t="shared" si="353"/>
        <v>54301.731059999998</v>
      </c>
      <c r="BU177" s="44">
        <f t="shared" si="354"/>
        <v>6617.6383049999995</v>
      </c>
      <c r="BV177" s="44">
        <f t="shared" si="355"/>
        <v>2917.6093649999998</v>
      </c>
      <c r="BW177" s="44">
        <f t="shared" si="356"/>
        <v>5232.2420999999995</v>
      </c>
      <c r="BX177" s="44">
        <f t="shared" si="357"/>
        <v>170.38017000000002</v>
      </c>
      <c r="BY177" s="44">
        <f t="shared" si="358"/>
        <v>161.92157999999998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TDFUEL</v>
      </c>
      <c r="E178" s="93">
        <v>51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20810430.754054811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6674424.1059938995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800934.7214481897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9312333.315403102</v>
      </c>
      <c r="Z178" s="47">
        <f t="shared" si="440"/>
        <v>0</v>
      </c>
      <c r="AB178" s="47">
        <f t="shared" si="441"/>
        <v>0</v>
      </c>
      <c r="AC178" s="47">
        <f t="shared" si="441"/>
        <v>8958040.2416289859</v>
      </c>
      <c r="AD178" s="47">
        <f t="shared" si="441"/>
        <v>0</v>
      </c>
      <c r="AF178" s="47">
        <f t="shared" si="442"/>
        <v>0</v>
      </c>
      <c r="AG178" s="47">
        <f t="shared" si="442"/>
        <v>3965560.7171107987</v>
      </c>
      <c r="AH178" s="47">
        <f t="shared" si="442"/>
        <v>0</v>
      </c>
      <c r="AJ178" s="47">
        <f t="shared" si="443"/>
        <v>0</v>
      </c>
      <c r="AK178" s="47">
        <f t="shared" si="443"/>
        <v>5433839.9798336877</v>
      </c>
      <c r="AL178" s="47">
        <f t="shared" si="443"/>
        <v>0</v>
      </c>
      <c r="AN178" s="47">
        <f t="shared" si="444"/>
        <v>0</v>
      </c>
      <c r="AO178" s="47">
        <f t="shared" si="444"/>
        <v>534335.29671615525</v>
      </c>
      <c r="AP178" s="47">
        <f t="shared" si="444"/>
        <v>0</v>
      </c>
      <c r="AR178" s="47">
        <f t="shared" si="445"/>
        <v>0</v>
      </c>
      <c r="AS178" s="47">
        <f t="shared" si="445"/>
        <v>290059.64104030677</v>
      </c>
      <c r="AT178" s="47">
        <f t="shared" si="445"/>
        <v>0</v>
      </c>
      <c r="AV178" s="47">
        <f t="shared" si="446"/>
        <v>0</v>
      </c>
      <c r="AW178" s="47">
        <f t="shared" si="446"/>
        <v>505609.8767712189</v>
      </c>
      <c r="AX178" s="47">
        <f t="shared" si="446"/>
        <v>0</v>
      </c>
      <c r="AZ178" s="47">
        <f t="shared" si="447"/>
        <v>0</v>
      </c>
      <c r="BA178" s="47">
        <f t="shared" si="447"/>
        <v>16479.759153170136</v>
      </c>
      <c r="BB178" s="47">
        <f t="shared" si="447"/>
        <v>0</v>
      </c>
      <c r="BD178" s="47">
        <f t="shared" si="448"/>
        <v>0</v>
      </c>
      <c r="BE178" s="47">
        <f t="shared" si="448"/>
        <v>15615.590845677614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20810430.754054811</v>
      </c>
      <c r="BO178" s="44">
        <f t="shared" si="348"/>
        <v>6674424.1059938995</v>
      </c>
      <c r="BP178" s="44">
        <f t="shared" si="349"/>
        <v>800934.7214481897</v>
      </c>
      <c r="BQ178" s="44">
        <f t="shared" si="350"/>
        <v>9312333.315403102</v>
      </c>
      <c r="BR178" s="44">
        <f t="shared" si="351"/>
        <v>8958040.2416289859</v>
      </c>
      <c r="BS178" s="44">
        <f t="shared" si="352"/>
        <v>3965560.7171107987</v>
      </c>
      <c r="BT178" s="44">
        <f t="shared" si="353"/>
        <v>5433839.9798336877</v>
      </c>
      <c r="BU178" s="44">
        <f t="shared" si="354"/>
        <v>534335.29671615525</v>
      </c>
      <c r="BV178" s="44">
        <f t="shared" si="355"/>
        <v>290059.64104030677</v>
      </c>
      <c r="BW178" s="44">
        <f t="shared" si="356"/>
        <v>505609.8767712189</v>
      </c>
      <c r="BX178" s="44">
        <f t="shared" si="357"/>
        <v>16479.759153170136</v>
      </c>
      <c r="BY178" s="44">
        <f t="shared" si="358"/>
        <v>15615.590845677614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98150.570699999997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31328.060855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3757.0765049999995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45987.200349999992</v>
      </c>
      <c r="Y179" s="47">
        <f t="shared" si="440"/>
        <v>0</v>
      </c>
      <c r="Z179" s="47">
        <f t="shared" si="440"/>
        <v>0</v>
      </c>
      <c r="AB179" s="47">
        <f t="shared" si="441"/>
        <v>43301.689339999997</v>
      </c>
      <c r="AC179" s="47">
        <f t="shared" si="441"/>
        <v>0</v>
      </c>
      <c r="AD179" s="47">
        <f t="shared" si="441"/>
        <v>0</v>
      </c>
      <c r="AF179" s="47">
        <f t="shared" si="442"/>
        <v>25962.934269999998</v>
      </c>
      <c r="AG179" s="47">
        <f t="shared" si="442"/>
        <v>0</v>
      </c>
      <c r="AH179" s="47">
        <f t="shared" si="442"/>
        <v>0</v>
      </c>
      <c r="AJ179" s="47">
        <f t="shared" si="443"/>
        <v>25231.33886</v>
      </c>
      <c r="AK179" s="47">
        <f t="shared" si="443"/>
        <v>0</v>
      </c>
      <c r="AL179" s="47">
        <f t="shared" si="443"/>
        <v>0</v>
      </c>
      <c r="AN179" s="47">
        <f t="shared" si="444"/>
        <v>3074.8904549999997</v>
      </c>
      <c r="AO179" s="47">
        <f t="shared" si="444"/>
        <v>0</v>
      </c>
      <c r="AP179" s="47">
        <f t="shared" si="444"/>
        <v>0</v>
      </c>
      <c r="AR179" s="47">
        <f t="shared" si="445"/>
        <v>1355.6693150000001</v>
      </c>
      <c r="AS179" s="47">
        <f t="shared" si="445"/>
        <v>0</v>
      </c>
      <c r="AT179" s="47">
        <f t="shared" si="445"/>
        <v>0</v>
      </c>
      <c r="AV179" s="47">
        <f t="shared" si="446"/>
        <v>2431.1650999999997</v>
      </c>
      <c r="AW179" s="47">
        <f t="shared" si="446"/>
        <v>0</v>
      </c>
      <c r="AX179" s="47">
        <f t="shared" si="446"/>
        <v>0</v>
      </c>
      <c r="AZ179" s="47">
        <f t="shared" si="447"/>
        <v>79.167270000000002</v>
      </c>
      <c r="BA179" s="47">
        <f t="shared" si="447"/>
        <v>0</v>
      </c>
      <c r="BB179" s="47">
        <f t="shared" si="447"/>
        <v>0</v>
      </c>
      <c r="BD179" s="47">
        <f t="shared" si="448"/>
        <v>75.236980000000003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98150.570699999997</v>
      </c>
      <c r="BO179" s="44">
        <f t="shared" si="348"/>
        <v>31328.060855</v>
      </c>
      <c r="BP179" s="44">
        <f t="shared" si="349"/>
        <v>3757.0765049999995</v>
      </c>
      <c r="BQ179" s="44">
        <f t="shared" si="350"/>
        <v>45987.200349999992</v>
      </c>
      <c r="BR179" s="44">
        <f t="shared" si="351"/>
        <v>43301.689339999997</v>
      </c>
      <c r="BS179" s="44">
        <f t="shared" si="352"/>
        <v>25962.934269999998</v>
      </c>
      <c r="BT179" s="44">
        <f t="shared" si="353"/>
        <v>25231.33886</v>
      </c>
      <c r="BU179" s="44">
        <f t="shared" si="354"/>
        <v>3074.8904549999997</v>
      </c>
      <c r="BV179" s="44">
        <f t="shared" si="355"/>
        <v>1355.6693150000001</v>
      </c>
      <c r="BW179" s="44">
        <f t="shared" si="356"/>
        <v>2431.1650999999997</v>
      </c>
      <c r="BX179" s="44">
        <f t="shared" si="357"/>
        <v>79.167270000000002</v>
      </c>
      <c r="BY179" s="44">
        <f t="shared" si="358"/>
        <v>75.236980000000003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386518.19555999996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123370.30203399999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14795.415053999999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181098.17977999998</v>
      </c>
      <c r="Y180" s="47">
        <f t="shared" si="440"/>
        <v>0</v>
      </c>
      <c r="Z180" s="47">
        <f t="shared" si="440"/>
        <v>0</v>
      </c>
      <c r="AB180" s="47">
        <f t="shared" si="441"/>
        <v>170522.60327199998</v>
      </c>
      <c r="AC180" s="47">
        <f t="shared" si="441"/>
        <v>0</v>
      </c>
      <c r="AD180" s="47">
        <f t="shared" si="441"/>
        <v>0</v>
      </c>
      <c r="AF180" s="47">
        <f t="shared" si="442"/>
        <v>102242.365316</v>
      </c>
      <c r="AG180" s="47">
        <f t="shared" si="442"/>
        <v>0</v>
      </c>
      <c r="AH180" s="47">
        <f t="shared" si="442"/>
        <v>0</v>
      </c>
      <c r="AJ180" s="47">
        <f t="shared" si="443"/>
        <v>99361.333287999994</v>
      </c>
      <c r="AK180" s="47">
        <f t="shared" si="443"/>
        <v>0</v>
      </c>
      <c r="AL180" s="47">
        <f t="shared" si="443"/>
        <v>0</v>
      </c>
      <c r="AN180" s="47">
        <f t="shared" si="444"/>
        <v>12108.957713999998</v>
      </c>
      <c r="AO180" s="47">
        <f t="shared" si="444"/>
        <v>0</v>
      </c>
      <c r="AP180" s="47">
        <f t="shared" si="444"/>
        <v>0</v>
      </c>
      <c r="AR180" s="47">
        <f t="shared" si="445"/>
        <v>5338.6430019999998</v>
      </c>
      <c r="AS180" s="47">
        <f t="shared" si="445"/>
        <v>0</v>
      </c>
      <c r="AT180" s="47">
        <f t="shared" si="445"/>
        <v>0</v>
      </c>
      <c r="AV180" s="47">
        <f t="shared" si="446"/>
        <v>9573.9590799999987</v>
      </c>
      <c r="AW180" s="47">
        <f t="shared" si="446"/>
        <v>0</v>
      </c>
      <c r="AX180" s="47">
        <f t="shared" si="446"/>
        <v>0</v>
      </c>
      <c r="AZ180" s="47">
        <f t="shared" si="447"/>
        <v>311.76171600000004</v>
      </c>
      <c r="BA180" s="47">
        <f t="shared" si="447"/>
        <v>0</v>
      </c>
      <c r="BB180" s="47">
        <f t="shared" si="447"/>
        <v>0</v>
      </c>
      <c r="BD180" s="47">
        <f t="shared" si="448"/>
        <v>296.28418399999998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386518.19555999996</v>
      </c>
      <c r="BO180" s="44">
        <f t="shared" si="348"/>
        <v>123370.30203399999</v>
      </c>
      <c r="BP180" s="44">
        <f t="shared" si="349"/>
        <v>14795.415053999999</v>
      </c>
      <c r="BQ180" s="44">
        <f t="shared" si="350"/>
        <v>181098.17977999998</v>
      </c>
      <c r="BR180" s="44">
        <f t="shared" si="351"/>
        <v>170522.60327199998</v>
      </c>
      <c r="BS180" s="44">
        <f t="shared" si="352"/>
        <v>102242.365316</v>
      </c>
      <c r="BT180" s="44">
        <f t="shared" si="353"/>
        <v>99361.333287999994</v>
      </c>
      <c r="BU180" s="44">
        <f t="shared" si="354"/>
        <v>12108.957713999998</v>
      </c>
      <c r="BV180" s="44">
        <f t="shared" si="355"/>
        <v>5338.6430019999998</v>
      </c>
      <c r="BW180" s="44">
        <f t="shared" si="356"/>
        <v>9573.9590799999987</v>
      </c>
      <c r="BX180" s="44">
        <f t="shared" si="357"/>
        <v>311.76171600000004</v>
      </c>
      <c r="BY180" s="44">
        <f t="shared" si="358"/>
        <v>296.28418399999998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1994.9317199999998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636.74965799999995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76.363397999999989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934.69985999999994</v>
      </c>
      <c r="Y181" s="47">
        <f t="shared" si="440"/>
        <v>0</v>
      </c>
      <c r="Z181" s="47">
        <f t="shared" si="440"/>
        <v>0</v>
      </c>
      <c r="AB181" s="47">
        <f t="shared" si="441"/>
        <v>880.116264</v>
      </c>
      <c r="AC181" s="47">
        <f t="shared" si="441"/>
        <v>0</v>
      </c>
      <c r="AD181" s="47">
        <f t="shared" si="441"/>
        <v>0</v>
      </c>
      <c r="AF181" s="47">
        <f t="shared" si="442"/>
        <v>527.70229199999994</v>
      </c>
      <c r="AG181" s="47">
        <f t="shared" si="442"/>
        <v>0</v>
      </c>
      <c r="AH181" s="47">
        <f t="shared" si="442"/>
        <v>0</v>
      </c>
      <c r="AJ181" s="47">
        <f t="shared" si="443"/>
        <v>512.83245599999998</v>
      </c>
      <c r="AK181" s="47">
        <f t="shared" si="443"/>
        <v>0</v>
      </c>
      <c r="AL181" s="47">
        <f t="shared" si="443"/>
        <v>0</v>
      </c>
      <c r="AN181" s="47">
        <f t="shared" si="444"/>
        <v>62.497817999999995</v>
      </c>
      <c r="AO181" s="47">
        <f t="shared" si="444"/>
        <v>0</v>
      </c>
      <c r="AP181" s="47">
        <f t="shared" si="444"/>
        <v>0</v>
      </c>
      <c r="AR181" s="47">
        <f t="shared" si="445"/>
        <v>27.554273999999999</v>
      </c>
      <c r="AS181" s="47">
        <f t="shared" si="445"/>
        <v>0</v>
      </c>
      <c r="AT181" s="47">
        <f t="shared" si="445"/>
        <v>0</v>
      </c>
      <c r="AV181" s="47">
        <f t="shared" si="446"/>
        <v>49.413959999999996</v>
      </c>
      <c r="AW181" s="47">
        <f t="shared" si="446"/>
        <v>0</v>
      </c>
      <c r="AX181" s="47">
        <f t="shared" si="446"/>
        <v>0</v>
      </c>
      <c r="AZ181" s="47">
        <f t="shared" si="447"/>
        <v>1.6090920000000002</v>
      </c>
      <c r="BA181" s="47">
        <f t="shared" si="447"/>
        <v>0</v>
      </c>
      <c r="BB181" s="47">
        <f t="shared" si="447"/>
        <v>0</v>
      </c>
      <c r="BD181" s="47">
        <f t="shared" si="448"/>
        <v>1.5292080000000001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1994.9317199999998</v>
      </c>
      <c r="BO181" s="44">
        <f t="shared" si="348"/>
        <v>636.74965799999995</v>
      </c>
      <c r="BP181" s="44">
        <f t="shared" si="349"/>
        <v>76.363397999999989</v>
      </c>
      <c r="BQ181" s="44">
        <f t="shared" si="350"/>
        <v>934.69985999999994</v>
      </c>
      <c r="BR181" s="44">
        <f t="shared" si="351"/>
        <v>880.116264</v>
      </c>
      <c r="BS181" s="44">
        <f t="shared" si="352"/>
        <v>527.70229199999994</v>
      </c>
      <c r="BT181" s="44">
        <f t="shared" si="353"/>
        <v>512.83245599999998</v>
      </c>
      <c r="BU181" s="44">
        <f t="shared" si="354"/>
        <v>62.497817999999995</v>
      </c>
      <c r="BV181" s="44">
        <f t="shared" si="355"/>
        <v>27.554273999999999</v>
      </c>
      <c r="BW181" s="44">
        <f t="shared" si="356"/>
        <v>49.413959999999996</v>
      </c>
      <c r="BX181" s="44">
        <f t="shared" si="357"/>
        <v>1.6090920000000002</v>
      </c>
      <c r="BY181" s="44">
        <f t="shared" si="358"/>
        <v>1.5292080000000001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697898.8576799999</v>
      </c>
      <c r="M182" s="24">
        <f t="shared" si="453"/>
        <v>20810430.754054811</v>
      </c>
      <c r="N182" s="24">
        <f t="shared" si="453"/>
        <v>0</v>
      </c>
      <c r="O182" s="24"/>
      <c r="P182" s="24">
        <f t="shared" si="453"/>
        <v>222757.92925199997</v>
      </c>
      <c r="Q182" s="24">
        <f t="shared" si="453"/>
        <v>6674424.1059938995</v>
      </c>
      <c r="R182" s="24">
        <f t="shared" si="453"/>
        <v>0</v>
      </c>
      <c r="S182" s="24"/>
      <c r="T182" s="24">
        <f t="shared" ref="T182:V182" si="454">SUM(T177:T181)</f>
        <v>26714.662811999999</v>
      </c>
      <c r="U182" s="24">
        <f t="shared" si="454"/>
        <v>800934.7214481897</v>
      </c>
      <c r="V182" s="24">
        <f t="shared" si="454"/>
        <v>0</v>
      </c>
      <c r="W182" s="24"/>
      <c r="X182" s="24">
        <f t="shared" si="453"/>
        <v>326991.62483999995</v>
      </c>
      <c r="Y182" s="24">
        <f t="shared" si="453"/>
        <v>9312333.315403102</v>
      </c>
      <c r="Z182" s="24">
        <f t="shared" si="453"/>
        <v>0</v>
      </c>
      <c r="AA182" s="24"/>
      <c r="AB182" s="24">
        <f t="shared" si="453"/>
        <v>307896.32001600001</v>
      </c>
      <c r="AC182" s="24">
        <f t="shared" si="453"/>
        <v>8958040.2416289859</v>
      </c>
      <c r="AD182" s="24">
        <f t="shared" si="453"/>
        <v>0</v>
      </c>
      <c r="AE182" s="24"/>
      <c r="AF182" s="24">
        <f t="shared" si="453"/>
        <v>184609.23904799996</v>
      </c>
      <c r="AG182" s="24">
        <f t="shared" si="453"/>
        <v>3965560.7171107987</v>
      </c>
      <c r="AH182" s="24">
        <f t="shared" si="453"/>
        <v>0</v>
      </c>
      <c r="AI182" s="24"/>
      <c r="AJ182" s="24">
        <f t="shared" si="453"/>
        <v>179407.23566400001</v>
      </c>
      <c r="AK182" s="24">
        <f t="shared" si="453"/>
        <v>5433839.9798336877</v>
      </c>
      <c r="AL182" s="24">
        <f t="shared" si="453"/>
        <v>0</v>
      </c>
      <c r="AM182" s="24"/>
      <c r="AN182" s="24">
        <f t="shared" si="453"/>
        <v>21863.984291999997</v>
      </c>
      <c r="AO182" s="24">
        <f t="shared" si="453"/>
        <v>534335.29671615525</v>
      </c>
      <c r="AP182" s="24">
        <f t="shared" si="453"/>
        <v>0</v>
      </c>
      <c r="AQ182" s="24"/>
      <c r="AR182" s="24">
        <f t="shared" si="453"/>
        <v>9639.4759560000002</v>
      </c>
      <c r="AS182" s="24">
        <f t="shared" si="453"/>
        <v>290059.64104030677</v>
      </c>
      <c r="AT182" s="24">
        <f t="shared" si="453"/>
        <v>0</v>
      </c>
      <c r="AU182" s="24"/>
      <c r="AV182" s="24">
        <f t="shared" si="453"/>
        <v>17286.78024</v>
      </c>
      <c r="AW182" s="24">
        <f t="shared" si="453"/>
        <v>505609.8767712189</v>
      </c>
      <c r="AX182" s="24">
        <f t="shared" si="453"/>
        <v>0</v>
      </c>
      <c r="AY182" s="24"/>
      <c r="AZ182" s="24">
        <f t="shared" si="453"/>
        <v>562.91824800000006</v>
      </c>
      <c r="BA182" s="24">
        <f t="shared" si="453"/>
        <v>16479.759153170136</v>
      </c>
      <c r="BB182" s="24">
        <f t="shared" si="453"/>
        <v>0</v>
      </c>
      <c r="BC182" s="24"/>
      <c r="BD182" s="24">
        <f t="shared" si="453"/>
        <v>534.97195199999999</v>
      </c>
      <c r="BE182" s="24">
        <f t="shared" si="453"/>
        <v>15615.590845677614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21508329.611734811</v>
      </c>
      <c r="BO182" s="44">
        <f t="shared" si="348"/>
        <v>6897182.0352458991</v>
      </c>
      <c r="BP182" s="44">
        <f t="shared" si="349"/>
        <v>827649.38426018972</v>
      </c>
      <c r="BQ182" s="44">
        <f t="shared" si="350"/>
        <v>9639324.9402431026</v>
      </c>
      <c r="BR182" s="44">
        <f t="shared" si="351"/>
        <v>9265936.5616449863</v>
      </c>
      <c r="BS182" s="44">
        <f t="shared" si="352"/>
        <v>4150169.9561587987</v>
      </c>
      <c r="BT182" s="44">
        <f t="shared" si="353"/>
        <v>5613247.2154976875</v>
      </c>
      <c r="BU182" s="44">
        <f t="shared" si="354"/>
        <v>556199.2810081552</v>
      </c>
      <c r="BV182" s="44">
        <f t="shared" si="355"/>
        <v>299699.11699630675</v>
      </c>
      <c r="BW182" s="44">
        <f t="shared" si="356"/>
        <v>522896.65701121889</v>
      </c>
      <c r="BX182" s="44">
        <f t="shared" si="357"/>
        <v>17042.677401170138</v>
      </c>
      <c r="BY182" s="44">
        <f t="shared" si="358"/>
        <v>16150.562797677614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89746.754759999996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28645.699914000001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3435.389334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42049.699379999998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39594.126312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23739.944435999998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23070.989448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2811.6131939999996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1239.594642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2223.00468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72.388836000000012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68.795063999999996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89746.754759999996</v>
      </c>
      <c r="BO185" s="44">
        <f t="shared" si="348"/>
        <v>28645.699914000001</v>
      </c>
      <c r="BP185" s="44">
        <f t="shared" si="349"/>
        <v>3435.389334</v>
      </c>
      <c r="BQ185" s="44">
        <f t="shared" si="350"/>
        <v>42049.699379999998</v>
      </c>
      <c r="BR185" s="44">
        <f t="shared" si="351"/>
        <v>39594.126312</v>
      </c>
      <c r="BS185" s="44">
        <f t="shared" si="352"/>
        <v>23739.944435999998</v>
      </c>
      <c r="BT185" s="44">
        <f t="shared" si="353"/>
        <v>23070.989448</v>
      </c>
      <c r="BU185" s="44">
        <f t="shared" si="354"/>
        <v>2811.6131939999996</v>
      </c>
      <c r="BV185" s="44">
        <f t="shared" si="355"/>
        <v>1239.594642</v>
      </c>
      <c r="BW185" s="44">
        <f t="shared" si="356"/>
        <v>2223.00468</v>
      </c>
      <c r="BX185" s="44">
        <f t="shared" si="357"/>
        <v>72.388836000000012</v>
      </c>
      <c r="BY185" s="44">
        <f t="shared" si="358"/>
        <v>68.795063999999996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196022.49426000001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62567.182089000002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7503.4867589999994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91843.844129999998</v>
      </c>
      <c r="Y186" s="47">
        <f t="shared" si="457"/>
        <v>0</v>
      </c>
      <c r="Z186" s="47">
        <f t="shared" si="457"/>
        <v>0</v>
      </c>
      <c r="AB186" s="47">
        <f t="shared" si="458"/>
        <v>86480.446211999995</v>
      </c>
      <c r="AC186" s="47">
        <f t="shared" si="458"/>
        <v>0</v>
      </c>
      <c r="AD186" s="47">
        <f t="shared" si="458"/>
        <v>0</v>
      </c>
      <c r="AF186" s="47">
        <f t="shared" si="459"/>
        <v>51852.160385999996</v>
      </c>
      <c r="AG186" s="47">
        <f t="shared" si="459"/>
        <v>0</v>
      </c>
      <c r="AH186" s="47">
        <f t="shared" si="459"/>
        <v>0</v>
      </c>
      <c r="AJ186" s="47">
        <f t="shared" si="460"/>
        <v>50391.046547999998</v>
      </c>
      <c r="AK186" s="47">
        <f t="shared" si="460"/>
        <v>0</v>
      </c>
      <c r="AL186" s="47">
        <f t="shared" si="460"/>
        <v>0</v>
      </c>
      <c r="AN186" s="47">
        <f t="shared" si="461"/>
        <v>6141.0513689999998</v>
      </c>
      <c r="AO186" s="47">
        <f t="shared" si="461"/>
        <v>0</v>
      </c>
      <c r="AP186" s="47">
        <f t="shared" si="461"/>
        <v>0</v>
      </c>
      <c r="AR186" s="47">
        <f t="shared" si="462"/>
        <v>2707.4899169999999</v>
      </c>
      <c r="AS186" s="47">
        <f t="shared" si="462"/>
        <v>0</v>
      </c>
      <c r="AT186" s="47">
        <f t="shared" si="462"/>
        <v>0</v>
      </c>
      <c r="AV186" s="47">
        <f t="shared" si="463"/>
        <v>4855.4281799999999</v>
      </c>
      <c r="AW186" s="47">
        <f t="shared" si="463"/>
        <v>0</v>
      </c>
      <c r="AX186" s="47">
        <f t="shared" si="463"/>
        <v>0</v>
      </c>
      <c r="AZ186" s="47">
        <f t="shared" si="464"/>
        <v>158.10978600000001</v>
      </c>
      <c r="BA186" s="47">
        <f t="shared" si="464"/>
        <v>0</v>
      </c>
      <c r="BB186" s="47">
        <f t="shared" si="464"/>
        <v>0</v>
      </c>
      <c r="BD186" s="47">
        <f t="shared" si="465"/>
        <v>150.26036400000001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196022.49426000001</v>
      </c>
      <c r="BO186" s="44">
        <f t="shared" si="348"/>
        <v>62567.182089000002</v>
      </c>
      <c r="BP186" s="44">
        <f t="shared" si="349"/>
        <v>7503.4867589999994</v>
      </c>
      <c r="BQ186" s="44">
        <f t="shared" si="350"/>
        <v>91843.844129999998</v>
      </c>
      <c r="BR186" s="44">
        <f t="shared" si="351"/>
        <v>86480.446211999995</v>
      </c>
      <c r="BS186" s="44">
        <f t="shared" si="352"/>
        <v>51852.160385999996</v>
      </c>
      <c r="BT186" s="44">
        <f t="shared" si="353"/>
        <v>50391.046547999998</v>
      </c>
      <c r="BU186" s="44">
        <f t="shared" si="354"/>
        <v>6141.0513689999998</v>
      </c>
      <c r="BV186" s="44">
        <f t="shared" si="355"/>
        <v>2707.4899169999999</v>
      </c>
      <c r="BW186" s="44">
        <f t="shared" si="356"/>
        <v>4855.4281799999999</v>
      </c>
      <c r="BX186" s="44">
        <f t="shared" si="357"/>
        <v>158.10978600000001</v>
      </c>
      <c r="BY186" s="44">
        <f t="shared" si="358"/>
        <v>150.26036400000001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927368.09885999991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296000.76727900002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35498.447648999994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434506.51642999996</v>
      </c>
      <c r="Y187" s="47">
        <f t="shared" si="457"/>
        <v>0</v>
      </c>
      <c r="Z187" s="47">
        <f t="shared" si="457"/>
        <v>0</v>
      </c>
      <c r="AB187" s="47">
        <f t="shared" si="458"/>
        <v>409132.67273200001</v>
      </c>
      <c r="AC187" s="47">
        <f t="shared" si="458"/>
        <v>0</v>
      </c>
      <c r="AD187" s="47">
        <f t="shared" si="458"/>
        <v>0</v>
      </c>
      <c r="AF187" s="47">
        <f t="shared" si="459"/>
        <v>245308.782446</v>
      </c>
      <c r="AG187" s="47">
        <f t="shared" si="459"/>
        <v>0</v>
      </c>
      <c r="AH187" s="47">
        <f t="shared" si="459"/>
        <v>0</v>
      </c>
      <c r="AJ187" s="47">
        <f t="shared" si="460"/>
        <v>238396.35962800001</v>
      </c>
      <c r="AK187" s="47">
        <f t="shared" si="460"/>
        <v>0</v>
      </c>
      <c r="AL187" s="47">
        <f t="shared" si="460"/>
        <v>0</v>
      </c>
      <c r="AN187" s="47">
        <f t="shared" si="461"/>
        <v>29052.865358999999</v>
      </c>
      <c r="AO187" s="47">
        <f t="shared" si="461"/>
        <v>0</v>
      </c>
      <c r="AP187" s="47">
        <f t="shared" si="461"/>
        <v>0</v>
      </c>
      <c r="AR187" s="47">
        <f t="shared" si="462"/>
        <v>12808.936986999999</v>
      </c>
      <c r="AS187" s="47">
        <f t="shared" si="462"/>
        <v>0</v>
      </c>
      <c r="AT187" s="47">
        <f t="shared" si="462"/>
        <v>0</v>
      </c>
      <c r="AV187" s="47">
        <f t="shared" si="463"/>
        <v>22970.675979999996</v>
      </c>
      <c r="AW187" s="47">
        <f t="shared" si="463"/>
        <v>0</v>
      </c>
      <c r="AX187" s="47">
        <f t="shared" si="463"/>
        <v>0</v>
      </c>
      <c r="AZ187" s="47">
        <f t="shared" si="464"/>
        <v>748.00584600000002</v>
      </c>
      <c r="BA187" s="47">
        <f t="shared" si="464"/>
        <v>0</v>
      </c>
      <c r="BB187" s="47">
        <f t="shared" si="464"/>
        <v>0</v>
      </c>
      <c r="BD187" s="47">
        <f t="shared" si="465"/>
        <v>710.87080400000002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927368.09885999991</v>
      </c>
      <c r="BO187" s="44">
        <f t="shared" si="348"/>
        <v>296000.76727900002</v>
      </c>
      <c r="BP187" s="44">
        <f t="shared" si="349"/>
        <v>35498.447648999994</v>
      </c>
      <c r="BQ187" s="44">
        <f t="shared" si="350"/>
        <v>434506.51642999996</v>
      </c>
      <c r="BR187" s="44">
        <f t="shared" si="351"/>
        <v>409132.67273200001</v>
      </c>
      <c r="BS187" s="44">
        <f t="shared" si="352"/>
        <v>245308.782446</v>
      </c>
      <c r="BT187" s="44">
        <f t="shared" si="353"/>
        <v>238396.35962800001</v>
      </c>
      <c r="BU187" s="44">
        <f t="shared" si="354"/>
        <v>29052.865358999999</v>
      </c>
      <c r="BV187" s="44">
        <f t="shared" si="355"/>
        <v>12808.936986999999</v>
      </c>
      <c r="BW187" s="44">
        <f t="shared" si="356"/>
        <v>22970.675979999996</v>
      </c>
      <c r="BX187" s="44">
        <f t="shared" si="357"/>
        <v>748.00584600000002</v>
      </c>
      <c r="BY187" s="44">
        <f t="shared" si="358"/>
        <v>710.87080400000002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389052.94055999996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124179.351284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14892.441803999998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182285.80227999997</v>
      </c>
      <c r="Y188" s="47">
        <f t="shared" si="457"/>
        <v>0</v>
      </c>
      <c r="Z188" s="47">
        <f t="shared" si="457"/>
        <v>0</v>
      </c>
      <c r="AB188" s="47">
        <f t="shared" si="458"/>
        <v>171640.87227199998</v>
      </c>
      <c r="AC188" s="47">
        <f t="shared" si="458"/>
        <v>0</v>
      </c>
      <c r="AD188" s="47">
        <f t="shared" si="458"/>
        <v>0</v>
      </c>
      <c r="AF188" s="47">
        <f t="shared" si="459"/>
        <v>102912.859816</v>
      </c>
      <c r="AG188" s="47">
        <f t="shared" si="459"/>
        <v>0</v>
      </c>
      <c r="AH188" s="47">
        <f t="shared" si="459"/>
        <v>0</v>
      </c>
      <c r="AJ188" s="47">
        <f t="shared" si="460"/>
        <v>100012.934288</v>
      </c>
      <c r="AK188" s="47">
        <f t="shared" si="460"/>
        <v>0</v>
      </c>
      <c r="AL188" s="47">
        <f t="shared" si="460"/>
        <v>0</v>
      </c>
      <c r="AN188" s="47">
        <f t="shared" si="461"/>
        <v>12188.366963999999</v>
      </c>
      <c r="AO188" s="47">
        <f t="shared" si="461"/>
        <v>0</v>
      </c>
      <c r="AP188" s="47">
        <f t="shared" si="461"/>
        <v>0</v>
      </c>
      <c r="AR188" s="47">
        <f t="shared" si="462"/>
        <v>5373.6532520000001</v>
      </c>
      <c r="AS188" s="47">
        <f t="shared" si="462"/>
        <v>0</v>
      </c>
      <c r="AT188" s="47">
        <f t="shared" si="462"/>
        <v>0</v>
      </c>
      <c r="AV188" s="47">
        <f t="shared" si="463"/>
        <v>9636.7440799999986</v>
      </c>
      <c r="AW188" s="47">
        <f t="shared" si="463"/>
        <v>0</v>
      </c>
      <c r="AX188" s="47">
        <f t="shared" si="463"/>
        <v>0</v>
      </c>
      <c r="AZ188" s="47">
        <f t="shared" si="464"/>
        <v>313.80621600000001</v>
      </c>
      <c r="BA188" s="47">
        <f t="shared" si="464"/>
        <v>0</v>
      </c>
      <c r="BB188" s="47">
        <f t="shared" si="464"/>
        <v>0</v>
      </c>
      <c r="BD188" s="47">
        <f t="shared" si="465"/>
        <v>298.22718400000002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389052.94055999996</v>
      </c>
      <c r="BO188" s="44">
        <f t="shared" si="348"/>
        <v>124179.351284</v>
      </c>
      <c r="BP188" s="44">
        <f t="shared" si="349"/>
        <v>14892.441803999998</v>
      </c>
      <c r="BQ188" s="44">
        <f t="shared" si="350"/>
        <v>182285.80227999997</v>
      </c>
      <c r="BR188" s="44">
        <f t="shared" si="351"/>
        <v>171640.87227199998</v>
      </c>
      <c r="BS188" s="44">
        <f t="shared" si="352"/>
        <v>102912.859816</v>
      </c>
      <c r="BT188" s="44">
        <f t="shared" si="353"/>
        <v>100012.934288</v>
      </c>
      <c r="BU188" s="44">
        <f t="shared" si="354"/>
        <v>12188.366963999999</v>
      </c>
      <c r="BV188" s="44">
        <f t="shared" si="355"/>
        <v>5373.6532520000001</v>
      </c>
      <c r="BW188" s="44">
        <f t="shared" si="356"/>
        <v>9636.7440799999986</v>
      </c>
      <c r="BX188" s="44">
        <f t="shared" si="357"/>
        <v>313.80621600000001</v>
      </c>
      <c r="BY188" s="44">
        <f t="shared" si="358"/>
        <v>298.22718400000002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1602190.2884399998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511393.000566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61329.765545999995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750685.86221999989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706848.11752799992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423813.74708399997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411871.32991199999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50193.896886000002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22129.674798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39685.852919999998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1292.310684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1228.1534160000001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1602190.2884399998</v>
      </c>
      <c r="BO189" s="44">
        <f t="shared" si="348"/>
        <v>511393.000566</v>
      </c>
      <c r="BP189" s="44">
        <f t="shared" si="349"/>
        <v>61329.765545999995</v>
      </c>
      <c r="BQ189" s="44">
        <f t="shared" si="350"/>
        <v>750685.86221999989</v>
      </c>
      <c r="BR189" s="44">
        <f t="shared" si="351"/>
        <v>706848.11752799992</v>
      </c>
      <c r="BS189" s="44">
        <f t="shared" si="352"/>
        <v>423813.74708399997</v>
      </c>
      <c r="BT189" s="44">
        <f t="shared" si="353"/>
        <v>411871.32991199999</v>
      </c>
      <c r="BU189" s="44">
        <f t="shared" si="354"/>
        <v>50193.896886000002</v>
      </c>
      <c r="BV189" s="44">
        <f t="shared" si="355"/>
        <v>22129.674798</v>
      </c>
      <c r="BW189" s="44">
        <f t="shared" si="356"/>
        <v>39685.852919999998</v>
      </c>
      <c r="BX189" s="44">
        <f t="shared" si="357"/>
        <v>1292.310684</v>
      </c>
      <c r="BY189" s="44">
        <f t="shared" si="358"/>
        <v>1228.1534160000001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2300089.1461199997</v>
      </c>
      <c r="M191" s="24">
        <f t="shared" si="469"/>
        <v>20810430.754054811</v>
      </c>
      <c r="N191" s="24">
        <f t="shared" si="469"/>
        <v>0</v>
      </c>
      <c r="O191" s="24"/>
      <c r="P191" s="24">
        <f t="shared" si="469"/>
        <v>734150.92981799995</v>
      </c>
      <c r="Q191" s="24">
        <f t="shared" si="469"/>
        <v>6674424.1059938995</v>
      </c>
      <c r="R191" s="24">
        <f t="shared" si="469"/>
        <v>0</v>
      </c>
      <c r="S191" s="24"/>
      <c r="T191" s="24">
        <f t="shared" ref="T191:V191" si="470">T189+T182</f>
        <v>88044.42835799999</v>
      </c>
      <c r="U191" s="24">
        <f t="shared" si="470"/>
        <v>800934.7214481897</v>
      </c>
      <c r="V191" s="24">
        <f t="shared" si="470"/>
        <v>0</v>
      </c>
      <c r="W191" s="24"/>
      <c r="X191" s="24">
        <f t="shared" si="469"/>
        <v>1077677.4870599997</v>
      </c>
      <c r="Y191" s="24">
        <f t="shared" si="469"/>
        <v>9312333.315403102</v>
      </c>
      <c r="Z191" s="24">
        <f t="shared" si="469"/>
        <v>0</v>
      </c>
      <c r="AA191" s="24"/>
      <c r="AB191" s="24">
        <f t="shared" si="469"/>
        <v>1014744.4375439999</v>
      </c>
      <c r="AC191" s="24">
        <f t="shared" si="469"/>
        <v>8958040.2416289859</v>
      </c>
      <c r="AD191" s="24">
        <f t="shared" si="469"/>
        <v>0</v>
      </c>
      <c r="AE191" s="24"/>
      <c r="AF191" s="24">
        <f t="shared" si="469"/>
        <v>608422.98613199987</v>
      </c>
      <c r="AG191" s="24">
        <f t="shared" si="469"/>
        <v>3965560.7171107987</v>
      </c>
      <c r="AH191" s="24">
        <f t="shared" si="469"/>
        <v>0</v>
      </c>
      <c r="AI191" s="24"/>
      <c r="AJ191" s="24">
        <f t="shared" si="469"/>
        <v>591278.56557600002</v>
      </c>
      <c r="AK191" s="24">
        <f t="shared" si="469"/>
        <v>5433839.9798336877</v>
      </c>
      <c r="AL191" s="24">
        <f t="shared" si="469"/>
        <v>0</v>
      </c>
      <c r="AM191" s="24"/>
      <c r="AN191" s="24">
        <f t="shared" si="469"/>
        <v>72057.881177999996</v>
      </c>
      <c r="AO191" s="24">
        <f t="shared" si="469"/>
        <v>534335.29671615525</v>
      </c>
      <c r="AP191" s="24">
        <f t="shared" si="469"/>
        <v>0</v>
      </c>
      <c r="AQ191" s="24"/>
      <c r="AR191" s="24">
        <f t="shared" si="469"/>
        <v>31769.150754000002</v>
      </c>
      <c r="AS191" s="24">
        <f t="shared" si="469"/>
        <v>290059.64104030677</v>
      </c>
      <c r="AT191" s="24">
        <f t="shared" si="469"/>
        <v>0</v>
      </c>
      <c r="AU191" s="24"/>
      <c r="AV191" s="24">
        <f t="shared" si="469"/>
        <v>56972.633159999998</v>
      </c>
      <c r="AW191" s="24">
        <f t="shared" si="469"/>
        <v>505609.8767712189</v>
      </c>
      <c r="AX191" s="24">
        <f t="shared" si="469"/>
        <v>0</v>
      </c>
      <c r="AY191" s="24"/>
      <c r="AZ191" s="24">
        <f t="shared" si="469"/>
        <v>1855.228932</v>
      </c>
      <c r="BA191" s="24">
        <f t="shared" si="469"/>
        <v>16479.759153170136</v>
      </c>
      <c r="BB191" s="24">
        <f t="shared" si="469"/>
        <v>0</v>
      </c>
      <c r="BC191" s="24"/>
      <c r="BD191" s="24">
        <f t="shared" si="469"/>
        <v>1763.125368</v>
      </c>
      <c r="BE191" s="24">
        <f t="shared" si="469"/>
        <v>15615.590845677614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23110519.900174811</v>
      </c>
      <c r="BO191" s="44">
        <f t="shared" si="348"/>
        <v>7408575.0358118992</v>
      </c>
      <c r="BP191" s="44">
        <f t="shared" si="349"/>
        <v>888979.1498061897</v>
      </c>
      <c r="BQ191" s="44">
        <f t="shared" si="350"/>
        <v>10390010.802463101</v>
      </c>
      <c r="BR191" s="44">
        <f t="shared" si="351"/>
        <v>9972784.6791729853</v>
      </c>
      <c r="BS191" s="44">
        <f t="shared" si="352"/>
        <v>4573983.7032427983</v>
      </c>
      <c r="BT191" s="44">
        <f t="shared" si="353"/>
        <v>6025118.5454096878</v>
      </c>
      <c r="BU191" s="44">
        <f t="shared" si="354"/>
        <v>606393.17789415526</v>
      </c>
      <c r="BV191" s="44">
        <f t="shared" si="355"/>
        <v>321828.79179430677</v>
      </c>
      <c r="BW191" s="44">
        <f t="shared" si="356"/>
        <v>562582.50993121893</v>
      </c>
      <c r="BX191" s="44">
        <f t="shared" si="357"/>
        <v>18334.988085170138</v>
      </c>
      <c r="BY191" s="44">
        <f t="shared" si="358"/>
        <v>17378.716213677613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17529232.79929775</v>
      </c>
      <c r="M193" s="24">
        <f t="shared" si="472"/>
        <v>147888258.60184717</v>
      </c>
      <c r="N193" s="24">
        <f t="shared" si="472"/>
        <v>0</v>
      </c>
      <c r="O193" s="24"/>
      <c r="P193" s="24">
        <f t="shared" si="472"/>
        <v>5943888.627252047</v>
      </c>
      <c r="Q193" s="24">
        <f t="shared" si="472"/>
        <v>47516622.300336882</v>
      </c>
      <c r="R193" s="24">
        <f t="shared" si="472"/>
        <v>0</v>
      </c>
      <c r="S193" s="24"/>
      <c r="T193" s="24">
        <f t="shared" ref="T193:V193" si="473">T191+T174+T155</f>
        <v>600917.81904093281</v>
      </c>
      <c r="U193" s="24">
        <f t="shared" si="473"/>
        <v>5696153.2385756755</v>
      </c>
      <c r="V193" s="24">
        <f t="shared" si="473"/>
        <v>0</v>
      </c>
      <c r="W193" s="24"/>
      <c r="X193" s="24">
        <f t="shared" si="472"/>
        <v>7817408.6628996432</v>
      </c>
      <c r="Y193" s="24">
        <f t="shared" si="472"/>
        <v>66196698.513943441</v>
      </c>
      <c r="Z193" s="24">
        <f t="shared" si="472"/>
        <v>0</v>
      </c>
      <c r="AA193" s="24"/>
      <c r="AB193" s="24">
        <f t="shared" si="472"/>
        <v>6716461.5511673205</v>
      </c>
      <c r="AC193" s="24">
        <f t="shared" si="472"/>
        <v>63708146.813272722</v>
      </c>
      <c r="AD193" s="24">
        <f t="shared" si="472"/>
        <v>0</v>
      </c>
      <c r="AE193" s="24"/>
      <c r="AF193" s="24">
        <f t="shared" si="472"/>
        <v>4226576.6785882832</v>
      </c>
      <c r="AG193" s="24">
        <f t="shared" si="472"/>
        <v>28177489.779633541</v>
      </c>
      <c r="AH193" s="24">
        <f t="shared" si="472"/>
        <v>0</v>
      </c>
      <c r="AI193" s="24"/>
      <c r="AJ193" s="24">
        <f t="shared" si="472"/>
        <v>3902191.3923700619</v>
      </c>
      <c r="AK193" s="24">
        <f t="shared" si="472"/>
        <v>38664909.108490407</v>
      </c>
      <c r="AL193" s="24">
        <f t="shared" si="472"/>
        <v>0</v>
      </c>
      <c r="AM193" s="24"/>
      <c r="AN193" s="24">
        <f t="shared" si="472"/>
        <v>454419.03541869635</v>
      </c>
      <c r="AO193" s="24">
        <f t="shared" si="472"/>
        <v>3798240.1643035123</v>
      </c>
      <c r="AP193" s="24">
        <f t="shared" si="472"/>
        <v>0</v>
      </c>
      <c r="AQ193" s="24"/>
      <c r="AR193" s="24">
        <f t="shared" si="472"/>
        <v>194415.24800672886</v>
      </c>
      <c r="AS193" s="24">
        <f t="shared" si="472"/>
        <v>2054326.0442312772</v>
      </c>
      <c r="AT193" s="24">
        <f t="shared" si="472"/>
        <v>0</v>
      </c>
      <c r="AU193" s="24"/>
      <c r="AV193" s="24">
        <f t="shared" si="472"/>
        <v>229395.8605101328</v>
      </c>
      <c r="AW193" s="24">
        <f t="shared" si="472"/>
        <v>3594105.8073217436</v>
      </c>
      <c r="AX193" s="24">
        <f t="shared" si="472"/>
        <v>0</v>
      </c>
      <c r="AY193" s="24"/>
      <c r="AZ193" s="24">
        <f t="shared" si="472"/>
        <v>7469.934487743355</v>
      </c>
      <c r="BA193" s="24">
        <f t="shared" si="472"/>
        <v>117147.00646669666</v>
      </c>
      <c r="BB193" s="24">
        <f t="shared" si="472"/>
        <v>0</v>
      </c>
      <c r="BC193" s="24"/>
      <c r="BD193" s="24">
        <f t="shared" si="472"/>
        <v>10076.780121490661</v>
      </c>
      <c r="BE193" s="24">
        <f t="shared" si="472"/>
        <v>110837.23241613303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165417491.40114492</v>
      </c>
      <c r="BO193" s="44">
        <f t="shared" si="348"/>
        <v>53460510.927588932</v>
      </c>
      <c r="BP193" s="44">
        <f t="shared" si="349"/>
        <v>6297071.0576166082</v>
      </c>
      <c r="BQ193" s="44">
        <f t="shared" si="350"/>
        <v>74014107.176843077</v>
      </c>
      <c r="BR193" s="44">
        <f t="shared" si="351"/>
        <v>70424608.364440039</v>
      </c>
      <c r="BS193" s="44">
        <f t="shared" si="352"/>
        <v>32404066.458221823</v>
      </c>
      <c r="BT193" s="44">
        <f t="shared" si="353"/>
        <v>42567100.500860468</v>
      </c>
      <c r="BU193" s="44">
        <f t="shared" si="354"/>
        <v>4252659.199722209</v>
      </c>
      <c r="BV193" s="44">
        <f t="shared" si="355"/>
        <v>2248741.2922380059</v>
      </c>
      <c r="BW193" s="44">
        <f t="shared" si="356"/>
        <v>3823501.6678318763</v>
      </c>
      <c r="BX193" s="44">
        <f t="shared" si="357"/>
        <v>124616.94095444003</v>
      </c>
      <c r="BY193" s="44">
        <f t="shared" si="358"/>
        <v>120914.0125376237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436461.41255999997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139311.36208399999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16707.176604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204498.43827999997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192556.358672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115453.419016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112200.119888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13673.593763999999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6028.4656519999999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10811.040079999999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352.04541600000005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334.56798400000002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436461.41255999997</v>
      </c>
      <c r="BO200" s="44">
        <f t="shared" si="348"/>
        <v>139311.36208399999</v>
      </c>
      <c r="BP200" s="44">
        <f t="shared" si="349"/>
        <v>16707.176604</v>
      </c>
      <c r="BQ200" s="44">
        <f t="shared" si="350"/>
        <v>204498.43827999997</v>
      </c>
      <c r="BR200" s="44">
        <f t="shared" si="351"/>
        <v>192556.358672</v>
      </c>
      <c r="BS200" s="44">
        <f t="shared" si="352"/>
        <v>115453.419016</v>
      </c>
      <c r="BT200" s="44">
        <f t="shared" si="353"/>
        <v>112200.119888</v>
      </c>
      <c r="BU200" s="44">
        <f t="shared" si="354"/>
        <v>13673.593763999999</v>
      </c>
      <c r="BV200" s="44">
        <f t="shared" si="355"/>
        <v>6028.4656519999999</v>
      </c>
      <c r="BW200" s="44">
        <f t="shared" si="356"/>
        <v>10811.040079999999</v>
      </c>
      <c r="BX200" s="44">
        <f t="shared" si="357"/>
        <v>352.04541600000005</v>
      </c>
      <c r="BY200" s="44">
        <f t="shared" si="358"/>
        <v>334.56798400000002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1331.00334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424.83455099999998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50.949081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623.62466999999992</v>
      </c>
      <c r="Y201" s="47">
        <f t="shared" si="487"/>
        <v>0</v>
      </c>
      <c r="Z201" s="47">
        <f t="shared" si="487"/>
        <v>0</v>
      </c>
      <c r="AB201" s="47">
        <f t="shared" si="488"/>
        <v>587.206908</v>
      </c>
      <c r="AC201" s="47">
        <f t="shared" si="488"/>
        <v>0</v>
      </c>
      <c r="AD201" s="47">
        <f t="shared" si="488"/>
        <v>0</v>
      </c>
      <c r="AF201" s="47">
        <f t="shared" si="489"/>
        <v>352.07897399999996</v>
      </c>
      <c r="AG201" s="47">
        <f t="shared" si="489"/>
        <v>0</v>
      </c>
      <c r="AH201" s="47">
        <f t="shared" si="489"/>
        <v>0</v>
      </c>
      <c r="AJ201" s="47">
        <f t="shared" si="490"/>
        <v>342.15793200000002</v>
      </c>
      <c r="AK201" s="47">
        <f t="shared" si="490"/>
        <v>0</v>
      </c>
      <c r="AL201" s="47">
        <f t="shared" si="490"/>
        <v>0</v>
      </c>
      <c r="AN201" s="47">
        <f t="shared" si="491"/>
        <v>41.698070999999999</v>
      </c>
      <c r="AO201" s="47">
        <f t="shared" si="491"/>
        <v>0</v>
      </c>
      <c r="AP201" s="47">
        <f t="shared" si="491"/>
        <v>0</v>
      </c>
      <c r="AR201" s="47">
        <f t="shared" si="492"/>
        <v>18.384003</v>
      </c>
      <c r="AS201" s="47">
        <f t="shared" si="492"/>
        <v>0</v>
      </c>
      <c r="AT201" s="47">
        <f t="shared" si="492"/>
        <v>0</v>
      </c>
      <c r="AV201" s="47">
        <f t="shared" si="493"/>
        <v>32.968619999999994</v>
      </c>
      <c r="AW201" s="47">
        <f t="shared" si="493"/>
        <v>0</v>
      </c>
      <c r="AX201" s="47">
        <f t="shared" si="493"/>
        <v>0</v>
      </c>
      <c r="AZ201" s="47">
        <f t="shared" si="494"/>
        <v>1.073574</v>
      </c>
      <c r="BA201" s="47">
        <f t="shared" si="494"/>
        <v>0</v>
      </c>
      <c r="BB201" s="47">
        <f t="shared" si="494"/>
        <v>0</v>
      </c>
      <c r="BD201" s="47">
        <f t="shared" si="495"/>
        <v>1.020276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1331.00334</v>
      </c>
      <c r="BO201" s="44">
        <f t="shared" si="348"/>
        <v>424.83455099999998</v>
      </c>
      <c r="BP201" s="44">
        <f t="shared" si="349"/>
        <v>50.949081</v>
      </c>
      <c r="BQ201" s="44">
        <f t="shared" si="350"/>
        <v>623.62466999999992</v>
      </c>
      <c r="BR201" s="44">
        <f t="shared" si="351"/>
        <v>587.206908</v>
      </c>
      <c r="BS201" s="44">
        <f t="shared" si="352"/>
        <v>352.07897399999996</v>
      </c>
      <c r="BT201" s="44">
        <f t="shared" si="353"/>
        <v>342.15793200000002</v>
      </c>
      <c r="BU201" s="44">
        <f t="shared" si="354"/>
        <v>41.698070999999999</v>
      </c>
      <c r="BV201" s="44">
        <f t="shared" si="355"/>
        <v>18.384003</v>
      </c>
      <c r="BW201" s="44">
        <f t="shared" si="356"/>
        <v>32.968619999999994</v>
      </c>
      <c r="BX201" s="44">
        <f t="shared" si="357"/>
        <v>1.073574</v>
      </c>
      <c r="BY201" s="44">
        <f t="shared" si="358"/>
        <v>1.020276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6779372.0439841906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2431425.5713739931</v>
      </c>
      <c r="Q202" s="24">
        <f t="shared" si="500"/>
        <v>4434652.9893152546</v>
      </c>
      <c r="R202" s="24">
        <f t="shared" si="500"/>
        <v>0</v>
      </c>
      <c r="S202" s="24"/>
      <c r="T202" s="24">
        <f t="shared" ref="T202:V202" si="501">SUM(T196:T201)</f>
        <v>205755.85159780845</v>
      </c>
      <c r="U202" s="24">
        <f t="shared" si="501"/>
        <v>528174.59901811578</v>
      </c>
      <c r="V202" s="24">
        <f t="shared" si="501"/>
        <v>0</v>
      </c>
      <c r="W202" s="24"/>
      <c r="X202" s="24">
        <f t="shared" si="500"/>
        <v>2872896.7430066401</v>
      </c>
      <c r="Y202" s="24">
        <f t="shared" si="500"/>
        <v>6119589.1652112864</v>
      </c>
      <c r="Z202" s="24">
        <f t="shared" si="500"/>
        <v>0</v>
      </c>
      <c r="AA202" s="24"/>
      <c r="AB202" s="24">
        <f t="shared" si="500"/>
        <v>2210851.4911975567</v>
      </c>
      <c r="AC202" s="24">
        <f t="shared" si="500"/>
        <v>5907102.4112514062</v>
      </c>
      <c r="AD202" s="24">
        <f t="shared" si="500"/>
        <v>0</v>
      </c>
      <c r="AE202" s="24"/>
      <c r="AF202" s="24">
        <f t="shared" si="500"/>
        <v>1478606.0494464126</v>
      </c>
      <c r="AG202" s="24">
        <f t="shared" si="500"/>
        <v>2598024.0479489123</v>
      </c>
      <c r="AH202" s="24">
        <f t="shared" si="500"/>
        <v>0</v>
      </c>
      <c r="AI202" s="24"/>
      <c r="AJ202" s="24">
        <f t="shared" si="500"/>
        <v>1279487.5587573517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139719.70790888462</v>
      </c>
      <c r="AO202" s="24">
        <f t="shared" si="500"/>
        <v>351082.82172699663</v>
      </c>
      <c r="AP202" s="24">
        <f t="shared" si="500"/>
        <v>0</v>
      </c>
      <c r="AQ202" s="24"/>
      <c r="AR202" s="24">
        <f t="shared" si="500"/>
        <v>57051.320697006493</v>
      </c>
      <c r="AS202" s="24">
        <f t="shared" si="500"/>
        <v>185475.74451013346</v>
      </c>
      <c r="AT202" s="24">
        <f t="shared" si="500"/>
        <v>0</v>
      </c>
      <c r="AU202" s="24"/>
      <c r="AV202" s="24">
        <f t="shared" si="500"/>
        <v>10844.008699999998</v>
      </c>
      <c r="AW202" s="24">
        <f t="shared" si="500"/>
        <v>332246.84941733273</v>
      </c>
      <c r="AX202" s="24">
        <f t="shared" si="500"/>
        <v>0</v>
      </c>
      <c r="AY202" s="24"/>
      <c r="AZ202" s="24">
        <f t="shared" si="500"/>
        <v>353.11899000000005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2619.4590847467443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20425961.41014038</v>
      </c>
      <c r="BO202" s="44">
        <f t="shared" si="348"/>
        <v>6866078.5606892481</v>
      </c>
      <c r="BP202" s="44">
        <f t="shared" si="349"/>
        <v>733930.4506159242</v>
      </c>
      <c r="BQ202" s="44">
        <f t="shared" si="350"/>
        <v>8992485.9082179256</v>
      </c>
      <c r="BR202" s="44">
        <f t="shared" si="351"/>
        <v>8117953.9024489634</v>
      </c>
      <c r="BS202" s="44">
        <f t="shared" si="352"/>
        <v>4076630.0973953251</v>
      </c>
      <c r="BT202" s="44">
        <f t="shared" si="353"/>
        <v>4876460.6175760096</v>
      </c>
      <c r="BU202" s="44">
        <f t="shared" si="354"/>
        <v>490802.52963588125</v>
      </c>
      <c r="BV202" s="44">
        <f t="shared" si="355"/>
        <v>242527.06520713994</v>
      </c>
      <c r="BW202" s="44">
        <f t="shared" si="356"/>
        <v>343090.85811733274</v>
      </c>
      <c r="BX202" s="44">
        <f t="shared" si="357"/>
        <v>11183.235025134602</v>
      </c>
      <c r="BY202" s="44">
        <f t="shared" si="358"/>
        <v>12768.364930733233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24308604.84328194</v>
      </c>
      <c r="M204" s="24">
        <f t="shared" si="502"/>
        <v>161534847.96800336</v>
      </c>
      <c r="N204" s="24">
        <f t="shared" si="502"/>
        <v>0</v>
      </c>
      <c r="O204" s="24"/>
      <c r="P204" s="24">
        <f t="shared" si="502"/>
        <v>8375314.1986260395</v>
      </c>
      <c r="Q204" s="24">
        <f t="shared" si="502"/>
        <v>51951275.289652139</v>
      </c>
      <c r="R204" s="24">
        <f t="shared" si="502"/>
        <v>0</v>
      </c>
      <c r="S204" s="24"/>
      <c r="T204" s="24">
        <f t="shared" ref="T204:V204" si="503">T193+T202</f>
        <v>806673.67063874123</v>
      </c>
      <c r="U204" s="24">
        <f t="shared" si="503"/>
        <v>6224327.8375937911</v>
      </c>
      <c r="V204" s="24">
        <f t="shared" si="503"/>
        <v>0</v>
      </c>
      <c r="W204" s="24"/>
      <c r="X204" s="24">
        <f t="shared" si="502"/>
        <v>10690305.405906282</v>
      </c>
      <c r="Y204" s="24">
        <f t="shared" si="502"/>
        <v>72316287.679154724</v>
      </c>
      <c r="Z204" s="24">
        <f t="shared" si="502"/>
        <v>0</v>
      </c>
      <c r="AA204" s="24"/>
      <c r="AB204" s="24">
        <f t="shared" si="502"/>
        <v>8927313.0423648767</v>
      </c>
      <c r="AC204" s="24">
        <f t="shared" si="502"/>
        <v>69615249.224524125</v>
      </c>
      <c r="AD204" s="24">
        <f t="shared" si="502"/>
        <v>0</v>
      </c>
      <c r="AE204" s="24"/>
      <c r="AF204" s="24">
        <f t="shared" si="502"/>
        <v>5705182.7280346956</v>
      </c>
      <c r="AG204" s="24">
        <f t="shared" si="502"/>
        <v>30775513.827582452</v>
      </c>
      <c r="AH204" s="24">
        <f t="shared" si="502"/>
        <v>0</v>
      </c>
      <c r="AI204" s="24"/>
      <c r="AJ204" s="24">
        <f t="shared" si="502"/>
        <v>5181678.9511274137</v>
      </c>
      <c r="AK204" s="24">
        <f t="shared" si="502"/>
        <v>42261882.167309068</v>
      </c>
      <c r="AL204" s="24">
        <f t="shared" si="502"/>
        <v>0</v>
      </c>
      <c r="AM204" s="24"/>
      <c r="AN204" s="24">
        <f t="shared" si="502"/>
        <v>594138.74332758097</v>
      </c>
      <c r="AO204" s="24">
        <f t="shared" si="502"/>
        <v>4149322.9860305088</v>
      </c>
      <c r="AP204" s="24">
        <f t="shared" si="502"/>
        <v>0</v>
      </c>
      <c r="AQ204" s="24"/>
      <c r="AR204" s="24">
        <f t="shared" si="502"/>
        <v>251466.56870373536</v>
      </c>
      <c r="AS204" s="24">
        <f t="shared" si="502"/>
        <v>2239801.7887414107</v>
      </c>
      <c r="AT204" s="24">
        <f t="shared" si="502"/>
        <v>0</v>
      </c>
      <c r="AU204" s="24"/>
      <c r="AV204" s="24">
        <f t="shared" si="502"/>
        <v>240239.86921013281</v>
      </c>
      <c r="AW204" s="24">
        <f t="shared" si="502"/>
        <v>3926352.6567390761</v>
      </c>
      <c r="AX204" s="24">
        <f t="shared" si="502"/>
        <v>0</v>
      </c>
      <c r="AY204" s="24"/>
      <c r="AZ204" s="24">
        <f t="shared" si="502"/>
        <v>7823.053477743355</v>
      </c>
      <c r="BA204" s="24">
        <f t="shared" si="502"/>
        <v>127977.12250183127</v>
      </c>
      <c r="BB204" s="24">
        <f t="shared" si="502"/>
        <v>0</v>
      </c>
      <c r="BC204" s="24"/>
      <c r="BD204" s="24">
        <f t="shared" si="502"/>
        <v>12696.239206237406</v>
      </c>
      <c r="BE204" s="24">
        <f t="shared" si="502"/>
        <v>120986.13826211952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185843452.81128532</v>
      </c>
      <c r="BO204" s="44">
        <f t="shared" si="348"/>
        <v>60326589.48827818</v>
      </c>
      <c r="BP204" s="44">
        <f t="shared" si="349"/>
        <v>7031001.5082325321</v>
      </c>
      <c r="BQ204" s="44">
        <f t="shared" si="350"/>
        <v>83006593.085061014</v>
      </c>
      <c r="BR204" s="44">
        <f t="shared" si="351"/>
        <v>78542562.266889006</v>
      </c>
      <c r="BS204" s="44">
        <f t="shared" si="352"/>
        <v>36480696.555617146</v>
      </c>
      <c r="BT204" s="44">
        <f t="shared" si="353"/>
        <v>47443561.118436486</v>
      </c>
      <c r="BU204" s="44">
        <f t="shared" si="354"/>
        <v>4743461.7293580901</v>
      </c>
      <c r="BV204" s="44">
        <f t="shared" si="355"/>
        <v>2491268.357445146</v>
      </c>
      <c r="BW204" s="44">
        <f t="shared" si="356"/>
        <v>4166592.525949209</v>
      </c>
      <c r="BX204" s="44">
        <f t="shared" si="357"/>
        <v>135800.17597957462</v>
      </c>
      <c r="BY204" s="44">
        <f t="shared" si="358"/>
        <v>133682.37746835692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880033.38105873007</v>
      </c>
      <c r="I224" s="21">
        <f>+'Function-Classif'!T224</f>
        <v>0</v>
      </c>
      <c r="J224" s="21">
        <f>+'Function-Classif'!U224</f>
        <v>934590.61894127016</v>
      </c>
      <c r="K224" s="47"/>
      <c r="L224" s="47">
        <f t="shared" ref="L224:N228" si="558">INDEX(Alloc,$E224,L$1)*$G224</f>
        <v>448414.2012296397</v>
      </c>
      <c r="M224" s="47">
        <f t="shared" si="558"/>
        <v>0</v>
      </c>
      <c r="N224" s="47">
        <f t="shared" si="558"/>
        <v>653828.01057757728</v>
      </c>
      <c r="O224" s="47"/>
      <c r="P224" s="47">
        <f t="shared" ref="P224:V228" si="559">INDEX(Alloc,$E224,P$1)*$G224</f>
        <v>122185.58190355578</v>
      </c>
      <c r="Q224" s="47">
        <f t="shared" si="559"/>
        <v>0</v>
      </c>
      <c r="R224" s="47">
        <f t="shared" si="559"/>
        <v>176717.41238420922</v>
      </c>
      <c r="S224" s="47"/>
      <c r="T224" s="47">
        <f t="shared" si="559"/>
        <v>9788.097970981813</v>
      </c>
      <c r="U224" s="47">
        <f t="shared" si="559"/>
        <v>0</v>
      </c>
      <c r="V224" s="47">
        <f t="shared" si="559"/>
        <v>6383.5031206214408</v>
      </c>
      <c r="W224" s="24"/>
      <c r="X224" s="47">
        <f t="shared" ref="X224:Z228" si="560">INDEX(Alloc,$E224,X$1)*$G224</f>
        <v>116246.55722849461</v>
      </c>
      <c r="Y224" s="47">
        <f t="shared" si="560"/>
        <v>0</v>
      </c>
      <c r="Z224" s="47">
        <f t="shared" si="560"/>
        <v>44498.120827224586</v>
      </c>
      <c r="AB224" s="47">
        <f t="shared" ref="AB224:AD228" si="561">INDEX(Alloc,$E224,AB$1)*$G224</f>
        <v>103346.16470279336</v>
      </c>
      <c r="AC224" s="47">
        <f t="shared" si="561"/>
        <v>0</v>
      </c>
      <c r="AD224" s="47">
        <f t="shared" si="561"/>
        <v>9995.5889583167318</v>
      </c>
      <c r="AF224" s="47">
        <f t="shared" ref="AF224:AH228" si="562">INDEX(Alloc,$E224,AF$1)*$G224</f>
        <v>62813.083590590024</v>
      </c>
      <c r="AG224" s="47">
        <f t="shared" si="562"/>
        <v>0</v>
      </c>
      <c r="AH224" s="47">
        <f t="shared" si="562"/>
        <v>4692.445234376496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6407.1789752377181</v>
      </c>
      <c r="AO224" s="47">
        <f t="shared" si="564"/>
        <v>0</v>
      </c>
      <c r="AP224" s="47">
        <f t="shared" si="564"/>
        <v>94.824225609031515</v>
      </c>
      <c r="AR224" s="47">
        <f t="shared" ref="AR224:AT228" si="565">INDEX(Alloc,$E224,AR$1)*$G224</f>
        <v>3353.4298540001128</v>
      </c>
      <c r="AS224" s="47">
        <f t="shared" si="565"/>
        <v>0</v>
      </c>
      <c r="AT224" s="47">
        <f t="shared" si="565"/>
        <v>94.824225609031515</v>
      </c>
      <c r="AV224" s="47">
        <f t="shared" ref="AV224:AX228" si="566">INDEX(Alloc,$E224,AV$1)*$G224</f>
        <v>7146.4044908270243</v>
      </c>
      <c r="AW224" s="47">
        <f t="shared" si="566"/>
        <v>0</v>
      </c>
      <c r="AX224" s="47">
        <f t="shared" si="566"/>
        <v>28441.038853135018</v>
      </c>
      <c r="AZ224" s="47">
        <f t="shared" ref="AZ224:BB228" si="567">INDEX(Alloc,$E224,AZ$1)*$G224</f>
        <v>228.60210531290187</v>
      </c>
      <c r="BA224" s="47">
        <f t="shared" si="567"/>
        <v>0</v>
      </c>
      <c r="BB224" s="47">
        <f t="shared" si="567"/>
        <v>257.03816883038559</v>
      </c>
      <c r="BD224" s="47">
        <f t="shared" ref="BD224:BF228" si="568">INDEX(Alloc,$E224,BD$1)*$G224</f>
        <v>104.07900729693095</v>
      </c>
      <c r="BE224" s="47">
        <f t="shared" si="568"/>
        <v>0</v>
      </c>
      <c r="BF224" s="47">
        <f t="shared" si="568"/>
        <v>1411.4142231199389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1102242.211807217</v>
      </c>
      <c r="BO224" s="44">
        <f t="shared" si="518"/>
        <v>298902.994287765</v>
      </c>
      <c r="BP224" s="44">
        <f t="shared" si="519"/>
        <v>16171.601091603254</v>
      </c>
      <c r="BQ224" s="44">
        <f t="shared" si="520"/>
        <v>160744.67805571918</v>
      </c>
      <c r="BR224" s="44">
        <f t="shared" si="521"/>
        <v>113341.75366111009</v>
      </c>
      <c r="BS224" s="44">
        <f t="shared" si="522"/>
        <v>67505.528824966517</v>
      </c>
      <c r="BT224" s="44">
        <f t="shared" si="523"/>
        <v>8176.3981426409428</v>
      </c>
      <c r="BU224" s="44">
        <f t="shared" si="524"/>
        <v>6502.0032008467497</v>
      </c>
      <c r="BV224" s="44">
        <f t="shared" si="525"/>
        <v>3448.2540796091444</v>
      </c>
      <c r="BW224" s="44">
        <f t="shared" si="526"/>
        <v>35587.443343962041</v>
      </c>
      <c r="BX224" s="44">
        <f t="shared" si="527"/>
        <v>485.64027414328746</v>
      </c>
      <c r="BY224" s="44">
        <f t="shared" si="528"/>
        <v>1515.4932304168699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4947129.552992193</v>
      </c>
      <c r="I227" s="21">
        <f>+'Function-Classif'!T227</f>
        <v>0</v>
      </c>
      <c r="J227" s="21">
        <f>+'Function-Classif'!U227</f>
        <v>933542.44700780755</v>
      </c>
      <c r="K227" s="24"/>
      <c r="L227" s="47">
        <f t="shared" si="558"/>
        <v>2604959.4199604881</v>
      </c>
      <c r="M227" s="47">
        <f t="shared" si="558"/>
        <v>0</v>
      </c>
      <c r="N227" s="47">
        <f t="shared" si="558"/>
        <v>811118.10062297201</v>
      </c>
      <c r="O227" s="47"/>
      <c r="P227" s="47">
        <f t="shared" si="559"/>
        <v>693193.70339721045</v>
      </c>
      <c r="Q227" s="47">
        <f t="shared" si="559"/>
        <v>0</v>
      </c>
      <c r="R227" s="47">
        <f t="shared" si="559"/>
        <v>100773.53077754569</v>
      </c>
      <c r="S227" s="47"/>
      <c r="T227" s="47">
        <f t="shared" si="559"/>
        <v>52808.826715601084</v>
      </c>
      <c r="U227" s="47">
        <f t="shared" si="559"/>
        <v>0</v>
      </c>
      <c r="V227" s="47">
        <f t="shared" si="559"/>
        <v>0</v>
      </c>
      <c r="W227" s="24"/>
      <c r="X227" s="47">
        <f t="shared" si="560"/>
        <v>612925.35595210956</v>
      </c>
      <c r="Y227" s="47">
        <f t="shared" si="560"/>
        <v>0</v>
      </c>
      <c r="Z227" s="47">
        <f t="shared" si="560"/>
        <v>0</v>
      </c>
      <c r="AB227" s="47">
        <f t="shared" si="561"/>
        <v>557574.0782010532</v>
      </c>
      <c r="AC227" s="47">
        <f t="shared" si="561"/>
        <v>0</v>
      </c>
      <c r="AD227" s="47">
        <f t="shared" si="561"/>
        <v>0</v>
      </c>
      <c r="AF227" s="47">
        <f t="shared" si="562"/>
        <v>331058.90545421257</v>
      </c>
      <c r="AG227" s="47">
        <f t="shared" si="562"/>
        <v>0</v>
      </c>
      <c r="AH227" s="47">
        <f t="shared" si="562"/>
        <v>0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34568.064729457532</v>
      </c>
      <c r="AO227" s="47">
        <f t="shared" si="564"/>
        <v>0</v>
      </c>
      <c r="AP227" s="47">
        <f t="shared" si="564"/>
        <v>0</v>
      </c>
      <c r="AR227" s="47">
        <f t="shared" si="565"/>
        <v>18092.452342408666</v>
      </c>
      <c r="AS227" s="47">
        <f t="shared" si="565"/>
        <v>0</v>
      </c>
      <c r="AT227" s="47">
        <f t="shared" si="565"/>
        <v>0</v>
      </c>
      <c r="AV227" s="47">
        <f t="shared" si="566"/>
        <v>40082.802150819967</v>
      </c>
      <c r="AW227" s="47">
        <f t="shared" si="566"/>
        <v>0</v>
      </c>
      <c r="AX227" s="47">
        <f t="shared" si="566"/>
        <v>21385.721764582941</v>
      </c>
      <c r="AZ227" s="47">
        <f t="shared" si="567"/>
        <v>1282.1850442805762</v>
      </c>
      <c r="BA227" s="47">
        <f t="shared" si="567"/>
        <v>0</v>
      </c>
      <c r="BB227" s="47">
        <f t="shared" si="567"/>
        <v>40.098228308593022</v>
      </c>
      <c r="BD227" s="47">
        <f t="shared" si="568"/>
        <v>583.75904455050625</v>
      </c>
      <c r="BE227" s="47">
        <f t="shared" si="568"/>
        <v>0</v>
      </c>
      <c r="BF227" s="47">
        <f t="shared" si="568"/>
        <v>224.99561439821639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3416077.5205834601</v>
      </c>
      <c r="BO227" s="44">
        <f t="shared" si="518"/>
        <v>793967.2341747561</v>
      </c>
      <c r="BP227" s="44">
        <f t="shared" si="519"/>
        <v>52808.826715601084</v>
      </c>
      <c r="BQ227" s="44">
        <f t="shared" si="520"/>
        <v>612925.35595210956</v>
      </c>
      <c r="BR227" s="44">
        <f t="shared" si="521"/>
        <v>557574.0782010532</v>
      </c>
      <c r="BS227" s="44">
        <f t="shared" si="522"/>
        <v>331058.90545421257</v>
      </c>
      <c r="BT227" s="44">
        <f t="shared" si="523"/>
        <v>0</v>
      </c>
      <c r="BU227" s="44">
        <f t="shared" si="524"/>
        <v>34568.064729457532</v>
      </c>
      <c r="BV227" s="44">
        <f t="shared" si="525"/>
        <v>18092.452342408666</v>
      </c>
      <c r="BW227" s="44">
        <f t="shared" si="526"/>
        <v>61468.523915402911</v>
      </c>
      <c r="BX227" s="44">
        <f t="shared" si="527"/>
        <v>1322.2832725891692</v>
      </c>
      <c r="BY227" s="44">
        <f t="shared" si="528"/>
        <v>808.75465894872264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494688.30470885814</v>
      </c>
      <c r="I228" s="21">
        <f>+'Function-Classif'!T228</f>
        <v>0</v>
      </c>
      <c r="J228" s="21">
        <f>+'Function-Classif'!U228</f>
        <v>41036.695291141841</v>
      </c>
      <c r="K228" s="24"/>
      <c r="L228" s="47">
        <f t="shared" si="558"/>
        <v>245514.40624470438</v>
      </c>
      <c r="M228" s="47">
        <f t="shared" si="558"/>
        <v>0</v>
      </c>
      <c r="N228" s="47">
        <f t="shared" si="558"/>
        <v>35655.161098546436</v>
      </c>
      <c r="O228" s="47"/>
      <c r="P228" s="47">
        <f t="shared" si="559"/>
        <v>68671.929207198089</v>
      </c>
      <c r="Q228" s="47">
        <f t="shared" si="559"/>
        <v>0</v>
      </c>
      <c r="R228" s="47">
        <f t="shared" si="559"/>
        <v>4429.8067958082465</v>
      </c>
      <c r="S228" s="47"/>
      <c r="T228" s="47">
        <f t="shared" si="559"/>
        <v>5791.6856071567854</v>
      </c>
      <c r="U228" s="47">
        <f t="shared" si="559"/>
        <v>0</v>
      </c>
      <c r="V228" s="47">
        <f t="shared" si="559"/>
        <v>0</v>
      </c>
      <c r="W228" s="24"/>
      <c r="X228" s="47">
        <f t="shared" si="560"/>
        <v>67221.167049344032</v>
      </c>
      <c r="Y228" s="47">
        <f t="shared" si="560"/>
        <v>0</v>
      </c>
      <c r="Z228" s="47">
        <f t="shared" si="560"/>
        <v>0</v>
      </c>
      <c r="AB228" s="47">
        <f t="shared" si="561"/>
        <v>61150.644020779488</v>
      </c>
      <c r="AC228" s="47">
        <f t="shared" si="561"/>
        <v>0</v>
      </c>
      <c r="AD228" s="47">
        <f t="shared" si="561"/>
        <v>0</v>
      </c>
      <c r="AF228" s="47">
        <f t="shared" si="562"/>
        <v>36308.117735056505</v>
      </c>
      <c r="AG228" s="47">
        <f t="shared" si="562"/>
        <v>0</v>
      </c>
      <c r="AH228" s="47">
        <f t="shared" si="562"/>
        <v>0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3791.1723363798369</v>
      </c>
      <c r="AO228" s="47">
        <f t="shared" si="564"/>
        <v>0</v>
      </c>
      <c r="AP228" s="47">
        <f t="shared" si="564"/>
        <v>0</v>
      </c>
      <c r="AR228" s="47">
        <f t="shared" si="565"/>
        <v>1984.2477545281631</v>
      </c>
      <c r="AS228" s="47">
        <f t="shared" si="565"/>
        <v>0</v>
      </c>
      <c r="AT228" s="47">
        <f t="shared" si="565"/>
        <v>0</v>
      </c>
      <c r="AV228" s="47">
        <f t="shared" si="566"/>
        <v>4065.6687788306153</v>
      </c>
      <c r="AW228" s="47">
        <f t="shared" si="566"/>
        <v>0</v>
      </c>
      <c r="AX228" s="47">
        <f t="shared" si="566"/>
        <v>940.07439131151853</v>
      </c>
      <c r="AZ228" s="47">
        <f t="shared" si="567"/>
        <v>130.05427324168375</v>
      </c>
      <c r="BA228" s="47">
        <f t="shared" si="567"/>
        <v>0</v>
      </c>
      <c r="BB228" s="47">
        <f t="shared" si="567"/>
        <v>1.7626394837090975</v>
      </c>
      <c r="BD228" s="47">
        <f t="shared" si="568"/>
        <v>59.211701638490162</v>
      </c>
      <c r="BE228" s="47">
        <f t="shared" si="568"/>
        <v>0</v>
      </c>
      <c r="BF228" s="47">
        <f t="shared" si="568"/>
        <v>9.8903659919232698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281169.56734325085</v>
      </c>
      <c r="BO228" s="44">
        <f t="shared" si="518"/>
        <v>73101.736003006343</v>
      </c>
      <c r="BP228" s="44">
        <f t="shared" si="519"/>
        <v>5791.6856071567854</v>
      </c>
      <c r="BQ228" s="44">
        <f t="shared" si="520"/>
        <v>67221.167049344032</v>
      </c>
      <c r="BR228" s="44">
        <f t="shared" si="521"/>
        <v>61150.644020779488</v>
      </c>
      <c r="BS228" s="44">
        <f t="shared" si="522"/>
        <v>36308.117735056505</v>
      </c>
      <c r="BT228" s="44">
        <f t="shared" si="523"/>
        <v>0</v>
      </c>
      <c r="BU228" s="44">
        <f t="shared" si="524"/>
        <v>3791.1723363798369</v>
      </c>
      <c r="BV228" s="44">
        <f t="shared" si="525"/>
        <v>1984.2477545281631</v>
      </c>
      <c r="BW228" s="44">
        <f t="shared" si="526"/>
        <v>5005.7431701421337</v>
      </c>
      <c r="BX228" s="44">
        <f t="shared" si="527"/>
        <v>131.81691272539285</v>
      </c>
      <c r="BY228" s="44">
        <f t="shared" si="528"/>
        <v>69.10206763041343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-58136.08905950281</v>
      </c>
      <c r="I232" s="21">
        <f>+'Function-Classif'!T232</f>
        <v>0</v>
      </c>
      <c r="J232" s="21">
        <f>+'Function-Classif'!U232</f>
        <v>-21063.910940497193</v>
      </c>
      <c r="K232" s="24"/>
      <c r="L232" s="47">
        <f t="shared" si="577"/>
        <v>-30626.980203002611</v>
      </c>
      <c r="M232" s="47">
        <f t="shared" si="577"/>
        <v>0</v>
      </c>
      <c r="N232" s="47">
        <f t="shared" si="577"/>
        <v>-12151.774941269183</v>
      </c>
      <c r="O232" s="47"/>
      <c r="P232" s="47">
        <f t="shared" si="578"/>
        <v>-8029.324025583478</v>
      </c>
      <c r="Q232" s="47">
        <f t="shared" si="578"/>
        <v>0</v>
      </c>
      <c r="R232" s="47">
        <f t="shared" si="578"/>
        <v>-1981.9396207045374</v>
      </c>
      <c r="S232" s="47"/>
      <c r="T232" s="47">
        <f t="shared" si="578"/>
        <v>-591.44628513149974</v>
      </c>
      <c r="U232" s="47">
        <f t="shared" si="578"/>
        <v>0</v>
      </c>
      <c r="V232" s="47">
        <f t="shared" si="578"/>
        <v>-18.6108635753675</v>
      </c>
      <c r="W232" s="24"/>
      <c r="X232" s="47">
        <f t="shared" si="579"/>
        <v>-7509.4107478639862</v>
      </c>
      <c r="Y232" s="47">
        <f t="shared" si="579"/>
        <v>0</v>
      </c>
      <c r="Z232" s="47">
        <f t="shared" si="579"/>
        <v>-223.16590254753527</v>
      </c>
      <c r="AB232" s="47">
        <f t="shared" si="580"/>
        <v>-6244.6969142794687</v>
      </c>
      <c r="AC232" s="47">
        <f t="shared" si="580"/>
        <v>0</v>
      </c>
      <c r="AD232" s="47">
        <f t="shared" si="580"/>
        <v>-29.141764160455612</v>
      </c>
      <c r="AF232" s="47">
        <f t="shared" si="581"/>
        <v>-4062.1361412192387</v>
      </c>
      <c r="AG232" s="47">
        <f t="shared" si="581"/>
        <v>0</v>
      </c>
      <c r="AH232" s="47">
        <f t="shared" si="581"/>
        <v>-24.598899864749388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-387.15409411629389</v>
      </c>
      <c r="AO232" s="47">
        <f t="shared" si="583"/>
        <v>0</v>
      </c>
      <c r="AP232" s="47">
        <f t="shared" si="583"/>
        <v>-0.27645646804003643</v>
      </c>
      <c r="AR232" s="47">
        <f t="shared" si="584"/>
        <v>-202.63115831874825</v>
      </c>
      <c r="AS232" s="47">
        <f t="shared" si="584"/>
        <v>0</v>
      </c>
      <c r="AT232" s="47">
        <f t="shared" si="584"/>
        <v>-0.27645646804003643</v>
      </c>
      <c r="AV232" s="47">
        <f t="shared" si="585"/>
        <v>-460.85562968166192</v>
      </c>
      <c r="AW232" s="47">
        <f t="shared" si="585"/>
        <v>0</v>
      </c>
      <c r="AX232" s="47">
        <f t="shared" si="585"/>
        <v>-6602.5723310509375</v>
      </c>
      <c r="AZ232" s="47">
        <f t="shared" si="586"/>
        <v>-14.74203808723105</v>
      </c>
      <c r="BA232" s="47">
        <f t="shared" si="586"/>
        <v>0</v>
      </c>
      <c r="BB232" s="47">
        <f t="shared" si="586"/>
        <v>-1.1806912099430016</v>
      </c>
      <c r="BD232" s="47">
        <f t="shared" si="587"/>
        <v>-6.7118222185767378</v>
      </c>
      <c r="BE232" s="47">
        <f t="shared" si="587"/>
        <v>0</v>
      </c>
      <c r="BF232" s="47">
        <f t="shared" si="587"/>
        <v>-6.5350315098417511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-42778.755144271796</v>
      </c>
      <c r="BO232" s="44">
        <f t="shared" si="518"/>
        <v>-10011.263646288015</v>
      </c>
      <c r="BP232" s="44">
        <f t="shared" si="519"/>
        <v>-610.05714870686722</v>
      </c>
      <c r="BQ232" s="44">
        <f t="shared" si="520"/>
        <v>-7732.5766504115218</v>
      </c>
      <c r="BR232" s="44">
        <f t="shared" si="521"/>
        <v>-6273.8386784399245</v>
      </c>
      <c r="BS232" s="44">
        <f t="shared" si="522"/>
        <v>-4086.7350410839881</v>
      </c>
      <c r="BT232" s="44">
        <f t="shared" si="523"/>
        <v>-23.837981668561458</v>
      </c>
      <c r="BU232" s="44">
        <f t="shared" si="524"/>
        <v>-387.4305505843339</v>
      </c>
      <c r="BV232" s="44">
        <f t="shared" si="525"/>
        <v>-202.90761478678829</v>
      </c>
      <c r="BW232" s="44">
        <f t="shared" si="526"/>
        <v>-7063.4279607325998</v>
      </c>
      <c r="BX232" s="44">
        <f t="shared" si="527"/>
        <v>-15.922729297174051</v>
      </c>
      <c r="BY232" s="44">
        <f t="shared" si="528"/>
        <v>-13.24685372841849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4106030.1193789477</v>
      </c>
      <c r="I233" s="21">
        <f>+'Function-Classif'!T233</f>
        <v>0</v>
      </c>
      <c r="J233" s="21">
        <f>+'Function-Classif'!U233</f>
        <v>1487699.8806210526</v>
      </c>
      <c r="K233" s="47"/>
      <c r="L233" s="47">
        <f t="shared" si="577"/>
        <v>2163119.4188250229</v>
      </c>
      <c r="M233" s="47">
        <f t="shared" si="577"/>
        <v>0</v>
      </c>
      <c r="N233" s="47">
        <f t="shared" si="577"/>
        <v>858254.39447254629</v>
      </c>
      <c r="O233" s="47"/>
      <c r="P233" s="47">
        <f t="shared" si="578"/>
        <v>567094.32678822055</v>
      </c>
      <c r="Q233" s="47">
        <f t="shared" si="578"/>
        <v>0</v>
      </c>
      <c r="R233" s="47">
        <f t="shared" si="578"/>
        <v>139980.24134499487</v>
      </c>
      <c r="S233" s="47"/>
      <c r="T233" s="47">
        <f t="shared" si="578"/>
        <v>41772.611471321012</v>
      </c>
      <c r="U233" s="47">
        <f t="shared" si="578"/>
        <v>0</v>
      </c>
      <c r="V233" s="47">
        <f t="shared" si="578"/>
        <v>1314.4462867101065</v>
      </c>
      <c r="W233" s="24"/>
      <c r="X233" s="47">
        <f t="shared" si="579"/>
        <v>530373.94170011638</v>
      </c>
      <c r="Y233" s="47">
        <f t="shared" si="579"/>
        <v>0</v>
      </c>
      <c r="Z233" s="47">
        <f t="shared" si="579"/>
        <v>15761.739950217481</v>
      </c>
      <c r="AB233" s="47">
        <f t="shared" si="580"/>
        <v>441049.85442313756</v>
      </c>
      <c r="AC233" s="47">
        <f t="shared" si="580"/>
        <v>0</v>
      </c>
      <c r="AD233" s="47">
        <f t="shared" si="580"/>
        <v>2058.2217226927446</v>
      </c>
      <c r="AF233" s="47">
        <f t="shared" si="581"/>
        <v>286900.16158108955</v>
      </c>
      <c r="AG233" s="47">
        <f t="shared" si="581"/>
        <v>0</v>
      </c>
      <c r="AH233" s="47">
        <f t="shared" si="581"/>
        <v>1737.3687391470276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27343.882208095161</v>
      </c>
      <c r="AO233" s="47">
        <f t="shared" si="583"/>
        <v>0</v>
      </c>
      <c r="AP233" s="47">
        <f t="shared" si="583"/>
        <v>19.52554089608072</v>
      </c>
      <c r="AR233" s="47">
        <f t="shared" si="584"/>
        <v>14311.41400533247</v>
      </c>
      <c r="AS233" s="47">
        <f t="shared" si="584"/>
        <v>0</v>
      </c>
      <c r="AT233" s="47">
        <f t="shared" si="584"/>
        <v>19.52554089608072</v>
      </c>
      <c r="AV233" s="47">
        <f t="shared" si="585"/>
        <v>32549.267189636397</v>
      </c>
      <c r="AW233" s="47">
        <f t="shared" si="585"/>
        <v>0</v>
      </c>
      <c r="AX233" s="47">
        <f t="shared" si="585"/>
        <v>466325.84501729242</v>
      </c>
      <c r="AZ233" s="47">
        <f t="shared" si="586"/>
        <v>1041.1992513849361</v>
      </c>
      <c r="BA233" s="47">
        <f t="shared" si="586"/>
        <v>0</v>
      </c>
      <c r="BB233" s="47">
        <f t="shared" si="586"/>
        <v>83.389745477202851</v>
      </c>
      <c r="BD233" s="47">
        <f t="shared" si="587"/>
        <v>474.04193558988959</v>
      </c>
      <c r="BE233" s="47">
        <f t="shared" si="587"/>
        <v>0</v>
      </c>
      <c r="BF233" s="47">
        <f t="shared" si="587"/>
        <v>461.55557837811989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3021373.8132975693</v>
      </c>
      <c r="BO233" s="44">
        <f t="shared" si="518"/>
        <v>707074.56813321542</v>
      </c>
      <c r="BP233" s="44">
        <f t="shared" si="519"/>
        <v>43087.057758031122</v>
      </c>
      <c r="BQ233" s="44">
        <f t="shared" si="520"/>
        <v>546135.68165033381</v>
      </c>
      <c r="BR233" s="44">
        <f t="shared" si="521"/>
        <v>443108.07614583027</v>
      </c>
      <c r="BS233" s="44">
        <f t="shared" si="522"/>
        <v>288637.53032023658</v>
      </c>
      <c r="BT233" s="44">
        <f t="shared" si="523"/>
        <v>1683.6266818040692</v>
      </c>
      <c r="BU233" s="44">
        <f t="shared" si="524"/>
        <v>27363.407748991242</v>
      </c>
      <c r="BV233" s="44">
        <f t="shared" si="525"/>
        <v>14330.93954622855</v>
      </c>
      <c r="BW233" s="44">
        <f t="shared" si="526"/>
        <v>498875.11220692884</v>
      </c>
      <c r="BX233" s="44">
        <f t="shared" si="527"/>
        <v>1124.5889968621391</v>
      </c>
      <c r="BY233" s="44">
        <f t="shared" si="528"/>
        <v>935.59751396800948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5993.4490804399047</v>
      </c>
      <c r="I235" s="31">
        <f>+'Function-Classif'!T235</f>
        <v>0</v>
      </c>
      <c r="J235" s="31">
        <f>+'Function-Classif'!U235</f>
        <v>2171.5509195600957</v>
      </c>
      <c r="K235" s="41"/>
      <c r="L235" s="47">
        <f t="shared" si="577"/>
        <v>3157.440572695913</v>
      </c>
      <c r="M235" s="47">
        <f t="shared" si="577"/>
        <v>0</v>
      </c>
      <c r="N235" s="47">
        <f t="shared" si="577"/>
        <v>1252.7682120639251</v>
      </c>
      <c r="O235" s="47"/>
      <c r="P235" s="47">
        <f t="shared" si="578"/>
        <v>827.7705892536502</v>
      </c>
      <c r="Q235" s="47">
        <f t="shared" si="578"/>
        <v>0</v>
      </c>
      <c r="R235" s="47">
        <f t="shared" si="578"/>
        <v>204.32496215975439</v>
      </c>
      <c r="S235" s="47"/>
      <c r="T235" s="47">
        <f t="shared" si="578"/>
        <v>60.974228763872418</v>
      </c>
      <c r="U235" s="47">
        <f t="shared" si="578"/>
        <v>0</v>
      </c>
      <c r="V235" s="47">
        <f t="shared" si="578"/>
        <v>1.9186578420817628</v>
      </c>
      <c r="W235" s="24"/>
      <c r="X235" s="47">
        <f t="shared" si="579"/>
        <v>774.17094389279612</v>
      </c>
      <c r="Y235" s="47">
        <f t="shared" si="579"/>
        <v>0</v>
      </c>
      <c r="Z235" s="47">
        <f t="shared" si="579"/>
        <v>23.006939321977594</v>
      </c>
      <c r="AB235" s="47">
        <f t="shared" si="580"/>
        <v>643.7872513269175</v>
      </c>
      <c r="AC235" s="47">
        <f t="shared" si="580"/>
        <v>0</v>
      </c>
      <c r="AD235" s="47">
        <f t="shared" si="580"/>
        <v>3.0043245501277784</v>
      </c>
      <c r="AF235" s="47">
        <f t="shared" si="581"/>
        <v>418.77956556887733</v>
      </c>
      <c r="AG235" s="47">
        <f t="shared" si="581"/>
        <v>0</v>
      </c>
      <c r="AH235" s="47">
        <f t="shared" si="581"/>
        <v>2.5359850681272569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39.913045182569945</v>
      </c>
      <c r="AO235" s="47">
        <f t="shared" si="583"/>
        <v>0</v>
      </c>
      <c r="AP235" s="47">
        <f t="shared" si="583"/>
        <v>2.8500846736703254E-2</v>
      </c>
      <c r="AR235" s="47">
        <f t="shared" si="584"/>
        <v>20.889942016067923</v>
      </c>
      <c r="AS235" s="47">
        <f t="shared" si="584"/>
        <v>0</v>
      </c>
      <c r="AT235" s="47">
        <f t="shared" si="584"/>
        <v>2.8500846736703254E-2</v>
      </c>
      <c r="AV235" s="47">
        <f t="shared" si="585"/>
        <v>47.511189600388505</v>
      </c>
      <c r="AW235" s="47">
        <f t="shared" si="585"/>
        <v>0</v>
      </c>
      <c r="AX235" s="47">
        <f t="shared" si="585"/>
        <v>680.68185710897603</v>
      </c>
      <c r="AZ235" s="47">
        <f t="shared" si="586"/>
        <v>1.5198073356343627</v>
      </c>
      <c r="BA235" s="47">
        <f t="shared" si="586"/>
        <v>0</v>
      </c>
      <c r="BB235" s="47">
        <f t="shared" si="586"/>
        <v>0.12172151173212889</v>
      </c>
      <c r="BD235" s="47">
        <f t="shared" si="587"/>
        <v>0.69194480321564478</v>
      </c>
      <c r="BE235" s="47">
        <f t="shared" si="587"/>
        <v>0</v>
      </c>
      <c r="BF235" s="47">
        <f t="shared" si="587"/>
        <v>0.67371884189214515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4410.2087847598377</v>
      </c>
      <c r="BO235" s="44">
        <f t="shared" si="518"/>
        <v>1032.0955514134046</v>
      </c>
      <c r="BP235" s="44">
        <f t="shared" si="519"/>
        <v>62.892886605954182</v>
      </c>
      <c r="BQ235" s="44">
        <f t="shared" si="520"/>
        <v>797.17788321477371</v>
      </c>
      <c r="BR235" s="44">
        <f t="shared" si="521"/>
        <v>646.79157587704526</v>
      </c>
      <c r="BS235" s="44">
        <f t="shared" si="522"/>
        <v>421.31555063700461</v>
      </c>
      <c r="BT235" s="44">
        <f t="shared" si="523"/>
        <v>2.4575393980278322</v>
      </c>
      <c r="BU235" s="44">
        <f t="shared" si="524"/>
        <v>39.94154602930665</v>
      </c>
      <c r="BV235" s="44">
        <f t="shared" si="525"/>
        <v>20.918442862804628</v>
      </c>
      <c r="BW235" s="44">
        <f t="shared" si="526"/>
        <v>728.19304670936458</v>
      </c>
      <c r="BX235" s="44">
        <f t="shared" si="527"/>
        <v>1.6415288473664915</v>
      </c>
      <c r="BY235" s="44">
        <f t="shared" si="528"/>
        <v>1.3656636451077899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13059069.718159666</v>
      </c>
      <c r="I236" s="24">
        <f t="shared" ref="I236:BF236" si="592">SUM(I224:I235)</f>
        <v>0</v>
      </c>
      <c r="J236" s="24">
        <f t="shared" si="592"/>
        <v>11655518.281840336</v>
      </c>
      <c r="K236" s="24"/>
      <c r="L236" s="24">
        <f t="shared" si="592"/>
        <v>6721995.312555912</v>
      </c>
      <c r="M236" s="24">
        <f t="shared" si="592"/>
        <v>0</v>
      </c>
      <c r="N236" s="24">
        <f t="shared" si="592"/>
        <v>8141573.1567624379</v>
      </c>
      <c r="O236" s="24"/>
      <c r="P236" s="24">
        <f t="shared" si="592"/>
        <v>1814535.01986468</v>
      </c>
      <c r="Q236" s="24">
        <f t="shared" si="592"/>
        <v>0</v>
      </c>
      <c r="R236" s="24">
        <f t="shared" si="592"/>
        <v>2123475.7636240134</v>
      </c>
      <c r="S236" s="24"/>
      <c r="T236" s="24">
        <f t="shared" ref="T236:V236" si="593">SUM(T224:T235)</f>
        <v>142558.45031348369</v>
      </c>
      <c r="U236" s="24">
        <f t="shared" si="593"/>
        <v>0</v>
      </c>
      <c r="V236" s="24">
        <f t="shared" si="593"/>
        <v>73992.638152598287</v>
      </c>
      <c r="W236" s="24"/>
      <c r="X236" s="24">
        <f t="shared" si="592"/>
        <v>1702206.9575483005</v>
      </c>
      <c r="Y236" s="24">
        <f t="shared" si="592"/>
        <v>0</v>
      </c>
      <c r="Z236" s="24">
        <f t="shared" si="592"/>
        <v>518279.53895121667</v>
      </c>
      <c r="AA236" s="24"/>
      <c r="AB236" s="24">
        <f t="shared" si="592"/>
        <v>1505182.0210167416</v>
      </c>
      <c r="AC236" s="24">
        <f t="shared" si="592"/>
        <v>0</v>
      </c>
      <c r="AD236" s="24">
        <f t="shared" si="592"/>
        <v>115861.14754539919</v>
      </c>
      <c r="AE236" s="24"/>
      <c r="AF236" s="24">
        <f t="shared" si="592"/>
        <v>919860.89806419739</v>
      </c>
      <c r="AG236" s="24">
        <f t="shared" si="592"/>
        <v>0</v>
      </c>
      <c r="AH236" s="24">
        <f t="shared" si="592"/>
        <v>54682.370170726907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93317.160116185871</v>
      </c>
      <c r="AO236" s="24">
        <f t="shared" si="592"/>
        <v>0</v>
      </c>
      <c r="AP236" s="24">
        <f t="shared" si="592"/>
        <v>1099.129189883809</v>
      </c>
      <c r="AQ236" s="24"/>
      <c r="AR236" s="24">
        <f t="shared" si="592"/>
        <v>48840.925442154658</v>
      </c>
      <c r="AS236" s="24">
        <f t="shared" si="592"/>
        <v>0</v>
      </c>
      <c r="AT236" s="24">
        <f t="shared" si="592"/>
        <v>1099.129189883809</v>
      </c>
      <c r="AU236" s="24"/>
      <c r="AV236" s="24">
        <f t="shared" si="592"/>
        <v>105654.51906969535</v>
      </c>
      <c r="AW236" s="24">
        <f t="shared" si="592"/>
        <v>0</v>
      </c>
      <c r="AX236" s="24">
        <f t="shared" si="592"/>
        <v>511170.78955237992</v>
      </c>
      <c r="AY236" s="24"/>
      <c r="AZ236" s="24">
        <f t="shared" si="592"/>
        <v>3379.7199033663128</v>
      </c>
      <c r="BA236" s="24">
        <f t="shared" si="592"/>
        <v>0</v>
      </c>
      <c r="BB236" s="24">
        <f t="shared" si="592"/>
        <v>3005.2103094016802</v>
      </c>
      <c r="BC236" s="24"/>
      <c r="BD236" s="24">
        <f t="shared" si="592"/>
        <v>1538.7342649472646</v>
      </c>
      <c r="BE236" s="24">
        <f t="shared" si="592"/>
        <v>0</v>
      </c>
      <c r="BF236" s="24">
        <f t="shared" si="592"/>
        <v>16504.915809220252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14863568.469318349</v>
      </c>
      <c r="BO236" s="44">
        <f t="shared" si="518"/>
        <v>3938010.7834886936</v>
      </c>
      <c r="BP236" s="44">
        <f t="shared" si="519"/>
        <v>216551.08846608197</v>
      </c>
      <c r="BQ236" s="44">
        <f t="shared" si="520"/>
        <v>2220486.496499517</v>
      </c>
      <c r="BR236" s="44">
        <f t="shared" si="521"/>
        <v>1621043.1685621408</v>
      </c>
      <c r="BS236" s="44">
        <f t="shared" si="522"/>
        <v>974543.2682349243</v>
      </c>
      <c r="BT236" s="44">
        <f t="shared" si="523"/>
        <v>94774.492583174506</v>
      </c>
      <c r="BU236" s="44">
        <f t="shared" si="524"/>
        <v>94416.289306069681</v>
      </c>
      <c r="BV236" s="44">
        <f t="shared" si="525"/>
        <v>49940.054632038467</v>
      </c>
      <c r="BW236" s="44">
        <f t="shared" si="526"/>
        <v>616825.30862207524</v>
      </c>
      <c r="BX236" s="44">
        <f t="shared" si="527"/>
        <v>6384.930212767993</v>
      </c>
      <c r="BY236" s="44">
        <f t="shared" si="528"/>
        <v>18043.650074167515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66428.673585557044</v>
      </c>
      <c r="I239" s="21">
        <f>+'Function-Classif'!T239</f>
        <v>0</v>
      </c>
      <c r="J239" s="21">
        <f>+'Function-Classif'!U239</f>
        <v>11421.32641444296</v>
      </c>
      <c r="K239" s="47"/>
      <c r="L239" s="47">
        <f t="shared" ref="L239:N245" si="594">INDEX(Alloc,$E239,L$1)*$G239</f>
        <v>34670.851658890249</v>
      </c>
      <c r="M239" s="47">
        <f t="shared" si="594"/>
        <v>0</v>
      </c>
      <c r="N239" s="47">
        <f t="shared" si="594"/>
        <v>9778.0715343455395</v>
      </c>
      <c r="O239" s="47"/>
      <c r="P239" s="47">
        <f t="shared" ref="P239:V245" si="595">INDEX(Alloc,$E239,P$1)*$G239</f>
        <v>9272.6158674130547</v>
      </c>
      <c r="Q239" s="47">
        <f t="shared" si="595"/>
        <v>0</v>
      </c>
      <c r="R239" s="47">
        <f t="shared" si="595"/>
        <v>1214.8302348999587</v>
      </c>
      <c r="S239" s="47"/>
      <c r="T239" s="47">
        <f t="shared" si="595"/>
        <v>714.20830953687573</v>
      </c>
      <c r="U239" s="47">
        <f t="shared" si="595"/>
        <v>0</v>
      </c>
      <c r="V239" s="47">
        <f t="shared" si="595"/>
        <v>0</v>
      </c>
      <c r="W239" s="24"/>
      <c r="X239" s="47">
        <f t="shared" ref="X239:Z245" si="596">INDEX(Alloc,$E239,X$1)*$G239</f>
        <v>8411.1571743612694</v>
      </c>
      <c r="Y239" s="47">
        <f t="shared" si="596"/>
        <v>0</v>
      </c>
      <c r="Z239" s="47">
        <f t="shared" si="596"/>
        <v>5.0917909099548293</v>
      </c>
      <c r="AB239" s="47">
        <f t="shared" ref="AB239:AD245" si="597">INDEX(Alloc,$E239,AB$1)*$G239</f>
        <v>7540.8613408165374</v>
      </c>
      <c r="AC239" s="47">
        <f t="shared" si="597"/>
        <v>0</v>
      </c>
      <c r="AD239" s="47">
        <f t="shared" si="597"/>
        <v>0</v>
      </c>
      <c r="AF239" s="47">
        <f t="shared" ref="AF239:AH245" si="598">INDEX(Alloc,$E239,AF$1)*$G239</f>
        <v>4544.2602180213771</v>
      </c>
      <c r="AG239" s="47">
        <f t="shared" si="598"/>
        <v>0</v>
      </c>
      <c r="AH239" s="47">
        <f t="shared" si="598"/>
        <v>0.49763962151116603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467.5127362201639</v>
      </c>
      <c r="AO239" s="47">
        <f t="shared" si="600"/>
        <v>0</v>
      </c>
      <c r="AP239" s="47">
        <f t="shared" si="600"/>
        <v>0</v>
      </c>
      <c r="AR239" s="47">
        <f t="shared" ref="AR239:AT245" si="601">INDEX(Alloc,$E239,AR$1)*$G239</f>
        <v>244.68977264800228</v>
      </c>
      <c r="AS239" s="47">
        <f t="shared" si="601"/>
        <v>0</v>
      </c>
      <c r="AT239" s="47">
        <f t="shared" si="601"/>
        <v>0</v>
      </c>
      <c r="AV239" s="47">
        <f t="shared" ref="AV239:AX245" si="602">INDEX(Alloc,$E239,AV$1)*$G239</f>
        <v>537.49491710370751</v>
      </c>
      <c r="AW239" s="47">
        <f t="shared" si="602"/>
        <v>0</v>
      </c>
      <c r="AX239" s="47">
        <f t="shared" si="602"/>
        <v>419.63949439380912</v>
      </c>
      <c r="AZ239" s="47">
        <f t="shared" ref="AZ239:BB245" si="603">INDEX(Alloc,$E239,AZ$1)*$G239</f>
        <v>17.193606911364693</v>
      </c>
      <c r="BA239" s="47">
        <f t="shared" si="603"/>
        <v>0</v>
      </c>
      <c r="BB239" s="47">
        <f t="shared" si="603"/>
        <v>0.48338625965911214</v>
      </c>
      <c r="BD239" s="47">
        <f t="shared" ref="BD239:BF245" si="604">INDEX(Alloc,$E239,BD$1)*$G239</f>
        <v>7.8279836344424627</v>
      </c>
      <c r="BE239" s="47">
        <f t="shared" si="604"/>
        <v>0</v>
      </c>
      <c r="BF239" s="47">
        <f t="shared" si="604"/>
        <v>2.7123340125316848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44448.923193235787</v>
      </c>
      <c r="BO239" s="44">
        <f t="shared" si="518"/>
        <v>10487.446102313013</v>
      </c>
      <c r="BP239" s="44">
        <f t="shared" si="519"/>
        <v>714.20830953687573</v>
      </c>
      <c r="BQ239" s="44">
        <f t="shared" si="520"/>
        <v>8416.2489652712247</v>
      </c>
      <c r="BR239" s="44">
        <f t="shared" si="521"/>
        <v>7540.8613408165374</v>
      </c>
      <c r="BS239" s="44">
        <f t="shared" si="522"/>
        <v>4544.7578576428887</v>
      </c>
      <c r="BT239" s="44">
        <f t="shared" si="523"/>
        <v>0</v>
      </c>
      <c r="BU239" s="44">
        <f t="shared" si="524"/>
        <v>467.5127362201639</v>
      </c>
      <c r="BV239" s="44">
        <f t="shared" si="525"/>
        <v>244.68977264800228</v>
      </c>
      <c r="BW239" s="44">
        <f t="shared" si="526"/>
        <v>957.13441149751657</v>
      </c>
      <c r="BX239" s="44">
        <f t="shared" si="527"/>
        <v>17.676993171023806</v>
      </c>
      <c r="BY239" s="44">
        <f t="shared" si="528"/>
        <v>10.540317646974147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19908532.123501234</v>
      </c>
      <c r="I242" s="21">
        <f>+'Function-Classif'!T242</f>
        <v>0</v>
      </c>
      <c r="J242" s="21">
        <f>+'Function-Classif'!U242</f>
        <v>3756816.8764987695</v>
      </c>
      <c r="K242" s="24"/>
      <c r="L242" s="47">
        <f t="shared" si="594"/>
        <v>10483032.17798961</v>
      </c>
      <c r="M242" s="47">
        <f t="shared" si="594"/>
        <v>0</v>
      </c>
      <c r="N242" s="47">
        <f t="shared" si="594"/>
        <v>3264149.5617269166</v>
      </c>
      <c r="O242" s="47"/>
      <c r="P242" s="47">
        <f t="shared" si="595"/>
        <v>2789591.209218516</v>
      </c>
      <c r="Q242" s="47">
        <f t="shared" si="595"/>
        <v>0</v>
      </c>
      <c r="R242" s="47">
        <f t="shared" si="595"/>
        <v>405538.81866100675</v>
      </c>
      <c r="S242" s="47"/>
      <c r="T242" s="47">
        <f t="shared" si="595"/>
        <v>212516.41215582564</v>
      </c>
      <c r="U242" s="47">
        <f t="shared" si="595"/>
        <v>0</v>
      </c>
      <c r="V242" s="47">
        <f t="shared" si="595"/>
        <v>0</v>
      </c>
      <c r="W242" s="24"/>
      <c r="X242" s="47">
        <f t="shared" si="596"/>
        <v>2466570.5653292513</v>
      </c>
      <c r="Y242" s="47">
        <f t="shared" si="596"/>
        <v>0</v>
      </c>
      <c r="Z242" s="47">
        <f t="shared" si="596"/>
        <v>0</v>
      </c>
      <c r="AB242" s="47">
        <f t="shared" si="597"/>
        <v>2243822.6709432555</v>
      </c>
      <c r="AC242" s="47">
        <f t="shared" si="597"/>
        <v>0</v>
      </c>
      <c r="AD242" s="47">
        <f t="shared" si="597"/>
        <v>0</v>
      </c>
      <c r="AF242" s="47">
        <f t="shared" si="598"/>
        <v>1332266.8798960296</v>
      </c>
      <c r="AG242" s="47">
        <f t="shared" si="598"/>
        <v>0</v>
      </c>
      <c r="AH242" s="47">
        <f t="shared" si="598"/>
        <v>0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139110.85605134975</v>
      </c>
      <c r="AO242" s="47">
        <f t="shared" si="600"/>
        <v>0</v>
      </c>
      <c r="AP242" s="47">
        <f t="shared" si="600"/>
        <v>0</v>
      </c>
      <c r="AR242" s="47">
        <f t="shared" si="601"/>
        <v>72808.719641049276</v>
      </c>
      <c r="AS242" s="47">
        <f t="shared" si="601"/>
        <v>0</v>
      </c>
      <c r="AT242" s="47">
        <f t="shared" si="601"/>
        <v>0</v>
      </c>
      <c r="AV242" s="47">
        <f t="shared" si="602"/>
        <v>161303.58941922031</v>
      </c>
      <c r="AW242" s="47">
        <f t="shared" si="602"/>
        <v>0</v>
      </c>
      <c r="AX242" s="47">
        <f t="shared" si="602"/>
        <v>86061.689748340184</v>
      </c>
      <c r="AZ242" s="47">
        <f t="shared" si="603"/>
        <v>5159.8450917650725</v>
      </c>
      <c r="BA242" s="47">
        <f t="shared" si="603"/>
        <v>0</v>
      </c>
      <c r="BB242" s="47">
        <f t="shared" si="603"/>
        <v>161.36566827813786</v>
      </c>
      <c r="BD242" s="47">
        <f t="shared" si="604"/>
        <v>2349.1977653564554</v>
      </c>
      <c r="BE242" s="47">
        <f t="shared" si="604"/>
        <v>0</v>
      </c>
      <c r="BF242" s="47">
        <f t="shared" si="604"/>
        <v>905.44069422732912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13747181.739716526</v>
      </c>
      <c r="BO242" s="44">
        <f t="shared" si="518"/>
        <v>3195130.0278795226</v>
      </c>
      <c r="BP242" s="44">
        <f t="shared" si="519"/>
        <v>212516.41215582564</v>
      </c>
      <c r="BQ242" s="44">
        <f t="shared" si="520"/>
        <v>2466570.5653292513</v>
      </c>
      <c r="BR242" s="44">
        <f t="shared" si="521"/>
        <v>2243822.6709432555</v>
      </c>
      <c r="BS242" s="44">
        <f t="shared" si="522"/>
        <v>1332266.8798960296</v>
      </c>
      <c r="BT242" s="44">
        <f t="shared" si="523"/>
        <v>0</v>
      </c>
      <c r="BU242" s="44">
        <f t="shared" si="524"/>
        <v>139110.85605134975</v>
      </c>
      <c r="BV242" s="44">
        <f t="shared" si="525"/>
        <v>72808.719641049276</v>
      </c>
      <c r="BW242" s="44">
        <f t="shared" si="526"/>
        <v>247365.27916756051</v>
      </c>
      <c r="BX242" s="44">
        <f t="shared" si="527"/>
        <v>5321.21076004321</v>
      </c>
      <c r="BY242" s="44">
        <f t="shared" si="528"/>
        <v>3254.6384595837844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1481185.753859493</v>
      </c>
      <c r="I243" s="21">
        <f>+'Function-Classif'!T243</f>
        <v>0</v>
      </c>
      <c r="J243" s="21">
        <f>+'Function-Classif'!U243</f>
        <v>122871.24614050698</v>
      </c>
      <c r="K243" s="24"/>
      <c r="L243" s="47">
        <f t="shared" si="594"/>
        <v>735114.28799787536</v>
      </c>
      <c r="M243" s="47">
        <f t="shared" si="594"/>
        <v>0</v>
      </c>
      <c r="N243" s="47">
        <f t="shared" si="594"/>
        <v>106757.96490037072</v>
      </c>
      <c r="O243" s="47"/>
      <c r="P243" s="47">
        <f t="shared" si="595"/>
        <v>205616.10667471288</v>
      </c>
      <c r="Q243" s="47">
        <f t="shared" si="595"/>
        <v>0</v>
      </c>
      <c r="R243" s="47">
        <f t="shared" si="595"/>
        <v>13263.638246234148</v>
      </c>
      <c r="S243" s="47"/>
      <c r="T243" s="47">
        <f t="shared" si="595"/>
        <v>17341.348340956818</v>
      </c>
      <c r="U243" s="47">
        <f t="shared" si="595"/>
        <v>0</v>
      </c>
      <c r="V243" s="47">
        <f t="shared" si="595"/>
        <v>0</v>
      </c>
      <c r="W243" s="24"/>
      <c r="X243" s="47">
        <f t="shared" si="596"/>
        <v>201272.26385490622</v>
      </c>
      <c r="Y243" s="47">
        <f t="shared" si="596"/>
        <v>0</v>
      </c>
      <c r="Z243" s="47">
        <f t="shared" si="596"/>
        <v>0</v>
      </c>
      <c r="AB243" s="47">
        <f t="shared" si="597"/>
        <v>183096.02612541785</v>
      </c>
      <c r="AC243" s="47">
        <f t="shared" si="597"/>
        <v>0</v>
      </c>
      <c r="AD243" s="47">
        <f t="shared" si="597"/>
        <v>0</v>
      </c>
      <c r="AF243" s="47">
        <f t="shared" si="598"/>
        <v>108713.03450416078</v>
      </c>
      <c r="AG243" s="47">
        <f t="shared" si="598"/>
        <v>0</v>
      </c>
      <c r="AH243" s="47">
        <f t="shared" si="598"/>
        <v>0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11351.451816466342</v>
      </c>
      <c r="AO243" s="47">
        <f t="shared" si="600"/>
        <v>0</v>
      </c>
      <c r="AP243" s="47">
        <f t="shared" si="600"/>
        <v>0</v>
      </c>
      <c r="AR243" s="47">
        <f t="shared" si="601"/>
        <v>5941.1946434928032</v>
      </c>
      <c r="AS243" s="47">
        <f t="shared" si="601"/>
        <v>0</v>
      </c>
      <c r="AT243" s="47">
        <f t="shared" si="601"/>
        <v>0</v>
      </c>
      <c r="AV243" s="47">
        <f t="shared" si="602"/>
        <v>12173.343533276775</v>
      </c>
      <c r="AW243" s="47">
        <f t="shared" si="602"/>
        <v>0</v>
      </c>
      <c r="AX243" s="47">
        <f t="shared" si="602"/>
        <v>2814.7517997181026</v>
      </c>
      <c r="AZ243" s="47">
        <f t="shared" si="603"/>
        <v>389.40588431235335</v>
      </c>
      <c r="BA243" s="47">
        <f t="shared" si="603"/>
        <v>0</v>
      </c>
      <c r="BB243" s="47">
        <f t="shared" si="603"/>
        <v>5.2776596244714424</v>
      </c>
      <c r="BD243" s="47">
        <f t="shared" si="604"/>
        <v>177.29048391456737</v>
      </c>
      <c r="BE243" s="47">
        <f t="shared" si="604"/>
        <v>0</v>
      </c>
      <c r="BF243" s="47">
        <f t="shared" si="604"/>
        <v>29.613534559534209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841872.25289824605</v>
      </c>
      <c r="BO243" s="44">
        <f t="shared" si="518"/>
        <v>218879.74492094704</v>
      </c>
      <c r="BP243" s="44">
        <f t="shared" si="519"/>
        <v>17341.348340956818</v>
      </c>
      <c r="BQ243" s="44">
        <f t="shared" si="520"/>
        <v>201272.26385490622</v>
      </c>
      <c r="BR243" s="44">
        <f t="shared" si="521"/>
        <v>183096.02612541785</v>
      </c>
      <c r="BS243" s="44">
        <f t="shared" si="522"/>
        <v>108713.03450416078</v>
      </c>
      <c r="BT243" s="44">
        <f t="shared" si="523"/>
        <v>0</v>
      </c>
      <c r="BU243" s="44">
        <f t="shared" si="524"/>
        <v>11351.451816466342</v>
      </c>
      <c r="BV243" s="44">
        <f t="shared" si="525"/>
        <v>5941.1946434928032</v>
      </c>
      <c r="BW243" s="44">
        <f t="shared" si="526"/>
        <v>14988.095332994877</v>
      </c>
      <c r="BX243" s="44">
        <f t="shared" si="527"/>
        <v>394.68354393682478</v>
      </c>
      <c r="BY243" s="44">
        <f t="shared" si="528"/>
        <v>206.90401847410158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493152.58819474612</v>
      </c>
      <c r="I247" s="31">
        <f>+'Function-Classif'!T247</f>
        <v>0</v>
      </c>
      <c r="J247" s="31">
        <f>+'Function-Classif'!U247</f>
        <v>178679.41180525391</v>
      </c>
      <c r="K247" s="65"/>
      <c r="L247" s="47">
        <f t="shared" si="614"/>
        <v>259800.32024928852</v>
      </c>
      <c r="M247" s="47">
        <f t="shared" si="614"/>
        <v>0</v>
      </c>
      <c r="N247" s="47">
        <f t="shared" si="614"/>
        <v>103080.19270634794</v>
      </c>
      <c r="O247" s="47"/>
      <c r="P247" s="47">
        <f t="shared" si="615"/>
        <v>68110.56589338131</v>
      </c>
      <c r="Q247" s="47">
        <f t="shared" si="615"/>
        <v>0</v>
      </c>
      <c r="R247" s="47">
        <f t="shared" si="615"/>
        <v>16812.253273449125</v>
      </c>
      <c r="S247" s="47"/>
      <c r="T247" s="47">
        <f t="shared" si="615"/>
        <v>5017.0775332382036</v>
      </c>
      <c r="U247" s="47">
        <f t="shared" si="615"/>
        <v>0</v>
      </c>
      <c r="V247" s="47">
        <f t="shared" si="615"/>
        <v>157.87088001977648</v>
      </c>
      <c r="W247" s="24"/>
      <c r="X247" s="47">
        <f t="shared" si="616"/>
        <v>63700.283353017148</v>
      </c>
      <c r="Y247" s="47">
        <f t="shared" si="616"/>
        <v>0</v>
      </c>
      <c r="Z247" s="47">
        <f t="shared" si="616"/>
        <v>1893.0554878827743</v>
      </c>
      <c r="AB247" s="47">
        <f t="shared" si="617"/>
        <v>52972.060824674292</v>
      </c>
      <c r="AC247" s="47">
        <f t="shared" si="617"/>
        <v>0</v>
      </c>
      <c r="AD247" s="47">
        <f t="shared" si="617"/>
        <v>247.20163761928299</v>
      </c>
      <c r="AF247" s="47">
        <f t="shared" si="618"/>
        <v>34457.99303065156</v>
      </c>
      <c r="AG247" s="47">
        <f t="shared" si="618"/>
        <v>0</v>
      </c>
      <c r="AH247" s="47">
        <f t="shared" si="618"/>
        <v>208.66575876179684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3284.1225929083075</v>
      </c>
      <c r="AO247" s="47">
        <f t="shared" si="620"/>
        <v>0</v>
      </c>
      <c r="AP247" s="47">
        <f t="shared" si="620"/>
        <v>2.3451048211650729</v>
      </c>
      <c r="AR247" s="47">
        <f t="shared" si="621"/>
        <v>1718.8648529747636</v>
      </c>
      <c r="AS247" s="47">
        <f t="shared" si="621"/>
        <v>0</v>
      </c>
      <c r="AT247" s="47">
        <f t="shared" si="621"/>
        <v>2.3451048211650729</v>
      </c>
      <c r="AV247" s="47">
        <f t="shared" si="622"/>
        <v>3909.3126186905338</v>
      </c>
      <c r="AW247" s="47">
        <f t="shared" si="622"/>
        <v>0</v>
      </c>
      <c r="AX247" s="47">
        <f t="shared" si="622"/>
        <v>56007.82038276027</v>
      </c>
      <c r="AZ247" s="47">
        <f t="shared" si="623"/>
        <v>125.05268853813902</v>
      </c>
      <c r="BA247" s="47">
        <f t="shared" si="623"/>
        <v>0</v>
      </c>
      <c r="BB247" s="47">
        <f t="shared" si="623"/>
        <v>10.015481527252861</v>
      </c>
      <c r="BD247" s="47">
        <f t="shared" si="624"/>
        <v>56.934557383217765</v>
      </c>
      <c r="BE247" s="47">
        <f t="shared" si="624"/>
        <v>0</v>
      </c>
      <c r="BF247" s="47">
        <f t="shared" si="624"/>
        <v>55.434890016666706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362880.51295563648</v>
      </c>
      <c r="BO247" s="44">
        <f t="shared" si="518"/>
        <v>84922.819166830435</v>
      </c>
      <c r="BP247" s="44">
        <f t="shared" si="519"/>
        <v>5174.9484132579801</v>
      </c>
      <c r="BQ247" s="44">
        <f t="shared" si="520"/>
        <v>65593.338840899916</v>
      </c>
      <c r="BR247" s="44">
        <f t="shared" si="521"/>
        <v>53219.262462293576</v>
      </c>
      <c r="BS247" s="44">
        <f t="shared" si="522"/>
        <v>34666.658789413355</v>
      </c>
      <c r="BT247" s="44">
        <f t="shared" si="523"/>
        <v>202.21109722667907</v>
      </c>
      <c r="BU247" s="44">
        <f t="shared" si="524"/>
        <v>3286.4676977294725</v>
      </c>
      <c r="BV247" s="44">
        <f t="shared" si="525"/>
        <v>1721.2099577959286</v>
      </c>
      <c r="BW247" s="44">
        <f t="shared" si="526"/>
        <v>59917.133001450806</v>
      </c>
      <c r="BX247" s="44">
        <f t="shared" si="527"/>
        <v>135.06817006539188</v>
      </c>
      <c r="BY247" s="44">
        <f t="shared" si="528"/>
        <v>112.36944739988448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23314143.129873529</v>
      </c>
      <c r="I248" s="24">
        <f t="shared" ref="I248:J248" si="625">SUM(I239:I247)</f>
        <v>0</v>
      </c>
      <c r="J248" s="24">
        <f t="shared" si="625"/>
        <v>5990784.8701264728</v>
      </c>
      <c r="K248" s="24"/>
      <c r="L248" s="24">
        <f t="shared" ref="L248:BF248" si="626">SUM(L239:L247)</f>
        <v>12209621.131708531</v>
      </c>
      <c r="M248" s="24">
        <f t="shared" si="626"/>
        <v>0</v>
      </c>
      <c r="N248" s="24">
        <f t="shared" si="626"/>
        <v>4601992.8670624709</v>
      </c>
      <c r="O248" s="24"/>
      <c r="P248" s="24">
        <f t="shared" si="626"/>
        <v>3258891.6207876485</v>
      </c>
      <c r="Q248" s="24">
        <f t="shared" si="626"/>
        <v>0</v>
      </c>
      <c r="R248" s="24">
        <f t="shared" si="626"/>
        <v>745423.7136280461</v>
      </c>
      <c r="S248" s="24"/>
      <c r="T248" s="24">
        <f t="shared" ref="T248:V248" si="627">SUM(T239:T247)</f>
        <v>249920.1676192336</v>
      </c>
      <c r="U248" s="24">
        <f t="shared" si="627"/>
        <v>0</v>
      </c>
      <c r="V248" s="24">
        <f t="shared" si="627"/>
        <v>11596.76175801978</v>
      </c>
      <c r="W248" s="24"/>
      <c r="X248" s="24">
        <f t="shared" si="626"/>
        <v>2928313.7924839221</v>
      </c>
      <c r="Y248" s="24">
        <f t="shared" si="626"/>
        <v>0</v>
      </c>
      <c r="Z248" s="24">
        <f t="shared" si="626"/>
        <v>81863.798633464758</v>
      </c>
      <c r="AA248" s="24"/>
      <c r="AB248" s="24">
        <f t="shared" si="626"/>
        <v>2638744.614316144</v>
      </c>
      <c r="AC248" s="24">
        <f t="shared" si="626"/>
        <v>0</v>
      </c>
      <c r="AD248" s="24">
        <f t="shared" si="626"/>
        <v>18158.75414961929</v>
      </c>
      <c r="AE248" s="24"/>
      <c r="AF248" s="24">
        <f t="shared" si="626"/>
        <v>1581928.4706191241</v>
      </c>
      <c r="AG248" s="24">
        <f t="shared" si="626"/>
        <v>0</v>
      </c>
      <c r="AH248" s="24">
        <f t="shared" si="626"/>
        <v>8626.7263219730685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163594.93419508758</v>
      </c>
      <c r="AO248" s="24">
        <f t="shared" si="626"/>
        <v>0</v>
      </c>
      <c r="AP248" s="24">
        <f t="shared" si="626"/>
        <v>172.26496682116513</v>
      </c>
      <c r="AQ248" s="24"/>
      <c r="AR248" s="24">
        <f t="shared" si="626"/>
        <v>85623.351308465077</v>
      </c>
      <c r="AS248" s="24">
        <f t="shared" si="626"/>
        <v>0</v>
      </c>
      <c r="AT248" s="24">
        <f t="shared" si="626"/>
        <v>172.26496682116513</v>
      </c>
      <c r="AU248" s="24"/>
      <c r="AV248" s="24">
        <f t="shared" si="626"/>
        <v>188719.72170190117</v>
      </c>
      <c r="AW248" s="24">
        <f t="shared" si="626"/>
        <v>0</v>
      </c>
      <c r="AX248" s="24">
        <f t="shared" si="626"/>
        <v>503777.48534137779</v>
      </c>
      <c r="AY248" s="24"/>
      <c r="AZ248" s="24">
        <f t="shared" si="626"/>
        <v>6036.8435274683043</v>
      </c>
      <c r="BA248" s="24">
        <f t="shared" si="626"/>
        <v>0</v>
      </c>
      <c r="BB248" s="24">
        <f t="shared" si="626"/>
        <v>635.65945653233166</v>
      </c>
      <c r="BC248" s="24"/>
      <c r="BD248" s="24">
        <f t="shared" si="626"/>
        <v>2748.4816060018297</v>
      </c>
      <c r="BE248" s="24">
        <f t="shared" si="626"/>
        <v>0</v>
      </c>
      <c r="BF248" s="24">
        <f t="shared" si="626"/>
        <v>3510.7013661007195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16811613.998771001</v>
      </c>
      <c r="BO248" s="44">
        <f t="shared" si="518"/>
        <v>4004315.3344156947</v>
      </c>
      <c r="BP248" s="44">
        <f t="shared" si="519"/>
        <v>261516.92937725337</v>
      </c>
      <c r="BQ248" s="44">
        <f t="shared" si="520"/>
        <v>3010177.5911173867</v>
      </c>
      <c r="BR248" s="44">
        <f t="shared" si="521"/>
        <v>2656903.3684657635</v>
      </c>
      <c r="BS248" s="44">
        <f t="shared" si="522"/>
        <v>1590555.1969410973</v>
      </c>
      <c r="BT248" s="44">
        <f t="shared" si="523"/>
        <v>14853.872475226679</v>
      </c>
      <c r="BU248" s="44">
        <f t="shared" si="524"/>
        <v>163767.19916190873</v>
      </c>
      <c r="BV248" s="44">
        <f t="shared" si="525"/>
        <v>85795.616275286244</v>
      </c>
      <c r="BW248" s="44">
        <f t="shared" si="526"/>
        <v>692497.20704327896</v>
      </c>
      <c r="BX248" s="44">
        <f t="shared" si="527"/>
        <v>6672.5029840006355</v>
      </c>
      <c r="BY248" s="44">
        <f t="shared" si="528"/>
        <v>6259.1829721025497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36373212.848033197</v>
      </c>
      <c r="I250" s="24">
        <f t="shared" ref="I250:J250" si="628">I248+I236</f>
        <v>0</v>
      </c>
      <c r="J250" s="24">
        <f t="shared" si="628"/>
        <v>17646303.15196681</v>
      </c>
      <c r="K250" s="24"/>
      <c r="L250" s="24">
        <f t="shared" ref="L250:BF250" si="629">L248+L236</f>
        <v>18931616.444264442</v>
      </c>
      <c r="M250" s="24">
        <f t="shared" si="629"/>
        <v>0</v>
      </c>
      <c r="N250" s="24">
        <f t="shared" si="629"/>
        <v>12743566.023824908</v>
      </c>
      <c r="O250" s="24"/>
      <c r="P250" s="24">
        <f t="shared" si="629"/>
        <v>5073426.6406523287</v>
      </c>
      <c r="Q250" s="24">
        <f t="shared" si="629"/>
        <v>0</v>
      </c>
      <c r="R250" s="24">
        <f t="shared" si="629"/>
        <v>2868899.4772520596</v>
      </c>
      <c r="S250" s="24"/>
      <c r="T250" s="24">
        <f t="shared" ref="T250:V250" si="630">T248+T236</f>
        <v>392478.61793271732</v>
      </c>
      <c r="U250" s="24">
        <f t="shared" si="630"/>
        <v>0</v>
      </c>
      <c r="V250" s="24">
        <f t="shared" si="630"/>
        <v>85589.399910618071</v>
      </c>
      <c r="W250" s="24"/>
      <c r="X250" s="24">
        <f t="shared" si="629"/>
        <v>4630520.7500322228</v>
      </c>
      <c r="Y250" s="24">
        <f t="shared" si="629"/>
        <v>0</v>
      </c>
      <c r="Z250" s="24">
        <f t="shared" si="629"/>
        <v>600143.33758468146</v>
      </c>
      <c r="AA250" s="24"/>
      <c r="AB250" s="24">
        <f t="shared" si="629"/>
        <v>4143926.6353328857</v>
      </c>
      <c r="AC250" s="24">
        <f t="shared" si="629"/>
        <v>0</v>
      </c>
      <c r="AD250" s="24">
        <f t="shared" si="629"/>
        <v>134019.90169501849</v>
      </c>
      <c r="AE250" s="24"/>
      <c r="AF250" s="24">
        <f t="shared" si="629"/>
        <v>2501789.3686833214</v>
      </c>
      <c r="AG250" s="24">
        <f t="shared" si="629"/>
        <v>0</v>
      </c>
      <c r="AH250" s="24">
        <f t="shared" si="629"/>
        <v>63309.096492699973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256912.09431127345</v>
      </c>
      <c r="AO250" s="24">
        <f t="shared" si="629"/>
        <v>0</v>
      </c>
      <c r="AP250" s="24">
        <f t="shared" si="629"/>
        <v>1271.3941567049742</v>
      </c>
      <c r="AQ250" s="24"/>
      <c r="AR250" s="24">
        <f t="shared" si="629"/>
        <v>134464.27675061973</v>
      </c>
      <c r="AS250" s="24">
        <f t="shared" si="629"/>
        <v>0</v>
      </c>
      <c r="AT250" s="24">
        <f t="shared" si="629"/>
        <v>1271.3941567049742</v>
      </c>
      <c r="AU250" s="24"/>
      <c r="AV250" s="24">
        <f t="shared" si="629"/>
        <v>294374.24077159655</v>
      </c>
      <c r="AW250" s="24">
        <f t="shared" si="629"/>
        <v>0</v>
      </c>
      <c r="AX250" s="24">
        <f t="shared" si="629"/>
        <v>1014948.2748937577</v>
      </c>
      <c r="AY250" s="24"/>
      <c r="AZ250" s="24">
        <f t="shared" si="629"/>
        <v>9416.5634308346162</v>
      </c>
      <c r="BA250" s="24">
        <f t="shared" si="629"/>
        <v>0</v>
      </c>
      <c r="BB250" s="24">
        <f t="shared" si="629"/>
        <v>3640.8697659340119</v>
      </c>
      <c r="BC250" s="24"/>
      <c r="BD250" s="24">
        <f t="shared" si="629"/>
        <v>4287.2158709490941</v>
      </c>
      <c r="BE250" s="24">
        <f t="shared" si="629"/>
        <v>0</v>
      </c>
      <c r="BF250" s="24">
        <f t="shared" si="629"/>
        <v>20015.617175320971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31675182.46808935</v>
      </c>
      <c r="BO250" s="44">
        <f t="shared" si="518"/>
        <v>7942326.1179043883</v>
      </c>
      <c r="BP250" s="44">
        <f t="shared" si="519"/>
        <v>478068.0178433354</v>
      </c>
      <c r="BQ250" s="44">
        <f t="shared" si="520"/>
        <v>5230664.0876169046</v>
      </c>
      <c r="BR250" s="44">
        <f t="shared" si="521"/>
        <v>4277946.5370279038</v>
      </c>
      <c r="BS250" s="44">
        <f t="shared" si="522"/>
        <v>2565098.4651760212</v>
      </c>
      <c r="BT250" s="44">
        <f t="shared" si="523"/>
        <v>109628.36505840119</v>
      </c>
      <c r="BU250" s="44">
        <f t="shared" si="524"/>
        <v>258183.48846797843</v>
      </c>
      <c r="BV250" s="44">
        <f t="shared" si="525"/>
        <v>135735.6709073247</v>
      </c>
      <c r="BW250" s="44">
        <f t="shared" si="526"/>
        <v>1309322.5156653542</v>
      </c>
      <c r="BX250" s="44">
        <f t="shared" si="527"/>
        <v>13057.433196768628</v>
      </c>
      <c r="BY250" s="44">
        <f t="shared" si="528"/>
        <v>24302.833046270065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14754105.456026236</v>
      </c>
      <c r="I274" s="21">
        <f>+'Function-Classif'!T274</f>
        <v>6907179.8176434152</v>
      </c>
      <c r="J274" s="21">
        <f>+'Function-Classif'!U274</f>
        <v>5669549.7263303511</v>
      </c>
      <c r="K274" s="47"/>
      <c r="L274" s="47">
        <f t="shared" ref="L274:N277" si="717">INDEX(Alloc,$E274,L$1)*$G274</f>
        <v>5950262.2675425224</v>
      </c>
      <c r="M274" s="47">
        <f t="shared" si="717"/>
        <v>2500672.0953206685</v>
      </c>
      <c r="N274" s="47">
        <f t="shared" si="717"/>
        <v>4138192.7346876948</v>
      </c>
      <c r="O274" s="47"/>
      <c r="P274" s="47">
        <f t="shared" ref="P274:V277" si="718">INDEX(Alloc,$E274,P$1)*$G274</f>
        <v>1779688.6877715937</v>
      </c>
      <c r="Q274" s="47">
        <f t="shared" si="718"/>
        <v>810480.2489845166</v>
      </c>
      <c r="R274" s="47">
        <f t="shared" si="718"/>
        <v>1040619.9527939467</v>
      </c>
      <c r="S274" s="47"/>
      <c r="T274" s="47">
        <f t="shared" si="718"/>
        <v>184863.6704708584</v>
      </c>
      <c r="U274" s="47">
        <f t="shared" si="718"/>
        <v>96675.678759297676</v>
      </c>
      <c r="V274" s="47">
        <f t="shared" si="718"/>
        <v>19588.923320108028</v>
      </c>
      <c r="W274" s="24"/>
      <c r="X274" s="47">
        <f t="shared" ref="X274:Z277" si="719">INDEX(Alloc,$E274,X$1)*$G274</f>
        <v>2233945.41364899</v>
      </c>
      <c r="Y274" s="47">
        <f t="shared" si="719"/>
        <v>1120904.0475955321</v>
      </c>
      <c r="Z274" s="47">
        <f t="shared" si="719"/>
        <v>204688.7923652246</v>
      </c>
      <c r="AB274" s="47">
        <f t="shared" ref="AB274:AD277" si="720">INDEX(Alloc,$E274,AB$1)*$G274</f>
        <v>2071534.1568455347</v>
      </c>
      <c r="AC274" s="47">
        <f t="shared" si="720"/>
        <v>1081229.8635089365</v>
      </c>
      <c r="AD274" s="47">
        <f t="shared" si="720"/>
        <v>42825.603157442354</v>
      </c>
      <c r="AF274" s="47">
        <f t="shared" ref="AF274:AH277" si="721">INDEX(Alloc,$E274,AF$1)*$G274</f>
        <v>1243734.8144336545</v>
      </c>
      <c r="AG274" s="47">
        <f t="shared" si="721"/>
        <v>476165.3678683145</v>
      </c>
      <c r="AH274" s="47">
        <f t="shared" si="721"/>
        <v>53284.122924451542</v>
      </c>
      <c r="AJ274" s="47">
        <f t="shared" ref="AJ274:AL277" si="722">INDEX(Alloc,$E274,AJ$1)*$G274</f>
        <v>952046.94123186439</v>
      </c>
      <c r="AK274" s="47">
        <f t="shared" si="722"/>
        <v>657876.66633964528</v>
      </c>
      <c r="AL274" s="47">
        <f t="shared" si="722"/>
        <v>24293.331009676833</v>
      </c>
      <c r="AN274" s="47">
        <f t="shared" ref="AN274:AP277" si="723">INDEX(Alloc,$E274,AN$1)*$G274</f>
        <v>141286.3364008292</v>
      </c>
      <c r="AO274" s="47">
        <f t="shared" si="723"/>
        <v>64308.668604247279</v>
      </c>
      <c r="AP274" s="47">
        <f t="shared" si="723"/>
        <v>288.94842500118256</v>
      </c>
      <c r="AR274" s="47">
        <f t="shared" ref="AR274:AT277" si="724">INDEX(Alloc,$E274,AR$1)*$G274</f>
        <v>65590.734534449512</v>
      </c>
      <c r="AS274" s="47">
        <f t="shared" si="724"/>
        <v>34163.32724957024</v>
      </c>
      <c r="AT274" s="47">
        <f t="shared" si="724"/>
        <v>288.94842500118256</v>
      </c>
      <c r="AV274" s="47">
        <f t="shared" ref="AV274:AX277" si="725">INDEX(Alloc,$E274,AV$1)*$G274</f>
        <v>124020.90148225373</v>
      </c>
      <c r="AW274" s="47">
        <f t="shared" si="725"/>
        <v>60857.032488172183</v>
      </c>
      <c r="AX274" s="47">
        <f t="shared" si="725"/>
        <v>139781.03957355794</v>
      </c>
      <c r="AZ274" s="47">
        <f t="shared" ref="AZ274:BB277" si="726">INDEX(Alloc,$E274,AZ$1)*$G274</f>
        <v>4013.2878614135429</v>
      </c>
      <c r="BA274" s="47">
        <f t="shared" si="726"/>
        <v>1983.6979199402374</v>
      </c>
      <c r="BB274" s="47">
        <f t="shared" si="726"/>
        <v>878.39988650708801</v>
      </c>
      <c r="BD274" s="47">
        <f t="shared" ref="BD274:BF277" si="727">INDEX(Alloc,$E274,BD$1)*$G274</f>
        <v>3118.2438022681049</v>
      </c>
      <c r="BE274" s="47">
        <f t="shared" si="727"/>
        <v>1863.1230045728723</v>
      </c>
      <c r="BF274" s="47">
        <f t="shared" si="727"/>
        <v>4818.9297617369775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12589127.097550886</v>
      </c>
      <c r="BO274" s="44">
        <f t="shared" si="704"/>
        <v>3630788.8895500572</v>
      </c>
      <c r="BP274" s="44">
        <f t="shared" si="705"/>
        <v>301128.27255026408</v>
      </c>
      <c r="BQ274" s="44">
        <f t="shared" si="706"/>
        <v>3559538.2536097467</v>
      </c>
      <c r="BR274" s="44">
        <f t="shared" si="707"/>
        <v>3195589.6235119137</v>
      </c>
      <c r="BS274" s="44">
        <f t="shared" si="708"/>
        <v>1773184.3052264205</v>
      </c>
      <c r="BT274" s="44">
        <f t="shared" si="709"/>
        <v>1634216.9385811866</v>
      </c>
      <c r="BU274" s="44">
        <f t="shared" si="710"/>
        <v>205883.95343007764</v>
      </c>
      <c r="BV274" s="44">
        <f t="shared" si="711"/>
        <v>100043.01020902094</v>
      </c>
      <c r="BW274" s="44">
        <f t="shared" si="712"/>
        <v>324658.97354398388</v>
      </c>
      <c r="BX274" s="44">
        <f t="shared" si="713"/>
        <v>6875.3856678608681</v>
      </c>
      <c r="BY274" s="44">
        <f t="shared" si="714"/>
        <v>9800.2965685779545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3190607.6577733918</v>
      </c>
      <c r="I275" s="21">
        <f>+'Function-Classif'!T275</f>
        <v>1493692.7816785772</v>
      </c>
      <c r="J275" s="21">
        <f>+'Function-Classif'!U275</f>
        <v>1226052.5605480319</v>
      </c>
      <c r="K275" s="47"/>
      <c r="L275" s="47">
        <f t="shared" si="717"/>
        <v>1286757.2631336271</v>
      </c>
      <c r="M275" s="47">
        <f t="shared" si="717"/>
        <v>540775.82410470804</v>
      </c>
      <c r="N275" s="47">
        <f t="shared" si="717"/>
        <v>894893.25313476962</v>
      </c>
      <c r="O275" s="47"/>
      <c r="P275" s="47">
        <f t="shared" si="718"/>
        <v>384861.58124466019</v>
      </c>
      <c r="Q275" s="47">
        <f t="shared" si="718"/>
        <v>175268.13106977465</v>
      </c>
      <c r="R275" s="47">
        <f t="shared" si="718"/>
        <v>225036.34667054852</v>
      </c>
      <c r="S275" s="47"/>
      <c r="T275" s="47">
        <f t="shared" si="718"/>
        <v>39977.174109698783</v>
      </c>
      <c r="U275" s="47">
        <f t="shared" si="718"/>
        <v>20906.327522816311</v>
      </c>
      <c r="V275" s="47">
        <f t="shared" si="718"/>
        <v>4236.1476227041885</v>
      </c>
      <c r="W275" s="24"/>
      <c r="X275" s="47">
        <f t="shared" si="719"/>
        <v>483095.59431303683</v>
      </c>
      <c r="Y275" s="47">
        <f t="shared" si="719"/>
        <v>242397.95821892732</v>
      </c>
      <c r="Z275" s="47">
        <f t="shared" si="719"/>
        <v>44264.400192024215</v>
      </c>
      <c r="AB275" s="47">
        <f t="shared" si="720"/>
        <v>447973.80389272689</v>
      </c>
      <c r="AC275" s="47">
        <f t="shared" si="720"/>
        <v>233818.32891236705</v>
      </c>
      <c r="AD275" s="47">
        <f t="shared" si="720"/>
        <v>9261.1305910850842</v>
      </c>
      <c r="AF275" s="47">
        <f t="shared" si="721"/>
        <v>268960.38089185319</v>
      </c>
      <c r="AG275" s="47">
        <f t="shared" si="721"/>
        <v>102971.80494033922</v>
      </c>
      <c r="AH275" s="47">
        <f t="shared" si="721"/>
        <v>11522.80842421759</v>
      </c>
      <c r="AJ275" s="47">
        <f t="shared" si="722"/>
        <v>205882.23869671649</v>
      </c>
      <c r="AK275" s="47">
        <f t="shared" si="722"/>
        <v>142267.27169259635</v>
      </c>
      <c r="AL275" s="47">
        <f t="shared" si="722"/>
        <v>5253.4861014321923</v>
      </c>
      <c r="AN275" s="47">
        <f t="shared" si="723"/>
        <v>30553.480060365884</v>
      </c>
      <c r="AO275" s="47">
        <f t="shared" si="723"/>
        <v>13906.890602175847</v>
      </c>
      <c r="AP275" s="47">
        <f t="shared" si="723"/>
        <v>62.485730514673783</v>
      </c>
      <c r="AR275" s="47">
        <f t="shared" si="724"/>
        <v>14184.140170905399</v>
      </c>
      <c r="AS275" s="47">
        <f t="shared" si="724"/>
        <v>7387.8944313073207</v>
      </c>
      <c r="AT275" s="47">
        <f t="shared" si="724"/>
        <v>62.485730514673783</v>
      </c>
      <c r="AV275" s="47">
        <f t="shared" si="725"/>
        <v>26819.791899455056</v>
      </c>
      <c r="AW275" s="47">
        <f t="shared" si="725"/>
        <v>13160.466723302305</v>
      </c>
      <c r="AX275" s="47">
        <f t="shared" si="725"/>
        <v>30227.956320642854</v>
      </c>
      <c r="AZ275" s="47">
        <f t="shared" si="726"/>
        <v>867.88230039693701</v>
      </c>
      <c r="BA275" s="47">
        <f t="shared" si="726"/>
        <v>428.97902505402931</v>
      </c>
      <c r="BB275" s="47">
        <f t="shared" si="726"/>
        <v>189.95590161869649</v>
      </c>
      <c r="BD275" s="47">
        <f t="shared" si="727"/>
        <v>674.32705994773664</v>
      </c>
      <c r="BE275" s="47">
        <f t="shared" si="727"/>
        <v>402.90443520830189</v>
      </c>
      <c r="BF275" s="47">
        <f t="shared" si="727"/>
        <v>1042.1041279591873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2722426.3403731044</v>
      </c>
      <c r="BO275" s="44">
        <f t="shared" si="704"/>
        <v>785166.05898498336</v>
      </c>
      <c r="BP275" s="44">
        <f t="shared" si="705"/>
        <v>65119.649255219279</v>
      </c>
      <c r="BQ275" s="44">
        <f t="shared" si="706"/>
        <v>769757.95272398833</v>
      </c>
      <c r="BR275" s="44">
        <f t="shared" si="707"/>
        <v>691053.26339617895</v>
      </c>
      <c r="BS275" s="44">
        <f t="shared" si="708"/>
        <v>383454.99425640999</v>
      </c>
      <c r="BT275" s="44">
        <f t="shared" si="709"/>
        <v>353402.99649074505</v>
      </c>
      <c r="BU275" s="44">
        <f t="shared" si="710"/>
        <v>44522.856393056405</v>
      </c>
      <c r="BV275" s="44">
        <f t="shared" si="711"/>
        <v>21634.520332727392</v>
      </c>
      <c r="BW275" s="44">
        <f t="shared" si="712"/>
        <v>70208.21494340022</v>
      </c>
      <c r="BX275" s="44">
        <f t="shared" si="713"/>
        <v>1486.817227069663</v>
      </c>
      <c r="BY275" s="44">
        <f t="shared" si="714"/>
        <v>2119.3356231152256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-2332527.974913517</v>
      </c>
      <c r="I276" s="21">
        <f>+'Function-Classif'!T276</f>
        <v>-1091980.1407431841</v>
      </c>
      <c r="J276" s="21">
        <f>+'Function-Classif'!U276</f>
        <v>-896318.88434329908</v>
      </c>
      <c r="K276" s="47"/>
      <c r="L276" s="47">
        <f t="shared" si="717"/>
        <v>-940697.70874834061</v>
      </c>
      <c r="M276" s="47">
        <f t="shared" si="717"/>
        <v>-395339.9706817636</v>
      </c>
      <c r="N276" s="47">
        <f t="shared" si="717"/>
        <v>-654221.31812812993</v>
      </c>
      <c r="O276" s="47"/>
      <c r="P276" s="47">
        <f t="shared" si="718"/>
        <v>-281357.1899182031</v>
      </c>
      <c r="Q276" s="47">
        <f t="shared" si="718"/>
        <v>-128131.64847612675</v>
      </c>
      <c r="R276" s="47">
        <f t="shared" si="718"/>
        <v>-164515.23668306548</v>
      </c>
      <c r="S276" s="47"/>
      <c r="T276" s="47">
        <f t="shared" si="718"/>
        <v>-29225.742231790126</v>
      </c>
      <c r="U276" s="47">
        <f t="shared" si="718"/>
        <v>-15283.795135659044</v>
      </c>
      <c r="V276" s="47">
        <f t="shared" si="718"/>
        <v>-3096.8811886812973</v>
      </c>
      <c r="W276" s="24"/>
      <c r="X276" s="47">
        <f t="shared" si="719"/>
        <v>-353172.21957619383</v>
      </c>
      <c r="Y276" s="47">
        <f t="shared" si="719"/>
        <v>-177207.62915805759</v>
      </c>
      <c r="Z276" s="47">
        <f t="shared" si="719"/>
        <v>-32359.964876633159</v>
      </c>
      <c r="AB276" s="47">
        <f t="shared" si="720"/>
        <v>-327496.05770626548</v>
      </c>
      <c r="AC276" s="47">
        <f t="shared" si="720"/>
        <v>-170935.3990632093</v>
      </c>
      <c r="AD276" s="47">
        <f t="shared" si="720"/>
        <v>-6770.4489238606202</v>
      </c>
      <c r="AF276" s="47">
        <f t="shared" si="721"/>
        <v>-196626.37336345282</v>
      </c>
      <c r="AG276" s="47">
        <f t="shared" si="721"/>
        <v>-75278.643259539851</v>
      </c>
      <c r="AH276" s="47">
        <f t="shared" si="721"/>
        <v>-8423.8727797116026</v>
      </c>
      <c r="AJ276" s="47">
        <f t="shared" si="722"/>
        <v>-150512.42045631071</v>
      </c>
      <c r="AK276" s="47">
        <f t="shared" si="722"/>
        <v>-104006.01601049988</v>
      </c>
      <c r="AL276" s="47">
        <f t="shared" si="722"/>
        <v>-3840.6174032571239</v>
      </c>
      <c r="AN276" s="47">
        <f t="shared" si="723"/>
        <v>-22336.449546886717</v>
      </c>
      <c r="AO276" s="47">
        <f t="shared" si="723"/>
        <v>-10166.781645686418</v>
      </c>
      <c r="AP276" s="47">
        <f t="shared" si="723"/>
        <v>-45.680863989431153</v>
      </c>
      <c r="AR276" s="47">
        <f t="shared" si="724"/>
        <v>-10369.467918791426</v>
      </c>
      <c r="AS276" s="47">
        <f t="shared" si="724"/>
        <v>-5400.9995226921837</v>
      </c>
      <c r="AT276" s="47">
        <f t="shared" si="724"/>
        <v>-45.680863989431153</v>
      </c>
      <c r="AV276" s="47">
        <f t="shared" si="725"/>
        <v>-19606.896740947064</v>
      </c>
      <c r="AW276" s="47">
        <f t="shared" si="725"/>
        <v>-9621.1004572224574</v>
      </c>
      <c r="AX276" s="47">
        <f t="shared" si="725"/>
        <v>-22098.471922921406</v>
      </c>
      <c r="AZ276" s="47">
        <f t="shared" si="726"/>
        <v>-634.47467120444344</v>
      </c>
      <c r="BA276" s="47">
        <f t="shared" si="726"/>
        <v>-313.60972075392556</v>
      </c>
      <c r="BB276" s="47">
        <f t="shared" si="726"/>
        <v>-138.86930078853285</v>
      </c>
      <c r="BD276" s="47">
        <f t="shared" si="727"/>
        <v>-492.97403513001666</v>
      </c>
      <c r="BE276" s="47">
        <f t="shared" si="727"/>
        <v>-294.54761197305498</v>
      </c>
      <c r="BF276" s="47">
        <f t="shared" si="727"/>
        <v>-761.84140827079386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-1990258.9975582343</v>
      </c>
      <c r="BO276" s="44">
        <f t="shared" si="704"/>
        <v>-574004.07507739542</v>
      </c>
      <c r="BP276" s="44">
        <f t="shared" si="705"/>
        <v>-47606.418556130469</v>
      </c>
      <c r="BQ276" s="44">
        <f t="shared" si="706"/>
        <v>-562739.81361088459</v>
      </c>
      <c r="BR276" s="44">
        <f t="shared" si="707"/>
        <v>-505201.9056933354</v>
      </c>
      <c r="BS276" s="44">
        <f t="shared" si="708"/>
        <v>-280328.88940270431</v>
      </c>
      <c r="BT276" s="44">
        <f t="shared" si="709"/>
        <v>-258359.0538700677</v>
      </c>
      <c r="BU276" s="44">
        <f t="shared" si="710"/>
        <v>-32548.912056562564</v>
      </c>
      <c r="BV276" s="44">
        <f t="shared" si="711"/>
        <v>-15816.148305473042</v>
      </c>
      <c r="BW276" s="44">
        <f t="shared" si="712"/>
        <v>-51326.469121090922</v>
      </c>
      <c r="BX276" s="44">
        <f t="shared" si="713"/>
        <v>-1086.9536927469019</v>
      </c>
      <c r="BY276" s="44">
        <f t="shared" si="714"/>
        <v>-1549.3630553738656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8569067.8620580938</v>
      </c>
      <c r="I277" s="21">
        <f>+'Function-Classif'!T277</f>
        <v>4011635.4576176228</v>
      </c>
      <c r="J277" s="21">
        <f>+'Function-Classif'!U277</f>
        <v>3292829.6803242853</v>
      </c>
      <c r="K277" s="47"/>
      <c r="L277" s="47">
        <f t="shared" si="717"/>
        <v>3455865.3060724656</v>
      </c>
      <c r="M277" s="47">
        <f t="shared" si="717"/>
        <v>1452370.5926749685</v>
      </c>
      <c r="N277" s="47">
        <f t="shared" si="717"/>
        <v>2403429.6403467134</v>
      </c>
      <c r="O277" s="47"/>
      <c r="P277" s="47">
        <f t="shared" si="718"/>
        <v>1033629.1267745419</v>
      </c>
      <c r="Q277" s="47">
        <f t="shared" si="718"/>
        <v>470720.52420293563</v>
      </c>
      <c r="R277" s="47">
        <f t="shared" si="718"/>
        <v>604383.84561368707</v>
      </c>
      <c r="S277" s="47"/>
      <c r="T277" s="47">
        <f t="shared" si="718"/>
        <v>107367.35901849673</v>
      </c>
      <c r="U277" s="47">
        <f t="shared" si="718"/>
        <v>56148.470293099745</v>
      </c>
      <c r="V277" s="47">
        <f t="shared" si="718"/>
        <v>11377.091872831706</v>
      </c>
      <c r="W277" s="24"/>
      <c r="X277" s="47">
        <f t="shared" si="719"/>
        <v>1297457.8436317767</v>
      </c>
      <c r="Y277" s="47">
        <f t="shared" si="719"/>
        <v>651012.21347028925</v>
      </c>
      <c r="Z277" s="47">
        <f t="shared" si="719"/>
        <v>118881.63315681869</v>
      </c>
      <c r="AB277" s="47">
        <f t="shared" si="720"/>
        <v>1203130.6690525471</v>
      </c>
      <c r="AC277" s="47">
        <f t="shared" si="720"/>
        <v>627969.76085782237</v>
      </c>
      <c r="AD277" s="47">
        <f t="shared" si="720"/>
        <v>24872.771906330905</v>
      </c>
      <c r="AF277" s="47">
        <f t="shared" si="721"/>
        <v>722351.35224231135</v>
      </c>
      <c r="AG277" s="47">
        <f t="shared" si="721"/>
        <v>276553.08300367807</v>
      </c>
      <c r="AH277" s="47">
        <f t="shared" si="721"/>
        <v>30946.997543885434</v>
      </c>
      <c r="AJ277" s="47">
        <f t="shared" si="722"/>
        <v>552941.34040153038</v>
      </c>
      <c r="AK277" s="47">
        <f t="shared" si="722"/>
        <v>382089.56927486294</v>
      </c>
      <c r="AL277" s="47">
        <f t="shared" si="722"/>
        <v>14109.374684748143</v>
      </c>
      <c r="AN277" s="47">
        <f t="shared" si="723"/>
        <v>82057.987738305965</v>
      </c>
      <c r="AO277" s="47">
        <f t="shared" si="723"/>
        <v>37349.966558854976</v>
      </c>
      <c r="AP277" s="47">
        <f t="shared" si="723"/>
        <v>167.81896197296189</v>
      </c>
      <c r="AR277" s="47">
        <f t="shared" si="724"/>
        <v>38094.580320243564</v>
      </c>
      <c r="AS277" s="47">
        <f t="shared" si="724"/>
        <v>19841.79050826118</v>
      </c>
      <c r="AT277" s="47">
        <f t="shared" si="724"/>
        <v>167.81896197296189</v>
      </c>
      <c r="AV277" s="47">
        <f t="shared" si="725"/>
        <v>72030.359568900967</v>
      </c>
      <c r="AW277" s="47">
        <f t="shared" si="725"/>
        <v>35345.283577434544</v>
      </c>
      <c r="AX277" s="47">
        <f t="shared" si="725"/>
        <v>81183.723235868136</v>
      </c>
      <c r="AZ277" s="47">
        <f t="shared" si="726"/>
        <v>2330.8858769462149</v>
      </c>
      <c r="BA277" s="47">
        <f t="shared" si="726"/>
        <v>1152.1160767390647</v>
      </c>
      <c r="BB277" s="47">
        <f t="shared" si="726"/>
        <v>510.16771297571097</v>
      </c>
      <c r="BD277" s="47">
        <f t="shared" si="727"/>
        <v>1811.051360024245</v>
      </c>
      <c r="BE277" s="47">
        <f t="shared" si="727"/>
        <v>1082.0871186755414</v>
      </c>
      <c r="BF277" s="47">
        <f t="shared" si="727"/>
        <v>2798.7963264793798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7311665.5390941473</v>
      </c>
      <c r="BO277" s="44">
        <f t="shared" si="704"/>
        <v>2108733.4965911647</v>
      </c>
      <c r="BP277" s="44">
        <f t="shared" si="705"/>
        <v>174892.92118442818</v>
      </c>
      <c r="BQ277" s="44">
        <f t="shared" si="706"/>
        <v>2067351.6902588848</v>
      </c>
      <c r="BR277" s="44">
        <f t="shared" si="707"/>
        <v>1855973.2018167004</v>
      </c>
      <c r="BS277" s="44">
        <f t="shared" si="708"/>
        <v>1029851.4327898748</v>
      </c>
      <c r="BT277" s="44">
        <f t="shared" si="709"/>
        <v>949140.28436114138</v>
      </c>
      <c r="BU277" s="44">
        <f t="shared" si="710"/>
        <v>119575.7732591339</v>
      </c>
      <c r="BV277" s="44">
        <f t="shared" si="711"/>
        <v>58104.189790477707</v>
      </c>
      <c r="BW277" s="44">
        <f t="shared" si="712"/>
        <v>188559.36638220365</v>
      </c>
      <c r="BX277" s="44">
        <f t="shared" si="713"/>
        <v>3993.1696666609905</v>
      </c>
      <c r="BY277" s="44">
        <f t="shared" si="714"/>
        <v>5691.9348051791658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4204592.3199781347</v>
      </c>
      <c r="I278" s="21">
        <f>+'Function-Classif'!T278</f>
        <v>0</v>
      </c>
      <c r="J278" s="21">
        <f>+'Function-Classif'!U278</f>
        <v>405965.68002186553</v>
      </c>
      <c r="K278" s="47"/>
      <c r="L278" s="47">
        <f t="shared" ref="L278:N280" si="732">INDEX(Alloc,$E278,L$1)*$G278</f>
        <v>1715090.7556779613</v>
      </c>
      <c r="M278" s="47">
        <f t="shared" si="732"/>
        <v>0</v>
      </c>
      <c r="N278" s="47">
        <f t="shared" si="732"/>
        <v>234201.69176752906</v>
      </c>
      <c r="O278" s="47"/>
      <c r="P278" s="47">
        <f t="shared" ref="P278:V280" si="733">INDEX(Alloc,$E278,P$1)*$G278</f>
        <v>506933.38979713613</v>
      </c>
      <c r="Q278" s="47">
        <f t="shared" si="733"/>
        <v>0</v>
      </c>
      <c r="R278" s="47">
        <f t="shared" si="733"/>
        <v>38198.009294403324</v>
      </c>
      <c r="S278" s="47"/>
      <c r="T278" s="47">
        <f t="shared" si="733"/>
        <v>51683.142565959126</v>
      </c>
      <c r="U278" s="47">
        <f t="shared" si="733"/>
        <v>0</v>
      </c>
      <c r="V278" s="47">
        <f t="shared" si="733"/>
        <v>358.68799049289447</v>
      </c>
      <c r="W278" s="24"/>
      <c r="X278" s="47">
        <f t="shared" ref="X278:Z280" si="734">INDEX(Alloc,$E278,X$1)*$G278</f>
        <v>634276.83219371038</v>
      </c>
      <c r="Y278" s="47">
        <f t="shared" si="734"/>
        <v>0</v>
      </c>
      <c r="Z278" s="47">
        <f t="shared" si="734"/>
        <v>4301.0862342387518</v>
      </c>
      <c r="AB278" s="47">
        <f t="shared" ref="AB278:AD280" si="735">INDEX(Alloc,$E278,AB$1)*$G278</f>
        <v>579246.63066505175</v>
      </c>
      <c r="AC278" s="47">
        <f t="shared" si="735"/>
        <v>0</v>
      </c>
      <c r="AD278" s="47">
        <f t="shared" si="735"/>
        <v>561.65049965583182</v>
      </c>
      <c r="AF278" s="47">
        <f t="shared" ref="AF278:AH280" si="736">INDEX(Alloc,$E278,AF$1)*$G278</f>
        <v>353089.71639062132</v>
      </c>
      <c r="AG278" s="47">
        <f t="shared" si="736"/>
        <v>0</v>
      </c>
      <c r="AH278" s="47">
        <f t="shared" si="736"/>
        <v>474.09567670470994</v>
      </c>
      <c r="AJ278" s="47">
        <f t="shared" ref="AJ278:AL280" si="737">INDEX(Alloc,$E278,AJ$1)*$G278</f>
        <v>269295.78208958579</v>
      </c>
      <c r="AK278" s="47">
        <f t="shared" si="737"/>
        <v>0</v>
      </c>
      <c r="AL278" s="47">
        <f t="shared" si="737"/>
        <v>459.43046691394198</v>
      </c>
      <c r="AN278" s="47">
        <f t="shared" ref="AN278:AP280" si="738">INDEX(Alloc,$E278,AN$1)*$G278</f>
        <v>39516.775166631574</v>
      </c>
      <c r="AO278" s="47">
        <f t="shared" si="738"/>
        <v>0</v>
      </c>
      <c r="AP278" s="47">
        <f t="shared" si="738"/>
        <v>5.3281576418242951</v>
      </c>
      <c r="AR278" s="47">
        <f t="shared" ref="AR278:AT280" si="739">INDEX(Alloc,$E278,AR$1)*$G278</f>
        <v>18339.349916687726</v>
      </c>
      <c r="AS278" s="47">
        <f t="shared" si="739"/>
        <v>0</v>
      </c>
      <c r="AT278" s="47">
        <f t="shared" si="739"/>
        <v>5.3281576418242951</v>
      </c>
      <c r="AV278" s="47">
        <f t="shared" ref="AV278:AX280" si="740">INDEX(Alloc,$E278,AV$1)*$G278</f>
        <v>35104.926871127718</v>
      </c>
      <c r="AW278" s="47">
        <f t="shared" si="740"/>
        <v>0</v>
      </c>
      <c r="AX278" s="47">
        <f t="shared" si="740"/>
        <v>127251.6663140325</v>
      </c>
      <c r="AZ278" s="47">
        <f t="shared" ref="AZ278:BB280" si="741">INDEX(Alloc,$E278,AZ$1)*$G278</f>
        <v>1135.8650049425589</v>
      </c>
      <c r="BA278" s="47">
        <f t="shared" si="741"/>
        <v>0</v>
      </c>
      <c r="BB278" s="47">
        <f t="shared" si="741"/>
        <v>22.755513508121378</v>
      </c>
      <c r="BD278" s="47">
        <f t="shared" ref="BD278:BF280" si="742">INDEX(Alloc,$E278,BD$1)*$G278</f>
        <v>879.15363871817976</v>
      </c>
      <c r="BE278" s="47">
        <f t="shared" si="742"/>
        <v>0</v>
      </c>
      <c r="BF278" s="47">
        <f t="shared" si="742"/>
        <v>125.94994910259545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1949292.4474454904</v>
      </c>
      <c r="BO278" s="44">
        <f t="shared" si="704"/>
        <v>545131.39909153944</v>
      </c>
      <c r="BP278" s="44">
        <f t="shared" si="705"/>
        <v>52041.83055645202</v>
      </c>
      <c r="BQ278" s="44">
        <f t="shared" si="706"/>
        <v>638577.91842794907</v>
      </c>
      <c r="BR278" s="44">
        <f t="shared" si="707"/>
        <v>579808.28116470762</v>
      </c>
      <c r="BS278" s="44">
        <f t="shared" si="708"/>
        <v>353563.81206732604</v>
      </c>
      <c r="BT278" s="44">
        <f t="shared" si="709"/>
        <v>269755.21255649976</v>
      </c>
      <c r="BU278" s="44">
        <f t="shared" si="710"/>
        <v>39522.103324273397</v>
      </c>
      <c r="BV278" s="44">
        <f t="shared" si="711"/>
        <v>18344.678074329549</v>
      </c>
      <c r="BW278" s="44">
        <f t="shared" si="712"/>
        <v>162356.59318516022</v>
      </c>
      <c r="BX278" s="44">
        <f t="shared" si="713"/>
        <v>1158.6205184506803</v>
      </c>
      <c r="BY278" s="44">
        <f t="shared" si="714"/>
        <v>1005.1035878207753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1530458.7363591311</v>
      </c>
      <c r="I279" s="21">
        <f>+'Function-Classif'!T279</f>
        <v>716488.96146381448</v>
      </c>
      <c r="J279" s="21">
        <f>+'Function-Classif'!U279</f>
        <v>588108.30217705457</v>
      </c>
      <c r="K279" s="47"/>
      <c r="L279" s="47">
        <f t="shared" si="732"/>
        <v>617226.9066484808</v>
      </c>
      <c r="M279" s="47">
        <f t="shared" si="732"/>
        <v>259397.32276278545</v>
      </c>
      <c r="N279" s="47">
        <f t="shared" si="732"/>
        <v>429259.04538345634</v>
      </c>
      <c r="O279" s="47"/>
      <c r="P279" s="47">
        <f t="shared" si="733"/>
        <v>184608.96245573848</v>
      </c>
      <c r="Q279" s="47">
        <f t="shared" si="733"/>
        <v>84071.960946859021</v>
      </c>
      <c r="R279" s="47">
        <f t="shared" si="733"/>
        <v>107944.59228516785</v>
      </c>
      <c r="S279" s="47"/>
      <c r="T279" s="47">
        <f t="shared" si="733"/>
        <v>19176.101211339865</v>
      </c>
      <c r="U279" s="47">
        <f t="shared" si="733"/>
        <v>10028.268917529211</v>
      </c>
      <c r="V279" s="47">
        <f t="shared" si="733"/>
        <v>2031.9794324693037</v>
      </c>
      <c r="W279" s="24"/>
      <c r="X279" s="47">
        <f t="shared" si="734"/>
        <v>231729.48607819888</v>
      </c>
      <c r="Y279" s="47">
        <f t="shared" si="734"/>
        <v>116272.54511470284</v>
      </c>
      <c r="Z279" s="47">
        <f t="shared" si="734"/>
        <v>21232.581768093954</v>
      </c>
      <c r="AB279" s="47">
        <f t="shared" si="735"/>
        <v>214882.39713751423</v>
      </c>
      <c r="AC279" s="47">
        <f t="shared" si="735"/>
        <v>112157.10064914561</v>
      </c>
      <c r="AD279" s="47">
        <f t="shared" si="735"/>
        <v>4442.3444503296696</v>
      </c>
      <c r="AF279" s="47">
        <f t="shared" si="736"/>
        <v>129013.90857868113</v>
      </c>
      <c r="AG279" s="47">
        <f t="shared" si="736"/>
        <v>49393.129890370059</v>
      </c>
      <c r="AH279" s="47">
        <f t="shared" si="736"/>
        <v>5527.2176061106029</v>
      </c>
      <c r="AJ279" s="47">
        <f t="shared" si="737"/>
        <v>98756.821480977233</v>
      </c>
      <c r="AK279" s="47">
        <f t="shared" si="737"/>
        <v>68242.232268652224</v>
      </c>
      <c r="AL279" s="47">
        <f t="shared" si="737"/>
        <v>2519.9725452577782</v>
      </c>
      <c r="AN279" s="47">
        <f t="shared" si="738"/>
        <v>14655.778929959119</v>
      </c>
      <c r="AO279" s="47">
        <f t="shared" si="738"/>
        <v>6670.8052197630577</v>
      </c>
      <c r="AP279" s="47">
        <f t="shared" si="738"/>
        <v>29.972921280676296</v>
      </c>
      <c r="AR279" s="47">
        <f t="shared" si="739"/>
        <v>6803.7952549308611</v>
      </c>
      <c r="AS279" s="47">
        <f t="shared" si="739"/>
        <v>3543.7975421847746</v>
      </c>
      <c r="AT279" s="47">
        <f t="shared" si="739"/>
        <v>29.972921280676296</v>
      </c>
      <c r="AV279" s="47">
        <f t="shared" si="740"/>
        <v>12864.817371026986</v>
      </c>
      <c r="AW279" s="47">
        <f t="shared" si="740"/>
        <v>6312.7634079890895</v>
      </c>
      <c r="AX279" s="47">
        <f t="shared" si="740"/>
        <v>14499.632921176864</v>
      </c>
      <c r="AZ279" s="47">
        <f t="shared" si="741"/>
        <v>416.30253269713984</v>
      </c>
      <c r="BA279" s="47">
        <f t="shared" si="741"/>
        <v>205.7710527363723</v>
      </c>
      <c r="BB279" s="47">
        <f t="shared" si="741"/>
        <v>91.11733573603729</v>
      </c>
      <c r="BD279" s="47">
        <f t="shared" si="742"/>
        <v>323.45867958600621</v>
      </c>
      <c r="BE279" s="47">
        <f t="shared" si="742"/>
        <v>193.26369109660752</v>
      </c>
      <c r="BF279" s="47">
        <f t="shared" si="742"/>
        <v>499.87260669463592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1305883.2747947227</v>
      </c>
      <c r="BO279" s="44">
        <f t="shared" si="704"/>
        <v>376625.51568776532</v>
      </c>
      <c r="BP279" s="44">
        <f t="shared" si="705"/>
        <v>31236.349561338378</v>
      </c>
      <c r="BQ279" s="44">
        <f t="shared" si="706"/>
        <v>369234.6129609957</v>
      </c>
      <c r="BR279" s="44">
        <f t="shared" si="707"/>
        <v>331481.84223698953</v>
      </c>
      <c r="BS279" s="44">
        <f t="shared" si="708"/>
        <v>183934.2560751618</v>
      </c>
      <c r="BT279" s="44">
        <f t="shared" si="709"/>
        <v>169519.02629488724</v>
      </c>
      <c r="BU279" s="44">
        <f t="shared" si="710"/>
        <v>21356.557071002855</v>
      </c>
      <c r="BV279" s="44">
        <f t="shared" si="711"/>
        <v>10377.565718396312</v>
      </c>
      <c r="BW279" s="44">
        <f t="shared" si="712"/>
        <v>33677.213700192937</v>
      </c>
      <c r="BX279" s="44">
        <f t="shared" si="713"/>
        <v>713.19092116954937</v>
      </c>
      <c r="BY279" s="44">
        <f t="shared" si="714"/>
        <v>1016.5949773772496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15761576.014553592</v>
      </c>
      <c r="I280" s="21">
        <f>+'Function-Classif'!T280</f>
        <v>7378830.2561922204</v>
      </c>
      <c r="J280" s="21">
        <f>+'Function-Classif'!U280</f>
        <v>6056689.7292541917</v>
      </c>
      <c r="K280" s="47"/>
      <c r="L280" s="47">
        <f t="shared" si="732"/>
        <v>6356570.4688721262</v>
      </c>
      <c r="M280" s="47">
        <f t="shared" si="732"/>
        <v>2671428.195721013</v>
      </c>
      <c r="N280" s="47">
        <f t="shared" si="732"/>
        <v>4420765.4300053092</v>
      </c>
      <c r="O280" s="47"/>
      <c r="P280" s="47">
        <f t="shared" si="733"/>
        <v>1901213.0974769432</v>
      </c>
      <c r="Q280" s="47">
        <f t="shared" si="733"/>
        <v>865823.14940999181</v>
      </c>
      <c r="R280" s="47">
        <f t="shared" si="733"/>
        <v>1111677.7318087914</v>
      </c>
      <c r="S280" s="47"/>
      <c r="T280" s="47">
        <f t="shared" si="733"/>
        <v>197486.91665110187</v>
      </c>
      <c r="U280" s="47">
        <f t="shared" si="733"/>
        <v>103277.08881197282</v>
      </c>
      <c r="V280" s="47">
        <f t="shared" si="733"/>
        <v>20926.534981965709</v>
      </c>
      <c r="W280" s="24"/>
      <c r="X280" s="47">
        <f t="shared" si="734"/>
        <v>2386488.3272343953</v>
      </c>
      <c r="Y280" s="47">
        <f t="shared" si="734"/>
        <v>1197443.9523869404</v>
      </c>
      <c r="Z280" s="47">
        <f t="shared" si="734"/>
        <v>218665.77881032648</v>
      </c>
      <c r="AB280" s="47">
        <f t="shared" si="735"/>
        <v>2212986.9667245122</v>
      </c>
      <c r="AC280" s="47">
        <f t="shared" si="735"/>
        <v>1155060.6530293464</v>
      </c>
      <c r="AD280" s="47">
        <f t="shared" si="735"/>
        <v>45749.910189196475</v>
      </c>
      <c r="AF280" s="47">
        <f t="shared" si="736"/>
        <v>1328662.1054776262</v>
      </c>
      <c r="AG280" s="47">
        <f t="shared" si="736"/>
        <v>508679.8832720074</v>
      </c>
      <c r="AH280" s="47">
        <f t="shared" si="736"/>
        <v>56922.5803858906</v>
      </c>
      <c r="AJ280" s="47">
        <f t="shared" si="737"/>
        <v>1017056.5933917899</v>
      </c>
      <c r="AK280" s="47">
        <f t="shared" si="737"/>
        <v>702799.17109296483</v>
      </c>
      <c r="AL280" s="47">
        <f t="shared" si="737"/>
        <v>25952.178835711071</v>
      </c>
      <c r="AN280" s="47">
        <f t="shared" si="738"/>
        <v>150933.94429344381</v>
      </c>
      <c r="AO280" s="47">
        <f t="shared" si="738"/>
        <v>68699.927055664186</v>
      </c>
      <c r="AP280" s="47">
        <f t="shared" si="738"/>
        <v>308.6790031774853</v>
      </c>
      <c r="AR280" s="47">
        <f t="shared" si="739"/>
        <v>70069.53768199317</v>
      </c>
      <c r="AS280" s="47">
        <f t="shared" si="739"/>
        <v>36496.13871603697</v>
      </c>
      <c r="AT280" s="47">
        <f t="shared" si="739"/>
        <v>308.6790031774853</v>
      </c>
      <c r="AV280" s="47">
        <f t="shared" si="740"/>
        <v>132489.55498739443</v>
      </c>
      <c r="AW280" s="47">
        <f t="shared" si="740"/>
        <v>65012.599133260366</v>
      </c>
      <c r="AX280" s="47">
        <f t="shared" si="740"/>
        <v>149325.85965298794</v>
      </c>
      <c r="AZ280" s="47">
        <f t="shared" si="741"/>
        <v>4287.3315420229901</v>
      </c>
      <c r="BA280" s="47">
        <f t="shared" si="741"/>
        <v>2119.1529129459609</v>
      </c>
      <c r="BB280" s="47">
        <f t="shared" si="741"/>
        <v>938.38061708456962</v>
      </c>
      <c r="BD280" s="47">
        <f t="shared" si="742"/>
        <v>3331.1702202375768</v>
      </c>
      <c r="BE280" s="47">
        <f t="shared" si="742"/>
        <v>1990.3446500746352</v>
      </c>
      <c r="BF280" s="47">
        <f t="shared" si="742"/>
        <v>5147.9859605713355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13448764.09459845</v>
      </c>
      <c r="BO280" s="44">
        <f t="shared" si="704"/>
        <v>3878713.9786957265</v>
      </c>
      <c r="BP280" s="44">
        <f t="shared" si="705"/>
        <v>321690.54044504039</v>
      </c>
      <c r="BQ280" s="44">
        <f t="shared" si="706"/>
        <v>3802598.0584316622</v>
      </c>
      <c r="BR280" s="44">
        <f t="shared" si="707"/>
        <v>3413797.529943055</v>
      </c>
      <c r="BS280" s="44">
        <f t="shared" si="708"/>
        <v>1894264.5691355241</v>
      </c>
      <c r="BT280" s="44">
        <f t="shared" si="709"/>
        <v>1745807.9433204657</v>
      </c>
      <c r="BU280" s="44">
        <f t="shared" si="710"/>
        <v>219942.55035228547</v>
      </c>
      <c r="BV280" s="44">
        <f t="shared" si="711"/>
        <v>106874.35540120762</v>
      </c>
      <c r="BW280" s="44">
        <f t="shared" si="712"/>
        <v>346828.01377364271</v>
      </c>
      <c r="BX280" s="44">
        <f t="shared" si="713"/>
        <v>7344.8650720535206</v>
      </c>
      <c r="BY280" s="44">
        <f t="shared" si="714"/>
        <v>10469.500830883548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1280448.9141303287</v>
      </c>
      <c r="I281" s="21">
        <f>+'Function-Classif'!T281</f>
        <v>0</v>
      </c>
      <c r="J281" s="21">
        <f>+'Function-Classif'!U281</f>
        <v>123631.0858696715</v>
      </c>
      <c r="K281" s="47"/>
      <c r="L281" s="47">
        <f t="shared" ref="L281:N282" si="747">INDEX(Alloc,$E281,L$1)*$G281</f>
        <v>522306.54689352389</v>
      </c>
      <c r="M281" s="47">
        <f t="shared" si="747"/>
        <v>0</v>
      </c>
      <c r="N281" s="47">
        <f t="shared" si="747"/>
        <v>71322.801139678151</v>
      </c>
      <c r="O281" s="47"/>
      <c r="P281" s="47">
        <f t="shared" ref="P281:V282" si="748">INDEX(Alloc,$E281,P$1)*$G281</f>
        <v>154379.36881964459</v>
      </c>
      <c r="Q281" s="47">
        <f t="shared" si="748"/>
        <v>0</v>
      </c>
      <c r="R281" s="47">
        <f t="shared" si="748"/>
        <v>11632.661575905957</v>
      </c>
      <c r="S281" s="47"/>
      <c r="T281" s="47">
        <f t="shared" si="748"/>
        <v>15739.367515604812</v>
      </c>
      <c r="U281" s="47">
        <f t="shared" si="748"/>
        <v>0</v>
      </c>
      <c r="V281" s="47">
        <f t="shared" si="748"/>
        <v>109.23333654869178</v>
      </c>
      <c r="W281" s="24"/>
      <c r="X281" s="47">
        <f t="shared" ref="X281:Z282" si="749">INDEX(Alloc,$E281,X$1)*$G281</f>
        <v>193160.00678150993</v>
      </c>
      <c r="Y281" s="47">
        <f t="shared" si="749"/>
        <v>0</v>
      </c>
      <c r="Z281" s="47">
        <f t="shared" si="749"/>
        <v>1309.834766154107</v>
      </c>
      <c r="AB281" s="47">
        <f t="shared" ref="AB281:AD282" si="750">INDEX(Alloc,$E281,AB$1)*$G281</f>
        <v>176401.33996453052</v>
      </c>
      <c r="AC281" s="47">
        <f t="shared" si="750"/>
        <v>0</v>
      </c>
      <c r="AD281" s="47">
        <f t="shared" si="750"/>
        <v>171.04268801233175</v>
      </c>
      <c r="AF281" s="47">
        <f t="shared" ref="AF281:AH282" si="751">INDEX(Alloc,$E281,AF$1)*$G281</f>
        <v>107528.46162866698</v>
      </c>
      <c r="AG281" s="47">
        <f t="shared" si="751"/>
        <v>0</v>
      </c>
      <c r="AH281" s="47">
        <f t="shared" si="751"/>
        <v>144.37910937191316</v>
      </c>
      <c r="AJ281" s="47">
        <f t="shared" ref="AJ281:AL282" si="752">INDEX(Alloc,$E281,AJ$1)*$G281</f>
        <v>82010.20824731965</v>
      </c>
      <c r="AK281" s="47">
        <f t="shared" si="752"/>
        <v>0</v>
      </c>
      <c r="AL281" s="47">
        <f t="shared" si="752"/>
        <v>139.91302787743427</v>
      </c>
      <c r="AN281" s="47">
        <f t="shared" ref="AN281:AP282" si="753">INDEX(Alloc,$E281,AN$1)*$G281</f>
        <v>12034.273004691418</v>
      </c>
      <c r="AO281" s="47">
        <f t="shared" si="753"/>
        <v>0</v>
      </c>
      <c r="AP281" s="47">
        <f t="shared" si="753"/>
        <v>1.6226147858312716</v>
      </c>
      <c r="AR281" s="47">
        <f t="shared" ref="AR281:AT282" si="754">INDEX(Alloc,$E281,AR$1)*$G281</f>
        <v>5584.9887217605556</v>
      </c>
      <c r="AS281" s="47">
        <f t="shared" si="754"/>
        <v>0</v>
      </c>
      <c r="AT281" s="47">
        <f t="shared" si="754"/>
        <v>1.6226147858312716</v>
      </c>
      <c r="AV281" s="47">
        <f t="shared" ref="AV281:AX282" si="755">INDEX(Alloc,$E281,AV$1)*$G281</f>
        <v>10690.707224854996</v>
      </c>
      <c r="AW281" s="47">
        <f t="shared" si="755"/>
        <v>0</v>
      </c>
      <c r="AX281" s="47">
        <f t="shared" si="755"/>
        <v>38752.688858530084</v>
      </c>
      <c r="AZ281" s="47">
        <f t="shared" ref="AZ281:BB282" si="756">INDEX(Alloc,$E281,AZ$1)*$G281</f>
        <v>345.91156561521359</v>
      </c>
      <c r="BA281" s="47">
        <f t="shared" si="756"/>
        <v>0</v>
      </c>
      <c r="BB281" s="47">
        <f t="shared" si="756"/>
        <v>6.9298686637242319</v>
      </c>
      <c r="BD281" s="47">
        <f t="shared" ref="BD281:BF282" si="757">INDEX(Alloc,$E281,BD$1)*$G281</f>
        <v>267.7337626056156</v>
      </c>
      <c r="BE281" s="47">
        <f t="shared" si="757"/>
        <v>0</v>
      </c>
      <c r="BF281" s="47">
        <f t="shared" si="757"/>
        <v>38.356269357412316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593629.348033202</v>
      </c>
      <c r="BO281" s="44">
        <f t="shared" si="704"/>
        <v>166012.03039555054</v>
      </c>
      <c r="BP281" s="44">
        <f t="shared" si="705"/>
        <v>15848.600852153504</v>
      </c>
      <c r="BQ281" s="44">
        <f t="shared" si="706"/>
        <v>194469.84154766405</v>
      </c>
      <c r="BR281" s="44">
        <f t="shared" si="707"/>
        <v>176572.38265254284</v>
      </c>
      <c r="BS281" s="44">
        <f t="shared" si="708"/>
        <v>107672.8407380389</v>
      </c>
      <c r="BT281" s="44">
        <f t="shared" si="709"/>
        <v>82150.121275197089</v>
      </c>
      <c r="BU281" s="44">
        <f t="shared" si="710"/>
        <v>12035.895619477249</v>
      </c>
      <c r="BV281" s="44">
        <f t="shared" si="711"/>
        <v>5586.6113365463871</v>
      </c>
      <c r="BW281" s="44">
        <f t="shared" si="712"/>
        <v>49443.39608338508</v>
      </c>
      <c r="BX281" s="44">
        <f t="shared" si="713"/>
        <v>352.84143427893781</v>
      </c>
      <c r="BY281" s="44">
        <f t="shared" si="714"/>
        <v>306.09003196302791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-123852.96338605048</v>
      </c>
      <c r="I282" s="21">
        <f>+'Function-Classif'!T282</f>
        <v>-57982.14548521088</v>
      </c>
      <c r="J282" s="21">
        <f>+'Function-Classif'!U282</f>
        <v>-47592.891128738651</v>
      </c>
      <c r="K282" s="24"/>
      <c r="L282" s="47">
        <f t="shared" si="747"/>
        <v>-49949.325423747418</v>
      </c>
      <c r="M282" s="47">
        <f t="shared" si="747"/>
        <v>-20991.828368406244</v>
      </c>
      <c r="N282" s="47">
        <f t="shared" si="747"/>
        <v>-34737.953770308464</v>
      </c>
      <c r="O282" s="47"/>
      <c r="P282" s="47">
        <f t="shared" si="748"/>
        <v>-14939.551472103256</v>
      </c>
      <c r="Q282" s="47">
        <f t="shared" si="748"/>
        <v>-6803.5558578440678</v>
      </c>
      <c r="R282" s="47">
        <f t="shared" si="748"/>
        <v>-8735.4577542036168</v>
      </c>
      <c r="S282" s="47"/>
      <c r="T282" s="47">
        <f t="shared" si="748"/>
        <v>-1551.8333848485822</v>
      </c>
      <c r="U282" s="47">
        <f t="shared" si="748"/>
        <v>-811.54152906005788</v>
      </c>
      <c r="V282" s="47">
        <f t="shared" si="748"/>
        <v>-164.43871910557232</v>
      </c>
      <c r="W282" s="24"/>
      <c r="X282" s="47">
        <f t="shared" si="749"/>
        <v>-18752.79801596477</v>
      </c>
      <c r="Y282" s="47">
        <f t="shared" si="749"/>
        <v>-9409.4005481994154</v>
      </c>
      <c r="Z282" s="47">
        <f t="shared" si="749"/>
        <v>-1718.2548668845554</v>
      </c>
      <c r="AB282" s="47">
        <f t="shared" si="750"/>
        <v>-17389.440847188067</v>
      </c>
      <c r="AC282" s="47">
        <f t="shared" si="750"/>
        <v>-9076.3566179053178</v>
      </c>
      <c r="AD282" s="47">
        <f t="shared" si="750"/>
        <v>-359.49843761471925</v>
      </c>
      <c r="AF282" s="47">
        <f t="shared" si="751"/>
        <v>-10440.500299602427</v>
      </c>
      <c r="AG282" s="47">
        <f t="shared" si="751"/>
        <v>-3997.1580824110079</v>
      </c>
      <c r="AH282" s="47">
        <f t="shared" si="751"/>
        <v>-447.292216074301</v>
      </c>
      <c r="AJ282" s="47">
        <f t="shared" si="752"/>
        <v>-7991.933859062271</v>
      </c>
      <c r="AK282" s="47">
        <f t="shared" si="752"/>
        <v>-5522.5289606033675</v>
      </c>
      <c r="AL282" s="47">
        <f t="shared" si="752"/>
        <v>-203.92974992853809</v>
      </c>
      <c r="AN282" s="47">
        <f t="shared" si="753"/>
        <v>-1186.0245611877369</v>
      </c>
      <c r="AO282" s="47">
        <f t="shared" si="753"/>
        <v>-539.83748467748035</v>
      </c>
      <c r="AP282" s="47">
        <f t="shared" si="753"/>
        <v>-2.4255702122226164</v>
      </c>
      <c r="AR282" s="47">
        <f t="shared" si="754"/>
        <v>-550.59975455450524</v>
      </c>
      <c r="AS282" s="47">
        <f t="shared" si="754"/>
        <v>-286.78318259264313</v>
      </c>
      <c r="AT282" s="47">
        <f t="shared" si="754"/>
        <v>-2.4255702122226164</v>
      </c>
      <c r="AV282" s="47">
        <f t="shared" si="755"/>
        <v>-1041.0903064348568</v>
      </c>
      <c r="AW282" s="47">
        <f t="shared" si="755"/>
        <v>-510.86281299844546</v>
      </c>
      <c r="AX282" s="47">
        <f t="shared" si="755"/>
        <v>-1173.3883852169995</v>
      </c>
      <c r="AZ282" s="47">
        <f t="shared" si="756"/>
        <v>-33.689442985126007</v>
      </c>
      <c r="BA282" s="47">
        <f t="shared" si="756"/>
        <v>-16.652101788183522</v>
      </c>
      <c r="BB282" s="47">
        <f t="shared" si="756"/>
        <v>-7.3737055293608185</v>
      </c>
      <c r="BD282" s="47">
        <f t="shared" si="757"/>
        <v>-26.176018371438953</v>
      </c>
      <c r="BE282" s="47">
        <f t="shared" si="757"/>
        <v>-15.639938724636293</v>
      </c>
      <c r="BF282" s="47">
        <f t="shared" si="757"/>
        <v>-40.452383448064843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-105679.10756246213</v>
      </c>
      <c r="BO282" s="44">
        <f t="shared" si="704"/>
        <v>-30478.565084150941</v>
      </c>
      <c r="BP282" s="44">
        <f t="shared" si="705"/>
        <v>-2527.8136330142124</v>
      </c>
      <c r="BQ282" s="44">
        <f t="shared" si="706"/>
        <v>-29880.453431048743</v>
      </c>
      <c r="BR282" s="44">
        <f t="shared" si="707"/>
        <v>-26825.295902708101</v>
      </c>
      <c r="BS282" s="44">
        <f t="shared" si="708"/>
        <v>-14884.950598087737</v>
      </c>
      <c r="BT282" s="44">
        <f t="shared" si="709"/>
        <v>-13718.392569594176</v>
      </c>
      <c r="BU282" s="44">
        <f t="shared" si="710"/>
        <v>-1728.2876160774397</v>
      </c>
      <c r="BV282" s="44">
        <f t="shared" si="711"/>
        <v>-839.80850735937099</v>
      </c>
      <c r="BW282" s="44">
        <f t="shared" si="712"/>
        <v>-2725.3415046503014</v>
      </c>
      <c r="BX282" s="44">
        <f t="shared" si="713"/>
        <v>-57.715250302670349</v>
      </c>
      <c r="BY282" s="44">
        <f t="shared" si="714"/>
        <v>-82.268340544140088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2006391.7709367778</v>
      </c>
      <c r="I283" s="21">
        <f>+'Function-Classif'!T283</f>
        <v>939298.47443512129</v>
      </c>
      <c r="J283" s="21">
        <f>+'Function-Classif'!U283</f>
        <v>770994.75462810125</v>
      </c>
      <c r="K283" s="47"/>
      <c r="L283" s="47">
        <f t="shared" ref="L283:N283" si="766">INDEX(Alloc,$E283,L$1)*$G283</f>
        <v>809168.49104102666</v>
      </c>
      <c r="M283" s="47">
        <f t="shared" si="766"/>
        <v>340063.17284477031</v>
      </c>
      <c r="N283" s="47">
        <f t="shared" si="766"/>
        <v>562747.49249785952</v>
      </c>
      <c r="O283" s="47"/>
      <c r="P283" s="47">
        <f t="shared" ref="P283:V283" si="767">INDEX(Alloc,$E283,P$1)*$G283</f>
        <v>242017.56918551394</v>
      </c>
      <c r="Q283" s="47">
        <f t="shared" si="767"/>
        <v>110216.16369192592</v>
      </c>
      <c r="R283" s="47">
        <f t="shared" si="767"/>
        <v>141512.56517592564</v>
      </c>
      <c r="S283" s="47"/>
      <c r="T283" s="47">
        <f t="shared" si="767"/>
        <v>25139.372107876774</v>
      </c>
      <c r="U283" s="47">
        <f t="shared" si="767"/>
        <v>13146.800860987243</v>
      </c>
      <c r="V283" s="47">
        <f t="shared" si="767"/>
        <v>2663.8724162652074</v>
      </c>
      <c r="W283" s="24"/>
      <c r="X283" s="47">
        <f t="shared" ref="X283:Z283" si="768">INDEX(Alloc,$E283,X$1)*$G283</f>
        <v>303791.35543162131</v>
      </c>
      <c r="Y283" s="47">
        <f t="shared" si="768"/>
        <v>152430.29567657193</v>
      </c>
      <c r="Z283" s="47">
        <f t="shared" si="768"/>
        <v>27835.3648636035</v>
      </c>
      <c r="AB283" s="47">
        <f t="shared" ref="AB283:AD283" si="769">INDEX(Alloc,$E283,AB$1)*$G283</f>
        <v>281705.25809897302</v>
      </c>
      <c r="AC283" s="47">
        <f t="shared" si="769"/>
        <v>147035.05455489055</v>
      </c>
      <c r="AD283" s="47">
        <f t="shared" si="769"/>
        <v>5823.7985363864163</v>
      </c>
      <c r="AF283" s="47">
        <f t="shared" ref="AF283:AH283" si="770">INDEX(Alloc,$E283,AF$1)*$G283</f>
        <v>169133.89323024149</v>
      </c>
      <c r="AG283" s="47">
        <f t="shared" si="770"/>
        <v>64753.114212414162</v>
      </c>
      <c r="AH283" s="47">
        <f t="shared" si="770"/>
        <v>7246.0391499734706</v>
      </c>
      <c r="AJ283" s="47">
        <f t="shared" ref="AJ283:AL283" si="771">INDEX(Alloc,$E283,AJ$1)*$G283</f>
        <v>129467.63557616706</v>
      </c>
      <c r="AK283" s="47">
        <f t="shared" si="771"/>
        <v>89463.79931804369</v>
      </c>
      <c r="AL283" s="47">
        <f t="shared" si="771"/>
        <v>3303.6187501662771</v>
      </c>
      <c r="AN283" s="47">
        <f t="shared" ref="AN283:AP283" si="772">INDEX(Alloc,$E283,AN$1)*$G283</f>
        <v>19213.346654279529</v>
      </c>
      <c r="AO283" s="47">
        <f t="shared" si="772"/>
        <v>8745.2528973731241</v>
      </c>
      <c r="AP283" s="47">
        <f t="shared" si="772"/>
        <v>39.293723626648074</v>
      </c>
      <c r="AR283" s="47">
        <f t="shared" ref="AR283:AT283" si="773">INDEX(Alloc,$E283,AR$1)*$G283</f>
        <v>8919.5993895967858</v>
      </c>
      <c r="AS283" s="47">
        <f t="shared" si="773"/>
        <v>4645.826808385802</v>
      </c>
      <c r="AT283" s="47">
        <f t="shared" si="773"/>
        <v>39.293723626648074</v>
      </c>
      <c r="AV283" s="47">
        <f t="shared" ref="AV283:AX283" si="774">INDEX(Alloc,$E283,AV$1)*$G283</f>
        <v>16865.442428874572</v>
      </c>
      <c r="AW283" s="47">
        <f t="shared" si="774"/>
        <v>8275.86935391115</v>
      </c>
      <c r="AX283" s="47">
        <f t="shared" si="774"/>
        <v>19008.643280289434</v>
      </c>
      <c r="AZ283" s="47">
        <f t="shared" ref="AZ283:BB283" si="775">INDEX(Alloc,$E283,AZ$1)*$G283</f>
        <v>545.76183988516243</v>
      </c>
      <c r="BA283" s="47">
        <f t="shared" si="775"/>
        <v>269.76052153448956</v>
      </c>
      <c r="BB283" s="47">
        <f t="shared" si="775"/>
        <v>119.45246759502943</v>
      </c>
      <c r="BD283" s="47">
        <f t="shared" ref="BD283:BF283" si="776">INDEX(Alloc,$E283,BD$1)*$G283</f>
        <v>424.0459527209041</v>
      </c>
      <c r="BE283" s="47">
        <f t="shared" si="776"/>
        <v>253.36369431270307</v>
      </c>
      <c r="BF283" s="47">
        <f t="shared" si="776"/>
        <v>655.32004278322995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1711979.1563836564</v>
      </c>
      <c r="BO283" s="44">
        <f t="shared" si="704"/>
        <v>493746.29805336555</v>
      </c>
      <c r="BP283" s="44">
        <f t="shared" si="705"/>
        <v>40950.045385129226</v>
      </c>
      <c r="BQ283" s="44">
        <f t="shared" si="706"/>
        <v>484057.0159717967</v>
      </c>
      <c r="BR283" s="44">
        <f t="shared" si="707"/>
        <v>434564.11119024997</v>
      </c>
      <c r="BS283" s="44">
        <f t="shared" si="708"/>
        <v>241133.04659262914</v>
      </c>
      <c r="BT283" s="44">
        <f t="shared" si="709"/>
        <v>222235.05364437701</v>
      </c>
      <c r="BU283" s="44">
        <f t="shared" si="710"/>
        <v>27997.893275279301</v>
      </c>
      <c r="BV283" s="44">
        <f t="shared" si="711"/>
        <v>13604.719921609236</v>
      </c>
      <c r="BW283" s="44">
        <f t="shared" si="712"/>
        <v>44149.955063075155</v>
      </c>
      <c r="BX283" s="44">
        <f t="shared" si="713"/>
        <v>934.97482901468152</v>
      </c>
      <c r="BY283" s="44">
        <f t="shared" si="714"/>
        <v>1332.729689816837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1024739.2230278554</v>
      </c>
      <c r="I284" s="21">
        <f>+'Function-Classif'!T284</f>
        <v>0</v>
      </c>
      <c r="J284" s="21">
        <f>+'Function-Classif'!U284</f>
        <v>99085.77697214458</v>
      </c>
      <c r="K284" s="47"/>
      <c r="L284" s="47">
        <f t="shared" ref="L284:N285" si="781">INDEX(Alloc,$E284,L$1)*$G284</f>
        <v>418186.00546680705</v>
      </c>
      <c r="M284" s="47">
        <f t="shared" si="781"/>
        <v>0</v>
      </c>
      <c r="N284" s="47">
        <f t="shared" si="781"/>
        <v>57162.606936937271</v>
      </c>
      <c r="O284" s="47"/>
      <c r="P284" s="47">
        <f t="shared" ref="P284:V285" si="782">INDEX(Alloc,$E284,P$1)*$G284</f>
        <v>123579.71842721385</v>
      </c>
      <c r="Q284" s="47">
        <f t="shared" si="782"/>
        <v>0</v>
      </c>
      <c r="R284" s="47">
        <f t="shared" si="782"/>
        <v>9323.1512317033794</v>
      </c>
      <c r="S284" s="47"/>
      <c r="T284" s="47">
        <f t="shared" si="782"/>
        <v>12592.436307691363</v>
      </c>
      <c r="U284" s="47">
        <f t="shared" si="782"/>
        <v>0</v>
      </c>
      <c r="V284" s="47">
        <f t="shared" si="782"/>
        <v>87.546509415897958</v>
      </c>
      <c r="W284" s="24"/>
      <c r="X284" s="47">
        <f t="shared" ref="X284:Z285" si="783">INDEX(Alloc,$E284,X$1)*$G284</f>
        <v>154532.78402462642</v>
      </c>
      <c r="Y284" s="47">
        <f t="shared" si="783"/>
        <v>0</v>
      </c>
      <c r="Z284" s="47">
        <f t="shared" si="783"/>
        <v>1049.7844825719953</v>
      </c>
      <c r="AB284" s="47">
        <f t="shared" ref="AB284:AD285" si="784">INDEX(Alloc,$E284,AB$1)*$G284</f>
        <v>141113.17205037735</v>
      </c>
      <c r="AC284" s="47">
        <f t="shared" si="784"/>
        <v>0</v>
      </c>
      <c r="AD284" s="47">
        <f t="shared" si="784"/>
        <v>137.08443566508851</v>
      </c>
      <c r="AF284" s="47">
        <f t="shared" ref="AF284:AH285" si="785">INDEX(Alloc,$E284,AF$1)*$G284</f>
        <v>86019.881101742969</v>
      </c>
      <c r="AG284" s="47">
        <f t="shared" si="785"/>
        <v>0</v>
      </c>
      <c r="AH284" s="47">
        <f t="shared" si="785"/>
        <v>115.7145561735433</v>
      </c>
      <c r="AJ284" s="47">
        <f t="shared" ref="AJ284:AL285" si="786">INDEX(Alloc,$E284,AJ$1)*$G284</f>
        <v>65577.200026187871</v>
      </c>
      <c r="AK284" s="47">
        <f t="shared" si="786"/>
        <v>0</v>
      </c>
      <c r="AL284" s="47">
        <f t="shared" si="786"/>
        <v>112.13515580034063</v>
      </c>
      <c r="AN284" s="47">
        <f t="shared" ref="AN284:AP285" si="787">INDEX(Alloc,$E284,AN$1)*$G284</f>
        <v>9625.0111414445601</v>
      </c>
      <c r="AO284" s="47">
        <f t="shared" si="787"/>
        <v>0</v>
      </c>
      <c r="AP284" s="47">
        <f t="shared" si="787"/>
        <v>1.3004661865549692</v>
      </c>
      <c r="AR284" s="47">
        <f t="shared" ref="AR284:AT285" si="788">INDEX(Alloc,$E284,AR$1)*$G284</f>
        <v>4467.9773602129308</v>
      </c>
      <c r="AS284" s="47">
        <f t="shared" si="788"/>
        <v>0</v>
      </c>
      <c r="AT284" s="47">
        <f t="shared" si="788"/>
        <v>1.3004661865549692</v>
      </c>
      <c r="AV284" s="47">
        <f t="shared" ref="AV284:AX285" si="789">INDEX(Alloc,$E284,AV$1)*$G284</f>
        <v>8554.245222607482</v>
      </c>
      <c r="AW284" s="47">
        <f t="shared" si="789"/>
        <v>0</v>
      </c>
      <c r="AX284" s="47">
        <f t="shared" si="789"/>
        <v>31058.857554281127</v>
      </c>
      <c r="AZ284" s="47">
        <f t="shared" ref="AZ284:BB285" si="790">INDEX(Alloc,$E284,AZ$1)*$G284</f>
        <v>276.77610626729387</v>
      </c>
      <c r="BA284" s="47">
        <f t="shared" si="790"/>
        <v>0</v>
      </c>
      <c r="BB284" s="47">
        <f t="shared" si="790"/>
        <v>5.5540353466108217</v>
      </c>
      <c r="BD284" s="47">
        <f t="shared" ref="BD284:BF285" si="791">INDEX(Alloc,$E284,BD$1)*$G284</f>
        <v>214.01579267621011</v>
      </c>
      <c r="BE284" s="47">
        <f t="shared" si="791"/>
        <v>0</v>
      </c>
      <c r="BF284" s="47">
        <f t="shared" si="791"/>
        <v>30.74114187623093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475348.61240374431</v>
      </c>
      <c r="BO284" s="44">
        <f t="shared" si="704"/>
        <v>132902.86965891725</v>
      </c>
      <c r="BP284" s="44">
        <f t="shared" si="705"/>
        <v>12679.98281710726</v>
      </c>
      <c r="BQ284" s="44">
        <f t="shared" si="706"/>
        <v>155582.56850719842</v>
      </c>
      <c r="BR284" s="44">
        <f t="shared" si="707"/>
        <v>141250.25648604243</v>
      </c>
      <c r="BS284" s="44">
        <f t="shared" si="708"/>
        <v>86135.595657916507</v>
      </c>
      <c r="BT284" s="44">
        <f t="shared" si="709"/>
        <v>65689.335181988208</v>
      </c>
      <c r="BU284" s="44">
        <f t="shared" si="710"/>
        <v>9626.3116076311144</v>
      </c>
      <c r="BV284" s="44">
        <f t="shared" si="711"/>
        <v>4469.277826399486</v>
      </c>
      <c r="BW284" s="44">
        <f t="shared" si="712"/>
        <v>39613.102776888612</v>
      </c>
      <c r="BX284" s="44">
        <f t="shared" si="713"/>
        <v>282.33014161390469</v>
      </c>
      <c r="BY284" s="44">
        <f t="shared" si="714"/>
        <v>244.75693455244104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563018.66919810162</v>
      </c>
      <c r="I285" s="31">
        <f>+'Function-Classif'!T285</f>
        <v>0</v>
      </c>
      <c r="J285" s="31">
        <f>+'Function-Classif'!U285</f>
        <v>54440.330801898359</v>
      </c>
      <c r="K285" s="65"/>
      <c r="L285" s="47">
        <f t="shared" si="781"/>
        <v>229762.38537986716</v>
      </c>
      <c r="M285" s="47">
        <f t="shared" si="781"/>
        <v>0</v>
      </c>
      <c r="N285" s="47">
        <f t="shared" si="781"/>
        <v>31406.639037816694</v>
      </c>
      <c r="O285" s="47"/>
      <c r="P285" s="47">
        <f t="shared" si="782"/>
        <v>67897.946175204357</v>
      </c>
      <c r="Q285" s="47">
        <f t="shared" si="782"/>
        <v>0</v>
      </c>
      <c r="R285" s="47">
        <f t="shared" si="782"/>
        <v>5122.3843893634121</v>
      </c>
      <c r="S285" s="47"/>
      <c r="T285" s="47">
        <f t="shared" si="782"/>
        <v>6918.6155585707756</v>
      </c>
      <c r="U285" s="47">
        <f t="shared" si="782"/>
        <v>0</v>
      </c>
      <c r="V285" s="47">
        <f t="shared" si="782"/>
        <v>48.10035384284113</v>
      </c>
      <c r="W285" s="24"/>
      <c r="X285" s="47">
        <f t="shared" si="783"/>
        <v>84904.374160622698</v>
      </c>
      <c r="Y285" s="47">
        <f t="shared" si="783"/>
        <v>0</v>
      </c>
      <c r="Z285" s="47">
        <f t="shared" si="783"/>
        <v>576.77919322351931</v>
      </c>
      <c r="AB285" s="47">
        <f t="shared" si="784"/>
        <v>77531.28654466127</v>
      </c>
      <c r="AC285" s="47">
        <f t="shared" si="784"/>
        <v>0</v>
      </c>
      <c r="AD285" s="47">
        <f t="shared" si="784"/>
        <v>75.317792860391847</v>
      </c>
      <c r="AF285" s="47">
        <f t="shared" si="785"/>
        <v>47261.584112474018</v>
      </c>
      <c r="AG285" s="47">
        <f t="shared" si="785"/>
        <v>0</v>
      </c>
      <c r="AH285" s="47">
        <f t="shared" si="785"/>
        <v>63.576619260436338</v>
      </c>
      <c r="AJ285" s="47">
        <f t="shared" si="786"/>
        <v>36029.837698013427</v>
      </c>
      <c r="AK285" s="47">
        <f t="shared" si="786"/>
        <v>0</v>
      </c>
      <c r="AL285" s="47">
        <f t="shared" si="786"/>
        <v>61.6100025941072</v>
      </c>
      <c r="AN285" s="47">
        <f t="shared" si="787"/>
        <v>5288.2341595757489</v>
      </c>
      <c r="AO285" s="47">
        <f t="shared" si="787"/>
        <v>0</v>
      </c>
      <c r="AP285" s="47">
        <f t="shared" si="787"/>
        <v>0.71451031173362811</v>
      </c>
      <c r="AR285" s="47">
        <f t="shared" si="788"/>
        <v>2454.8242233975184</v>
      </c>
      <c r="AS285" s="47">
        <f t="shared" si="788"/>
        <v>0</v>
      </c>
      <c r="AT285" s="47">
        <f t="shared" si="788"/>
        <v>0.71451031173362811</v>
      </c>
      <c r="AV285" s="47">
        <f t="shared" si="789"/>
        <v>4699.9272136729414</v>
      </c>
      <c r="AW285" s="47">
        <f t="shared" si="789"/>
        <v>0</v>
      </c>
      <c r="AX285" s="47">
        <f t="shared" si="789"/>
        <v>17064.552867758655</v>
      </c>
      <c r="AZ285" s="47">
        <f t="shared" si="790"/>
        <v>152.06806913860876</v>
      </c>
      <c r="BA285" s="47">
        <f t="shared" si="790"/>
        <v>0</v>
      </c>
      <c r="BB285" s="47">
        <f t="shared" si="790"/>
        <v>3.0515330332418049</v>
      </c>
      <c r="BD285" s="47">
        <f t="shared" si="791"/>
        <v>117.58590290308545</v>
      </c>
      <c r="BE285" s="47">
        <f t="shared" si="791"/>
        <v>0</v>
      </c>
      <c r="BF285" s="47">
        <f t="shared" si="791"/>
        <v>16.889991521594265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261169.02441768386</v>
      </c>
      <c r="BO285" s="44">
        <f t="shared" si="704"/>
        <v>73020.330564567776</v>
      </c>
      <c r="BP285" s="44">
        <f t="shared" si="705"/>
        <v>6966.7159124136169</v>
      </c>
      <c r="BQ285" s="44">
        <f t="shared" si="706"/>
        <v>85481.15335384621</v>
      </c>
      <c r="BR285" s="44">
        <f t="shared" si="707"/>
        <v>77606.604337521669</v>
      </c>
      <c r="BS285" s="44">
        <f t="shared" si="708"/>
        <v>47325.160731734453</v>
      </c>
      <c r="BT285" s="44">
        <f t="shared" si="709"/>
        <v>36091.447700607532</v>
      </c>
      <c r="BU285" s="44">
        <f t="shared" si="710"/>
        <v>5288.9486698874825</v>
      </c>
      <c r="BV285" s="44">
        <f t="shared" si="711"/>
        <v>2455.538733709252</v>
      </c>
      <c r="BW285" s="44">
        <f t="shared" si="712"/>
        <v>21764.480081431597</v>
      </c>
      <c r="BX285" s="44">
        <f t="shared" si="713"/>
        <v>155.11960217185057</v>
      </c>
      <c r="BY285" s="44">
        <f t="shared" si="714"/>
        <v>134.47589442467972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50428625.685742073</v>
      </c>
      <c r="I286" s="24">
        <f t="shared" ref="I286:J286" si="792">SUM(I274:I285)</f>
        <v>20297163.462802377</v>
      </c>
      <c r="J286" s="24">
        <f t="shared" si="792"/>
        <v>17343435.851455554</v>
      </c>
      <c r="K286" s="24"/>
      <c r="L286" s="24">
        <f t="shared" ref="L286:BF286" si="793">SUM(L274:L285)</f>
        <v>20370549.36255632</v>
      </c>
      <c r="M286" s="24">
        <f t="shared" si="793"/>
        <v>7348375.4043787438</v>
      </c>
      <c r="N286" s="24">
        <f t="shared" si="793"/>
        <v>12554422.063039325</v>
      </c>
      <c r="O286" s="24"/>
      <c r="P286" s="24">
        <f t="shared" si="793"/>
        <v>6082512.7067378843</v>
      </c>
      <c r="Q286" s="24">
        <f t="shared" si="793"/>
        <v>2381644.9739720328</v>
      </c>
      <c r="R286" s="24">
        <f t="shared" si="793"/>
        <v>3122200.546402174</v>
      </c>
      <c r="S286" s="24"/>
      <c r="T286" s="24">
        <f t="shared" ref="T286:V286" si="794">SUM(T274:T285)</f>
        <v>630166.57990055997</v>
      </c>
      <c r="U286" s="24">
        <f t="shared" si="794"/>
        <v>284087.29850098386</v>
      </c>
      <c r="V286" s="24">
        <f t="shared" si="794"/>
        <v>58166.797928857603</v>
      </c>
      <c r="W286" s="24"/>
      <c r="X286" s="24">
        <f t="shared" si="793"/>
        <v>7631456.9999063285</v>
      </c>
      <c r="Y286" s="24">
        <f t="shared" si="793"/>
        <v>3293843.9827567069</v>
      </c>
      <c r="Z286" s="24">
        <f t="shared" si="793"/>
        <v>608727.81608876202</v>
      </c>
      <c r="AA286" s="24"/>
      <c r="AB286" s="24">
        <f t="shared" si="793"/>
        <v>7061620.1824229751</v>
      </c>
      <c r="AC286" s="24">
        <f t="shared" si="793"/>
        <v>3177259.0058313939</v>
      </c>
      <c r="AD286" s="24">
        <f t="shared" si="793"/>
        <v>126790.7068854892</v>
      </c>
      <c r="AE286" s="24"/>
      <c r="AF286" s="24">
        <f t="shared" si="793"/>
        <v>4248689.2244248185</v>
      </c>
      <c r="AG286" s="24">
        <f t="shared" si="793"/>
        <v>1399240.5818451727</v>
      </c>
      <c r="AH286" s="24">
        <f t="shared" si="793"/>
        <v>157376.36700025396</v>
      </c>
      <c r="AI286" s="24"/>
      <c r="AJ286" s="24">
        <f t="shared" si="793"/>
        <v>3250560.2445247797</v>
      </c>
      <c r="AK286" s="24">
        <f t="shared" si="793"/>
        <v>1933210.1650156623</v>
      </c>
      <c r="AL286" s="24">
        <f t="shared" si="793"/>
        <v>72160.50342699248</v>
      </c>
      <c r="AM286" s="24"/>
      <c r="AN286" s="24">
        <f t="shared" si="793"/>
        <v>481642.69344145234</v>
      </c>
      <c r="AO286" s="24">
        <f t="shared" si="793"/>
        <v>188974.89180771459</v>
      </c>
      <c r="AP286" s="24">
        <f t="shared" si="793"/>
        <v>858.05808029791842</v>
      </c>
      <c r="AQ286" s="24"/>
      <c r="AR286" s="24">
        <f t="shared" si="793"/>
        <v>223589.45990083212</v>
      </c>
      <c r="AS286" s="24">
        <f t="shared" si="793"/>
        <v>100390.99255046147</v>
      </c>
      <c r="AT286" s="24">
        <f t="shared" si="793"/>
        <v>858.05808029791842</v>
      </c>
      <c r="AU286" s="24"/>
      <c r="AV286" s="24">
        <f t="shared" si="793"/>
        <v>423492.68722278689</v>
      </c>
      <c r="AW286" s="24">
        <f t="shared" si="793"/>
        <v>178832.05141384873</v>
      </c>
      <c r="AX286" s="24">
        <f t="shared" si="793"/>
        <v>624882.76027098717</v>
      </c>
      <c r="AY286" s="24"/>
      <c r="AZ286" s="24">
        <f t="shared" si="793"/>
        <v>13703.908585136094</v>
      </c>
      <c r="BA286" s="24">
        <f t="shared" si="793"/>
        <v>5829.2156864080453</v>
      </c>
      <c r="BB286" s="24">
        <f t="shared" si="793"/>
        <v>2619.5218657509363</v>
      </c>
      <c r="BC286" s="24"/>
      <c r="BD286" s="24">
        <f t="shared" si="793"/>
        <v>10641.636118186208</v>
      </c>
      <c r="BE286" s="24">
        <f t="shared" si="793"/>
        <v>5474.89904324297</v>
      </c>
      <c r="BF286" s="24">
        <f t="shared" si="793"/>
        <v>14372.652386363721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40273346.829974391</v>
      </c>
      <c r="BO286" s="44">
        <f t="shared" si="704"/>
        <v>11586358.227112092</v>
      </c>
      <c r="BP286" s="44">
        <f t="shared" si="705"/>
        <v>972420.67633040145</v>
      </c>
      <c r="BQ286" s="44">
        <f t="shared" si="706"/>
        <v>11534028.798751798</v>
      </c>
      <c r="BR286" s="44">
        <f t="shared" si="707"/>
        <v>10365669.895139858</v>
      </c>
      <c r="BS286" s="44">
        <f t="shared" si="708"/>
        <v>5805306.1732702451</v>
      </c>
      <c r="BT286" s="44">
        <f t="shared" si="709"/>
        <v>5255930.9129674342</v>
      </c>
      <c r="BU286" s="44">
        <f t="shared" si="710"/>
        <v>671475.64332946483</v>
      </c>
      <c r="BV286" s="44">
        <f t="shared" si="711"/>
        <v>324838.51053159148</v>
      </c>
      <c r="BW286" s="44">
        <f t="shared" si="712"/>
        <v>1227207.4989076229</v>
      </c>
      <c r="BX286" s="44">
        <f t="shared" si="713"/>
        <v>22152.646137295076</v>
      </c>
      <c r="BY286" s="44">
        <f t="shared" si="714"/>
        <v>30489.187547792899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168412786.84768069</v>
      </c>
      <c r="I288" s="24">
        <f t="shared" ref="I288:J288" si="799">I286+I271+I258+I248+I236+I221+I204</f>
        <v>465540988.14889693</v>
      </c>
      <c r="J288" s="24">
        <f t="shared" si="799"/>
        <v>51668127.003422365</v>
      </c>
      <c r="K288" s="24"/>
      <c r="L288" s="24">
        <f t="shared" ref="L288:BF288" si="800">L286+L271+L258+L248+L236+L221+L204</f>
        <v>70947396.86882326</v>
      </c>
      <c r="M288" s="24">
        <f t="shared" si="800"/>
        <v>168883223.3723821</v>
      </c>
      <c r="N288" s="24">
        <f t="shared" si="800"/>
        <v>37759531.583750755</v>
      </c>
      <c r="O288" s="24"/>
      <c r="P288" s="24">
        <f t="shared" si="800"/>
        <v>21643080.989249602</v>
      </c>
      <c r="Q288" s="24">
        <f t="shared" si="800"/>
        <v>54332920.263624169</v>
      </c>
      <c r="R288" s="24">
        <f t="shared" si="800"/>
        <v>9087551.0488618277</v>
      </c>
      <c r="S288" s="24"/>
      <c r="T288" s="24">
        <f t="shared" ref="T288:V288" si="801">T286+T271+T258+T248+T236+T221+T204</f>
        <v>2016958.6540426062</v>
      </c>
      <c r="U288" s="24">
        <f t="shared" si="801"/>
        <v>6508415.1360947751</v>
      </c>
      <c r="V288" s="24">
        <f t="shared" si="801"/>
        <v>156077.11179348163</v>
      </c>
      <c r="W288" s="24"/>
      <c r="X288" s="24">
        <f t="shared" si="800"/>
        <v>25130123.291945666</v>
      </c>
      <c r="Y288" s="24">
        <f t="shared" si="800"/>
        <v>75610131.661911428</v>
      </c>
      <c r="Z288" s="24">
        <f t="shared" si="800"/>
        <v>1692159.0035193264</v>
      </c>
      <c r="AA288" s="24"/>
      <c r="AB288" s="24">
        <f t="shared" si="800"/>
        <v>22114026.399510175</v>
      </c>
      <c r="AC288" s="24">
        <f t="shared" si="800"/>
        <v>72792508.230355516</v>
      </c>
      <c r="AD288" s="24">
        <f t="shared" si="800"/>
        <v>351095.52805458452</v>
      </c>
      <c r="AE288" s="24"/>
      <c r="AF288" s="24">
        <f t="shared" si="800"/>
        <v>13631976.45431564</v>
      </c>
      <c r="AG288" s="24">
        <f t="shared" si="800"/>
        <v>32174754.409427624</v>
      </c>
      <c r="AH288" s="24">
        <f t="shared" si="800"/>
        <v>456836.31427806773</v>
      </c>
      <c r="AI288" s="24"/>
      <c r="AJ288" s="24">
        <f t="shared" si="800"/>
        <v>9650683.883488968</v>
      </c>
      <c r="AK288" s="24">
        <f t="shared" si="800"/>
        <v>44195092.332324728</v>
      </c>
      <c r="AL288" s="24">
        <f t="shared" si="800"/>
        <v>192911.91580498236</v>
      </c>
      <c r="AM288" s="24"/>
      <c r="AN288" s="24">
        <f t="shared" si="800"/>
        <v>1455520.4268255474</v>
      </c>
      <c r="AO288" s="24">
        <f t="shared" si="800"/>
        <v>4338297.8778382232</v>
      </c>
      <c r="AP288" s="24">
        <f t="shared" si="800"/>
        <v>2300.5760419196417</v>
      </c>
      <c r="AQ288" s="24"/>
      <c r="AR288" s="24">
        <f t="shared" si="800"/>
        <v>673806.22286398709</v>
      </c>
      <c r="AS288" s="24">
        <f t="shared" si="800"/>
        <v>2340192.7812918723</v>
      </c>
      <c r="AT288" s="24">
        <f t="shared" si="800"/>
        <v>2300.5760419196417</v>
      </c>
      <c r="AU288" s="24"/>
      <c r="AV288" s="24">
        <f t="shared" si="800"/>
        <v>1084749.5371347554</v>
      </c>
      <c r="AW288" s="24">
        <f t="shared" si="800"/>
        <v>4105184.7081529247</v>
      </c>
      <c r="AX288" s="24">
        <f t="shared" si="800"/>
        <v>1917464.6555439073</v>
      </c>
      <c r="AY288" s="24"/>
      <c r="AZ288" s="24">
        <f t="shared" si="800"/>
        <v>34994.625177171336</v>
      </c>
      <c r="BA288" s="24">
        <f t="shared" si="800"/>
        <v>133806.33818823932</v>
      </c>
      <c r="BB288" s="24">
        <f t="shared" si="800"/>
        <v>7714.5628960141366</v>
      </c>
      <c r="BC288" s="24"/>
      <c r="BD288" s="24">
        <f t="shared" si="800"/>
        <v>29469.494303288215</v>
      </c>
      <c r="BE288" s="24">
        <f t="shared" si="800"/>
        <v>126461.03730536249</v>
      </c>
      <c r="BF288" s="24">
        <f t="shared" si="800"/>
        <v>42184.126835575385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277590151.82495612</v>
      </c>
      <c r="BO288" s="44">
        <f t="shared" si="704"/>
        <v>85063552.30173561</v>
      </c>
      <c r="BP288" s="44">
        <f t="shared" si="705"/>
        <v>8681450.9019308612</v>
      </c>
      <c r="BQ288" s="44">
        <f t="shared" si="706"/>
        <v>102432413.95737642</v>
      </c>
      <c r="BR288" s="44">
        <f t="shared" si="707"/>
        <v>95257630.157920271</v>
      </c>
      <c r="BS288" s="44">
        <f t="shared" si="708"/>
        <v>46263567.178021327</v>
      </c>
      <c r="BT288" s="44">
        <f t="shared" si="709"/>
        <v>54038688.131618679</v>
      </c>
      <c r="BU288" s="44">
        <f t="shared" si="710"/>
        <v>5796118.88070569</v>
      </c>
      <c r="BV288" s="44">
        <f t="shared" si="711"/>
        <v>3016299.580197779</v>
      </c>
      <c r="BW288" s="44">
        <f t="shared" si="712"/>
        <v>7107398.9008315876</v>
      </c>
      <c r="BX288" s="44">
        <f t="shared" si="713"/>
        <v>176515.52626142479</v>
      </c>
      <c r="BY288" s="44">
        <f t="shared" si="714"/>
        <v>198114.65844422608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152195998.92293608</v>
      </c>
      <c r="I290" s="24">
        <f t="shared" ref="I290:J290" si="802">I288-SUM(I196:I199)</f>
        <v>427820098.07364154</v>
      </c>
      <c r="J290" s="24">
        <f t="shared" si="802"/>
        <v>51668127.003422365</v>
      </c>
      <c r="K290" s="24"/>
      <c r="L290" s="24">
        <f t="shared" ref="L290:BF290" si="803">L288-SUM(L196:L199)</f>
        <v>64605817.24073907</v>
      </c>
      <c r="M290" s="24">
        <f t="shared" si="803"/>
        <v>155236634.00622591</v>
      </c>
      <c r="N290" s="24">
        <f t="shared" si="803"/>
        <v>37759531.583750755</v>
      </c>
      <c r="O290" s="24"/>
      <c r="P290" s="24">
        <f t="shared" si="803"/>
        <v>19351391.614510611</v>
      </c>
      <c r="Q290" s="24">
        <f t="shared" si="803"/>
        <v>49898267.274308912</v>
      </c>
      <c r="R290" s="24">
        <f t="shared" si="803"/>
        <v>9087551.0488618277</v>
      </c>
      <c r="S290" s="24"/>
      <c r="T290" s="24">
        <f t="shared" ref="T290:V290" si="804">T288-SUM(T196:T199)</f>
        <v>1827960.9281297978</v>
      </c>
      <c r="U290" s="24">
        <f t="shared" si="804"/>
        <v>5980240.5370766595</v>
      </c>
      <c r="V290" s="24">
        <f t="shared" si="804"/>
        <v>156077.11179348163</v>
      </c>
      <c r="W290" s="24"/>
      <c r="X290" s="24">
        <f t="shared" si="803"/>
        <v>22462348.611889027</v>
      </c>
      <c r="Y290" s="24">
        <f t="shared" si="803"/>
        <v>69490542.496700138</v>
      </c>
      <c r="Z290" s="24">
        <f t="shared" si="803"/>
        <v>1692159.0035193264</v>
      </c>
      <c r="AA290" s="24"/>
      <c r="AB290" s="24">
        <f t="shared" si="803"/>
        <v>20096318.473892618</v>
      </c>
      <c r="AC290" s="24">
        <f t="shared" si="803"/>
        <v>66885405.819104113</v>
      </c>
      <c r="AD290" s="24">
        <f t="shared" si="803"/>
        <v>351095.52805458452</v>
      </c>
      <c r="AE290" s="24"/>
      <c r="AF290" s="24">
        <f t="shared" si="803"/>
        <v>12269175.902859228</v>
      </c>
      <c r="AG290" s="24">
        <f t="shared" si="803"/>
        <v>29576730.361478712</v>
      </c>
      <c r="AH290" s="24">
        <f t="shared" si="803"/>
        <v>456836.31427806773</v>
      </c>
      <c r="AI290" s="24"/>
      <c r="AJ290" s="24">
        <f t="shared" si="803"/>
        <v>8483738.6025516167</v>
      </c>
      <c r="AK290" s="24">
        <f t="shared" si="803"/>
        <v>40598119.273506068</v>
      </c>
      <c r="AL290" s="24">
        <f t="shared" si="803"/>
        <v>192911.91580498236</v>
      </c>
      <c r="AM290" s="24"/>
      <c r="AN290" s="24">
        <f t="shared" si="803"/>
        <v>1329516.0107516628</v>
      </c>
      <c r="AO290" s="24">
        <f t="shared" si="803"/>
        <v>3987215.0561112268</v>
      </c>
      <c r="AP290" s="24">
        <f t="shared" si="803"/>
        <v>2300.5760419196417</v>
      </c>
      <c r="AQ290" s="24"/>
      <c r="AR290" s="24">
        <f t="shared" si="803"/>
        <v>622801.75182198058</v>
      </c>
      <c r="AS290" s="24">
        <f t="shared" si="803"/>
        <v>2154717.036781739</v>
      </c>
      <c r="AT290" s="24">
        <f t="shared" si="803"/>
        <v>2300.5760419196417</v>
      </c>
      <c r="AU290" s="24"/>
      <c r="AV290" s="24">
        <f t="shared" si="803"/>
        <v>1084749.5371347554</v>
      </c>
      <c r="AW290" s="24">
        <f t="shared" si="803"/>
        <v>3772937.8587355921</v>
      </c>
      <c r="AX290" s="24">
        <f t="shared" si="803"/>
        <v>1917464.6555439073</v>
      </c>
      <c r="AY290" s="24"/>
      <c r="AZ290" s="24">
        <f t="shared" si="803"/>
        <v>34994.625177171336</v>
      </c>
      <c r="BA290" s="24">
        <f t="shared" si="803"/>
        <v>122976.22215310471</v>
      </c>
      <c r="BB290" s="24">
        <f t="shared" si="803"/>
        <v>7714.5628960141366</v>
      </c>
      <c r="BC290" s="24"/>
      <c r="BD290" s="24">
        <f t="shared" si="803"/>
        <v>27185.623478541471</v>
      </c>
      <c r="BE290" s="24">
        <f t="shared" si="803"/>
        <v>116312.131459376</v>
      </c>
      <c r="BF290" s="24">
        <f t="shared" si="803"/>
        <v>42184.126835575385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257601982.83071575</v>
      </c>
      <c r="BO290" s="44">
        <f t="shared" si="704"/>
        <v>78337209.937681347</v>
      </c>
      <c r="BP290" s="44">
        <f t="shared" si="705"/>
        <v>7964278.576999939</v>
      </c>
      <c r="BQ290" s="44">
        <f t="shared" si="706"/>
        <v>93645050.112108499</v>
      </c>
      <c r="BR290" s="44">
        <f t="shared" si="707"/>
        <v>87332819.821051314</v>
      </c>
      <c r="BS290" s="44">
        <f t="shared" si="708"/>
        <v>42302742.578616008</v>
      </c>
      <c r="BT290" s="44">
        <f t="shared" si="709"/>
        <v>49274769.791862667</v>
      </c>
      <c r="BU290" s="44">
        <f t="shared" si="710"/>
        <v>5319031.6429048087</v>
      </c>
      <c r="BV290" s="44">
        <f t="shared" si="711"/>
        <v>2779819.364645639</v>
      </c>
      <c r="BW290" s="44">
        <f t="shared" si="712"/>
        <v>6775152.0514142551</v>
      </c>
      <c r="BX290" s="44">
        <f t="shared" si="713"/>
        <v>165685.41022629017</v>
      </c>
      <c r="BY290" s="44">
        <f t="shared" si="714"/>
        <v>185681.88177349285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927915.05566139054</v>
      </c>
      <c r="M295" s="47">
        <f t="shared" si="805"/>
        <v>175726.98531808573</v>
      </c>
      <c r="N295" s="47">
        <f t="shared" si="805"/>
        <v>0</v>
      </c>
      <c r="O295" s="47"/>
      <c r="P295" s="47">
        <f t="shared" ref="P295:V299" si="806">INDEX(Alloc,$E295,P$1)*$G295</f>
        <v>296175.34696648235</v>
      </c>
      <c r="Q295" s="47">
        <f t="shared" si="806"/>
        <v>56360.026408974656</v>
      </c>
      <c r="R295" s="47">
        <f t="shared" si="806"/>
        <v>0</v>
      </c>
      <c r="S295" s="47"/>
      <c r="T295" s="47">
        <f t="shared" si="806"/>
        <v>35519.384445730764</v>
      </c>
      <c r="U295" s="47">
        <f t="shared" si="806"/>
        <v>6763.2354995461819</v>
      </c>
      <c r="V295" s="47">
        <f t="shared" si="806"/>
        <v>0</v>
      </c>
      <c r="W295" s="24"/>
      <c r="X295" s="47">
        <f t="shared" ref="X295:Z299" si="807">INDEX(Alloc,$E295,X$1)*$G295</f>
        <v>434762.78607600363</v>
      </c>
      <c r="Y295" s="47">
        <f t="shared" si="807"/>
        <v>78635.001799475547</v>
      </c>
      <c r="Z295" s="47">
        <f t="shared" si="807"/>
        <v>0</v>
      </c>
      <c r="AB295" s="47">
        <f t="shared" ref="AB295:AD299" si="808">INDEX(Alloc,$E295,AB$1)*$G295</f>
        <v>409373.97701915086</v>
      </c>
      <c r="AC295" s="47">
        <f t="shared" si="808"/>
        <v>75643.287956105312</v>
      </c>
      <c r="AD295" s="47">
        <f t="shared" si="808"/>
        <v>0</v>
      </c>
      <c r="AF295" s="47">
        <f t="shared" ref="AF295:AH299" si="809">INDEX(Alloc,$E295,AF$1)*$G295</f>
        <v>245453.46426885398</v>
      </c>
      <c r="AG295" s="47">
        <f t="shared" si="809"/>
        <v>33485.90128428398</v>
      </c>
      <c r="AH295" s="47">
        <f t="shared" si="809"/>
        <v>0</v>
      </c>
      <c r="AJ295" s="47">
        <f t="shared" ref="AJ295:AL299" si="810">INDEX(Alloc,$E295,AJ$1)*$G295</f>
        <v>238536.96454042423</v>
      </c>
      <c r="AK295" s="47">
        <f t="shared" si="810"/>
        <v>45884.312998711452</v>
      </c>
      <c r="AL295" s="47">
        <f t="shared" si="810"/>
        <v>0</v>
      </c>
      <c r="AN295" s="47">
        <f t="shared" ref="AN295:AP299" si="811">INDEX(Alloc,$E295,AN$1)*$G295</f>
        <v>29070.00058537615</v>
      </c>
      <c r="AO295" s="47">
        <f t="shared" si="811"/>
        <v>4512.0224540608997</v>
      </c>
      <c r="AP295" s="47">
        <f t="shared" si="811"/>
        <v>0</v>
      </c>
      <c r="AR295" s="47">
        <f t="shared" ref="AR295:AT299" si="812">INDEX(Alloc,$E295,AR$1)*$G295</f>
        <v>12816.491630309636</v>
      </c>
      <c r="AS295" s="47">
        <f t="shared" si="812"/>
        <v>2449.3152921655742</v>
      </c>
      <c r="AT295" s="47">
        <f t="shared" si="812"/>
        <v>0</v>
      </c>
      <c r="AV295" s="47">
        <f t="shared" ref="AV295:AX299" si="813">INDEX(Alloc,$E295,AV$1)*$G295</f>
        <v>22984.223963239063</v>
      </c>
      <c r="AW295" s="47">
        <f t="shared" si="813"/>
        <v>4269.4598897114738</v>
      </c>
      <c r="AX295" s="47">
        <f t="shared" si="813"/>
        <v>0</v>
      </c>
      <c r="AZ295" s="47">
        <f t="shared" ref="AZ295:BB299" si="814">INDEX(Alloc,$E295,AZ$1)*$G295</f>
        <v>748.44701589300416</v>
      </c>
      <c r="BA295" s="47">
        <f t="shared" si="814"/>
        <v>139.15802267526144</v>
      </c>
      <c r="BB295" s="47">
        <f t="shared" si="814"/>
        <v>0</v>
      </c>
      <c r="BD295" s="47">
        <f t="shared" ref="BD295:BF299" si="815">INDEX(Alloc,$E295,BD$1)*$G295</f>
        <v>711.29007184157854</v>
      </c>
      <c r="BE295" s="47">
        <f t="shared" si="815"/>
        <v>131.86083150811058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1103642.0409794762</v>
      </c>
      <c r="BO295" s="44">
        <f t="shared" si="704"/>
        <v>352535.37337545701</v>
      </c>
      <c r="BP295" s="44">
        <f t="shared" si="705"/>
        <v>42282.619945276943</v>
      </c>
      <c r="BQ295" s="44">
        <f t="shared" si="706"/>
        <v>513397.7878754792</v>
      </c>
      <c r="BR295" s="44">
        <f t="shared" si="707"/>
        <v>485017.26497525617</v>
      </c>
      <c r="BS295" s="44">
        <f t="shared" si="708"/>
        <v>278939.36555313796</v>
      </c>
      <c r="BT295" s="44">
        <f t="shared" si="709"/>
        <v>284421.27753913566</v>
      </c>
      <c r="BU295" s="44">
        <f t="shared" si="710"/>
        <v>33582.023039437052</v>
      </c>
      <c r="BV295" s="44">
        <f t="shared" si="711"/>
        <v>15265.806922475211</v>
      </c>
      <c r="BW295" s="44">
        <f t="shared" si="712"/>
        <v>27253.683852950537</v>
      </c>
      <c r="BX295" s="44">
        <f t="shared" si="713"/>
        <v>887.60503856826563</v>
      </c>
      <c r="BY295" s="44">
        <f t="shared" si="714"/>
        <v>843.15090334968909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TDFUEL</v>
      </c>
      <c r="E296" s="93">
        <v>51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794301.01706489304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254752.14417079868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30570.403436984441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355436.93982551235</v>
      </c>
      <c r="Z296" s="47">
        <f t="shared" si="807"/>
        <v>0</v>
      </c>
      <c r="AB296" s="47">
        <f t="shared" si="808"/>
        <v>0</v>
      </c>
      <c r="AC296" s="47">
        <f t="shared" si="808"/>
        <v>341914.13714239176</v>
      </c>
      <c r="AD296" s="47">
        <f t="shared" si="808"/>
        <v>0</v>
      </c>
      <c r="AF296" s="47">
        <f t="shared" si="809"/>
        <v>0</v>
      </c>
      <c r="AG296" s="47">
        <f t="shared" si="809"/>
        <v>151359.14042624811</v>
      </c>
      <c r="AH296" s="47">
        <f t="shared" si="809"/>
        <v>0</v>
      </c>
      <c r="AJ296" s="47">
        <f t="shared" si="810"/>
        <v>0</v>
      </c>
      <c r="AK296" s="47">
        <f t="shared" si="810"/>
        <v>207401.02276397159</v>
      </c>
      <c r="AL296" s="47">
        <f t="shared" si="810"/>
        <v>0</v>
      </c>
      <c r="AN296" s="47">
        <f t="shared" si="811"/>
        <v>0</v>
      </c>
      <c r="AO296" s="47">
        <f t="shared" si="811"/>
        <v>20394.727752217084</v>
      </c>
      <c r="AP296" s="47">
        <f t="shared" si="811"/>
        <v>0</v>
      </c>
      <c r="AR296" s="47">
        <f t="shared" si="812"/>
        <v>0</v>
      </c>
      <c r="AS296" s="47">
        <f t="shared" si="812"/>
        <v>11071.114798664234</v>
      </c>
      <c r="AT296" s="47">
        <f t="shared" si="812"/>
        <v>0</v>
      </c>
      <c r="AV296" s="47">
        <f t="shared" si="813"/>
        <v>0</v>
      </c>
      <c r="AW296" s="47">
        <f t="shared" si="813"/>
        <v>19298.324196349629</v>
      </c>
      <c r="AX296" s="47">
        <f t="shared" si="813"/>
        <v>0</v>
      </c>
      <c r="AZ296" s="47">
        <f t="shared" si="814"/>
        <v>0</v>
      </c>
      <c r="BA296" s="47">
        <f t="shared" si="814"/>
        <v>629.00617536698599</v>
      </c>
      <c r="BB296" s="47">
        <f t="shared" si="814"/>
        <v>0</v>
      </c>
      <c r="BD296" s="47">
        <f t="shared" si="815"/>
        <v>0</v>
      </c>
      <c r="BE296" s="47">
        <f t="shared" si="815"/>
        <v>596.02224660218553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794301.01706489304</v>
      </c>
      <c r="BO296" s="44">
        <f t="shared" si="704"/>
        <v>254752.14417079868</v>
      </c>
      <c r="BP296" s="44">
        <f t="shared" si="705"/>
        <v>30570.403436984441</v>
      </c>
      <c r="BQ296" s="44">
        <f t="shared" si="706"/>
        <v>355436.93982551235</v>
      </c>
      <c r="BR296" s="44">
        <f t="shared" si="707"/>
        <v>341914.13714239176</v>
      </c>
      <c r="BS296" s="44">
        <f t="shared" si="708"/>
        <v>151359.14042624811</v>
      </c>
      <c r="BT296" s="44">
        <f t="shared" si="709"/>
        <v>207401.02276397159</v>
      </c>
      <c r="BU296" s="44">
        <f t="shared" si="710"/>
        <v>20394.727752217084</v>
      </c>
      <c r="BV296" s="44">
        <f t="shared" si="711"/>
        <v>11071.114798664234</v>
      </c>
      <c r="BW296" s="44">
        <f t="shared" si="712"/>
        <v>19298.324196349629</v>
      </c>
      <c r="BX296" s="44">
        <f t="shared" si="713"/>
        <v>629.00617536698599</v>
      </c>
      <c r="BY296" s="44">
        <f t="shared" si="714"/>
        <v>596.02224660218553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2928024.4967399999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934577.64906099997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112080.97889099999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1371888.6013699998</v>
      </c>
      <c r="Y297" s="47">
        <f t="shared" si="807"/>
        <v>0</v>
      </c>
      <c r="Z297" s="47">
        <f t="shared" si="807"/>
        <v>0</v>
      </c>
      <c r="AB297" s="47">
        <f t="shared" si="808"/>
        <v>1291774.5279879998</v>
      </c>
      <c r="AC297" s="47">
        <f t="shared" si="808"/>
        <v>0</v>
      </c>
      <c r="AD297" s="47">
        <f t="shared" si="808"/>
        <v>0</v>
      </c>
      <c r="AF297" s="47">
        <f t="shared" si="809"/>
        <v>774525.37471399992</v>
      </c>
      <c r="AG297" s="47">
        <f t="shared" si="809"/>
        <v>0</v>
      </c>
      <c r="AH297" s="47">
        <f t="shared" si="809"/>
        <v>0</v>
      </c>
      <c r="AJ297" s="47">
        <f t="shared" si="810"/>
        <v>752700.445252</v>
      </c>
      <c r="AK297" s="47">
        <f t="shared" si="810"/>
        <v>0</v>
      </c>
      <c r="AL297" s="47">
        <f t="shared" si="810"/>
        <v>0</v>
      </c>
      <c r="AN297" s="47">
        <f t="shared" si="811"/>
        <v>91730.027780999997</v>
      </c>
      <c r="AO297" s="47">
        <f t="shared" si="811"/>
        <v>0</v>
      </c>
      <c r="AP297" s="47">
        <f t="shared" si="811"/>
        <v>0</v>
      </c>
      <c r="AR297" s="47">
        <f t="shared" si="812"/>
        <v>40442.281032999999</v>
      </c>
      <c r="AS297" s="47">
        <f t="shared" si="812"/>
        <v>0</v>
      </c>
      <c r="AT297" s="47">
        <f t="shared" si="812"/>
        <v>0</v>
      </c>
      <c r="AV297" s="47">
        <f t="shared" si="813"/>
        <v>72526.434819999995</v>
      </c>
      <c r="AW297" s="47">
        <f t="shared" si="813"/>
        <v>0</v>
      </c>
      <c r="AX297" s="47">
        <f t="shared" si="813"/>
        <v>0</v>
      </c>
      <c r="AZ297" s="47">
        <f t="shared" si="814"/>
        <v>2361.715314</v>
      </c>
      <c r="BA297" s="47">
        <f t="shared" si="814"/>
        <v>0</v>
      </c>
      <c r="BB297" s="47">
        <f t="shared" si="814"/>
        <v>0</v>
      </c>
      <c r="BD297" s="47">
        <f t="shared" si="815"/>
        <v>2244.467036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2928024.4967399999</v>
      </c>
      <c r="BO297" s="44">
        <f t="shared" si="704"/>
        <v>934577.64906099997</v>
      </c>
      <c r="BP297" s="44">
        <f t="shared" si="705"/>
        <v>112080.97889099999</v>
      </c>
      <c r="BQ297" s="44">
        <f t="shared" si="706"/>
        <v>1371888.6013699998</v>
      </c>
      <c r="BR297" s="44">
        <f t="shared" si="707"/>
        <v>1291774.5279879998</v>
      </c>
      <c r="BS297" s="44">
        <f t="shared" si="708"/>
        <v>774525.37471399992</v>
      </c>
      <c r="BT297" s="44">
        <f t="shared" si="709"/>
        <v>752700.445252</v>
      </c>
      <c r="BU297" s="44">
        <f t="shared" si="710"/>
        <v>91730.027780999997</v>
      </c>
      <c r="BV297" s="44">
        <f t="shared" si="711"/>
        <v>40442.281032999999</v>
      </c>
      <c r="BW297" s="44">
        <f t="shared" si="712"/>
        <v>72526.434819999995</v>
      </c>
      <c r="BX297" s="44">
        <f t="shared" si="713"/>
        <v>2361.715314</v>
      </c>
      <c r="BY297" s="44">
        <f t="shared" si="714"/>
        <v>2244.467036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744690.94961999997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237693.20159300001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28505.803382999999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348915.46380999999</v>
      </c>
      <c r="Y298" s="47">
        <f t="shared" si="807"/>
        <v>0</v>
      </c>
      <c r="Z298" s="47">
        <f t="shared" si="807"/>
        <v>0</v>
      </c>
      <c r="AB298" s="47">
        <f t="shared" si="808"/>
        <v>328539.87424400001</v>
      </c>
      <c r="AC298" s="47">
        <f t="shared" si="808"/>
        <v>0</v>
      </c>
      <c r="AD298" s="47">
        <f t="shared" si="808"/>
        <v>0</v>
      </c>
      <c r="AF298" s="47">
        <f t="shared" si="809"/>
        <v>196986.75248199998</v>
      </c>
      <c r="AG298" s="47">
        <f t="shared" si="809"/>
        <v>0</v>
      </c>
      <c r="AH298" s="47">
        <f t="shared" si="809"/>
        <v>0</v>
      </c>
      <c r="AJ298" s="47">
        <f t="shared" si="810"/>
        <v>191435.96987599999</v>
      </c>
      <c r="AK298" s="47">
        <f t="shared" si="810"/>
        <v>0</v>
      </c>
      <c r="AL298" s="47">
        <f t="shared" si="810"/>
        <v>0</v>
      </c>
      <c r="AN298" s="47">
        <f t="shared" si="811"/>
        <v>23329.900952999997</v>
      </c>
      <c r="AO298" s="47">
        <f t="shared" si="811"/>
        <v>0</v>
      </c>
      <c r="AP298" s="47">
        <f t="shared" si="811"/>
        <v>0</v>
      </c>
      <c r="AR298" s="47">
        <f t="shared" si="812"/>
        <v>10285.774829</v>
      </c>
      <c r="AS298" s="47">
        <f t="shared" si="812"/>
        <v>0</v>
      </c>
      <c r="AT298" s="47">
        <f t="shared" si="812"/>
        <v>0</v>
      </c>
      <c r="AV298" s="47">
        <f t="shared" si="813"/>
        <v>18445.808659999999</v>
      </c>
      <c r="AW298" s="47">
        <f t="shared" si="813"/>
        <v>0</v>
      </c>
      <c r="AX298" s="47">
        <f t="shared" si="813"/>
        <v>0</v>
      </c>
      <c r="AZ298" s="47">
        <f t="shared" si="814"/>
        <v>600.66028200000005</v>
      </c>
      <c r="BA298" s="47">
        <f t="shared" si="814"/>
        <v>0</v>
      </c>
      <c r="BB298" s="47">
        <f t="shared" si="814"/>
        <v>0</v>
      </c>
      <c r="BD298" s="47">
        <f t="shared" si="815"/>
        <v>570.84026800000004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744690.94961999997</v>
      </c>
      <c r="BO298" s="44">
        <f t="shared" si="704"/>
        <v>237693.20159300001</v>
      </c>
      <c r="BP298" s="44">
        <f t="shared" si="705"/>
        <v>28505.803382999999</v>
      </c>
      <c r="BQ298" s="44">
        <f t="shared" si="706"/>
        <v>348915.46380999999</v>
      </c>
      <c r="BR298" s="44">
        <f t="shared" si="707"/>
        <v>328539.87424400001</v>
      </c>
      <c r="BS298" s="44">
        <f t="shared" si="708"/>
        <v>196986.75248199998</v>
      </c>
      <c r="BT298" s="44">
        <f t="shared" si="709"/>
        <v>191435.96987599999</v>
      </c>
      <c r="BU298" s="44">
        <f t="shared" si="710"/>
        <v>23329.900952999997</v>
      </c>
      <c r="BV298" s="44">
        <f t="shared" si="711"/>
        <v>10285.774829</v>
      </c>
      <c r="BW298" s="44">
        <f t="shared" si="712"/>
        <v>18445.808659999999</v>
      </c>
      <c r="BX298" s="44">
        <f t="shared" si="713"/>
        <v>600.66028200000005</v>
      </c>
      <c r="BY298" s="44">
        <f t="shared" si="714"/>
        <v>570.84026800000004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521540.04108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166467.072262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19963.876121999998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244360.94653999998</v>
      </c>
      <c r="Y299" s="47">
        <f t="shared" si="807"/>
        <v>0</v>
      </c>
      <c r="Z299" s="47">
        <f t="shared" si="807"/>
        <v>0</v>
      </c>
      <c r="AB299" s="47">
        <f t="shared" si="808"/>
        <v>230091.01909599997</v>
      </c>
      <c r="AC299" s="47">
        <f t="shared" si="808"/>
        <v>0</v>
      </c>
      <c r="AD299" s="47">
        <f t="shared" si="808"/>
        <v>0</v>
      </c>
      <c r="AF299" s="47">
        <f t="shared" si="809"/>
        <v>137958.54378799998</v>
      </c>
      <c r="AG299" s="47">
        <f t="shared" si="809"/>
        <v>0</v>
      </c>
      <c r="AH299" s="47">
        <f t="shared" si="809"/>
        <v>0</v>
      </c>
      <c r="AJ299" s="47">
        <f t="shared" si="810"/>
        <v>134071.08498399999</v>
      </c>
      <c r="AK299" s="47">
        <f t="shared" si="810"/>
        <v>0</v>
      </c>
      <c r="AL299" s="47">
        <f t="shared" si="810"/>
        <v>0</v>
      </c>
      <c r="AN299" s="47">
        <f t="shared" si="811"/>
        <v>16338.962501999998</v>
      </c>
      <c r="AO299" s="47">
        <f t="shared" si="811"/>
        <v>0</v>
      </c>
      <c r="AP299" s="47">
        <f t="shared" si="811"/>
        <v>0</v>
      </c>
      <c r="AR299" s="47">
        <f t="shared" si="812"/>
        <v>7203.5834859999995</v>
      </c>
      <c r="AS299" s="47">
        <f t="shared" si="812"/>
        <v>0</v>
      </c>
      <c r="AT299" s="47">
        <f t="shared" si="812"/>
        <v>0</v>
      </c>
      <c r="AV299" s="47">
        <f t="shared" si="813"/>
        <v>12918.416439999999</v>
      </c>
      <c r="AW299" s="47">
        <f t="shared" si="813"/>
        <v>0</v>
      </c>
      <c r="AX299" s="47">
        <f t="shared" si="813"/>
        <v>0</v>
      </c>
      <c r="AZ299" s="47">
        <f t="shared" si="814"/>
        <v>420.66898800000001</v>
      </c>
      <c r="BA299" s="47">
        <f t="shared" si="814"/>
        <v>0</v>
      </c>
      <c r="BB299" s="47">
        <f t="shared" si="814"/>
        <v>0</v>
      </c>
      <c r="BD299" s="47">
        <f t="shared" si="815"/>
        <v>399.78471200000001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521540.04108</v>
      </c>
      <c r="BO299" s="44">
        <f t="shared" si="704"/>
        <v>166467.072262</v>
      </c>
      <c r="BP299" s="44">
        <f t="shared" si="705"/>
        <v>19963.876121999998</v>
      </c>
      <c r="BQ299" s="44">
        <f t="shared" si="706"/>
        <v>244360.94653999998</v>
      </c>
      <c r="BR299" s="44">
        <f t="shared" si="707"/>
        <v>230091.01909599997</v>
      </c>
      <c r="BS299" s="44">
        <f t="shared" si="708"/>
        <v>137958.54378799998</v>
      </c>
      <c r="BT299" s="44">
        <f t="shared" si="709"/>
        <v>134071.08498399999</v>
      </c>
      <c r="BU299" s="44">
        <f t="shared" si="710"/>
        <v>16338.962501999998</v>
      </c>
      <c r="BV299" s="44">
        <f t="shared" si="711"/>
        <v>7203.5834859999995</v>
      </c>
      <c r="BW299" s="44">
        <f t="shared" si="712"/>
        <v>12918.416439999999</v>
      </c>
      <c r="BX299" s="44">
        <f t="shared" si="713"/>
        <v>420.66898800000001</v>
      </c>
      <c r="BY299" s="44">
        <f t="shared" si="714"/>
        <v>399.78471200000001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5122170.5431013899</v>
      </c>
      <c r="M301" s="24">
        <f t="shared" si="820"/>
        <v>970028.0023829788</v>
      </c>
      <c r="N301" s="24">
        <f t="shared" si="820"/>
        <v>0</v>
      </c>
      <c r="O301" s="24"/>
      <c r="P301" s="24">
        <f t="shared" si="820"/>
        <v>1634913.2698824822</v>
      </c>
      <c r="Q301" s="24">
        <f t="shared" si="820"/>
        <v>311112.17057977332</v>
      </c>
      <c r="R301" s="24">
        <f t="shared" si="820"/>
        <v>0</v>
      </c>
      <c r="S301" s="24"/>
      <c r="T301" s="24">
        <f t="shared" ref="T301:V301" si="821">SUM(T295:T300)</f>
        <v>196070.04284173073</v>
      </c>
      <c r="U301" s="24">
        <f t="shared" si="821"/>
        <v>37333.638936530624</v>
      </c>
      <c r="V301" s="24">
        <f t="shared" si="821"/>
        <v>0</v>
      </c>
      <c r="W301" s="24"/>
      <c r="X301" s="24">
        <f t="shared" si="820"/>
        <v>2399927.7977960035</v>
      </c>
      <c r="Y301" s="24">
        <f t="shared" si="820"/>
        <v>434071.94162498787</v>
      </c>
      <c r="Z301" s="24">
        <f t="shared" si="820"/>
        <v>0</v>
      </c>
      <c r="AA301" s="24"/>
      <c r="AB301" s="24">
        <f t="shared" si="820"/>
        <v>2259779.3983471505</v>
      </c>
      <c r="AC301" s="24">
        <f t="shared" si="820"/>
        <v>417557.42509849707</v>
      </c>
      <c r="AD301" s="24">
        <f t="shared" si="820"/>
        <v>0</v>
      </c>
      <c r="AE301" s="24"/>
      <c r="AF301" s="24">
        <f t="shared" si="820"/>
        <v>1354924.1352528539</v>
      </c>
      <c r="AG301" s="24">
        <f t="shared" si="820"/>
        <v>184845.0417105321</v>
      </c>
      <c r="AH301" s="24">
        <f t="shared" si="820"/>
        <v>0</v>
      </c>
      <c r="AI301" s="24"/>
      <c r="AJ301" s="24">
        <f t="shared" si="820"/>
        <v>1316744.4646524242</v>
      </c>
      <c r="AK301" s="24">
        <f t="shared" si="820"/>
        <v>253285.33576268304</v>
      </c>
      <c r="AL301" s="24">
        <f t="shared" si="820"/>
        <v>0</v>
      </c>
      <c r="AM301" s="24"/>
      <c r="AN301" s="24">
        <f t="shared" si="820"/>
        <v>160468.89182137616</v>
      </c>
      <c r="AO301" s="24">
        <f t="shared" si="820"/>
        <v>24906.750206277982</v>
      </c>
      <c r="AP301" s="24">
        <f t="shared" si="820"/>
        <v>0</v>
      </c>
      <c r="AQ301" s="24"/>
      <c r="AR301" s="24">
        <f t="shared" si="820"/>
        <v>70748.130978309637</v>
      </c>
      <c r="AS301" s="24">
        <f t="shared" si="820"/>
        <v>13520.430090829808</v>
      </c>
      <c r="AT301" s="24">
        <f t="shared" si="820"/>
        <v>0</v>
      </c>
      <c r="AU301" s="24"/>
      <c r="AV301" s="24">
        <f t="shared" si="820"/>
        <v>126874.88388323905</v>
      </c>
      <c r="AW301" s="24">
        <f t="shared" si="820"/>
        <v>23567.784086061103</v>
      </c>
      <c r="AX301" s="24">
        <f t="shared" si="820"/>
        <v>0</v>
      </c>
      <c r="AY301" s="24"/>
      <c r="AZ301" s="24">
        <f t="shared" si="820"/>
        <v>4131.4915998930046</v>
      </c>
      <c r="BA301" s="24">
        <f t="shared" si="820"/>
        <v>768.16419804224745</v>
      </c>
      <c r="BB301" s="24">
        <f t="shared" si="820"/>
        <v>0</v>
      </c>
      <c r="BC301" s="24"/>
      <c r="BD301" s="24">
        <f t="shared" si="820"/>
        <v>3926.3820878415786</v>
      </c>
      <c r="BE301" s="24">
        <f t="shared" si="820"/>
        <v>727.88307811029608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6092198.5454843687</v>
      </c>
      <c r="BO301" s="44">
        <f t="shared" si="704"/>
        <v>1946025.4404622556</v>
      </c>
      <c r="BP301" s="44">
        <f t="shared" si="705"/>
        <v>233403.68177826135</v>
      </c>
      <c r="BQ301" s="44">
        <f t="shared" si="706"/>
        <v>2833999.7394209914</v>
      </c>
      <c r="BR301" s="44">
        <f t="shared" si="707"/>
        <v>2677336.8234456475</v>
      </c>
      <c r="BS301" s="44">
        <f t="shared" si="708"/>
        <v>1539769.1769633859</v>
      </c>
      <c r="BT301" s="44">
        <f t="shared" si="709"/>
        <v>1570029.8004151073</v>
      </c>
      <c r="BU301" s="44">
        <f t="shared" si="710"/>
        <v>185375.64202765416</v>
      </c>
      <c r="BV301" s="44">
        <f t="shared" si="711"/>
        <v>84268.561069139439</v>
      </c>
      <c r="BW301" s="44">
        <f t="shared" si="712"/>
        <v>150442.66796930015</v>
      </c>
      <c r="BX301" s="44">
        <f t="shared" si="713"/>
        <v>4899.6557979352519</v>
      </c>
      <c r="BY301" s="44">
        <f t="shared" si="714"/>
        <v>4654.2651659518742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5122170.5431013899</v>
      </c>
      <c r="M311" s="24">
        <f t="shared" si="841"/>
        <v>4731263.800723928</v>
      </c>
      <c r="N311" s="24">
        <f t="shared" si="841"/>
        <v>0</v>
      </c>
      <c r="O311" s="24"/>
      <c r="P311" s="24">
        <f t="shared" si="841"/>
        <v>1634913.2698824822</v>
      </c>
      <c r="Q311" s="24">
        <f t="shared" si="841"/>
        <v>1533379.1509286077</v>
      </c>
      <c r="R311" s="24">
        <f t="shared" si="841"/>
        <v>0</v>
      </c>
      <c r="S311" s="24"/>
      <c r="T311" s="24">
        <f t="shared" ref="T311:V311" si="842">T309+T301</f>
        <v>196070.04284173073</v>
      </c>
      <c r="U311" s="24">
        <f t="shared" si="842"/>
        <v>182907.68357863685</v>
      </c>
      <c r="V311" s="24">
        <f t="shared" si="842"/>
        <v>0</v>
      </c>
      <c r="W311" s="24"/>
      <c r="X311" s="24">
        <f t="shared" si="841"/>
        <v>2399927.7977960035</v>
      </c>
      <c r="Y311" s="24">
        <f t="shared" si="841"/>
        <v>2120736.4423107961</v>
      </c>
      <c r="Z311" s="24">
        <f t="shared" si="841"/>
        <v>0</v>
      </c>
      <c r="AA311" s="24"/>
      <c r="AB311" s="24">
        <f t="shared" si="841"/>
        <v>2259779.3983471505</v>
      </c>
      <c r="AC311" s="24">
        <f t="shared" si="841"/>
        <v>2045656.9053075239</v>
      </c>
      <c r="AD311" s="24">
        <f t="shared" si="841"/>
        <v>0</v>
      </c>
      <c r="AE311" s="24"/>
      <c r="AF311" s="24">
        <f t="shared" si="841"/>
        <v>1354924.1352528539</v>
      </c>
      <c r="AG311" s="24">
        <f t="shared" si="841"/>
        <v>900905.35479728179</v>
      </c>
      <c r="AH311" s="24">
        <f t="shared" si="841"/>
        <v>0</v>
      </c>
      <c r="AI311" s="24"/>
      <c r="AJ311" s="24">
        <f t="shared" si="841"/>
        <v>1316744.4646524242</v>
      </c>
      <c r="AK311" s="24">
        <f t="shared" si="841"/>
        <v>1244673.2548605511</v>
      </c>
      <c r="AL311" s="24">
        <f t="shared" si="841"/>
        <v>0</v>
      </c>
      <c r="AM311" s="24"/>
      <c r="AN311" s="24">
        <f t="shared" si="841"/>
        <v>160468.89182137616</v>
      </c>
      <c r="AO311" s="24">
        <f t="shared" si="841"/>
        <v>121671.24145249458</v>
      </c>
      <c r="AP311" s="24">
        <f t="shared" si="841"/>
        <v>0</v>
      </c>
      <c r="AQ311" s="24"/>
      <c r="AR311" s="24">
        <f t="shared" si="841"/>
        <v>70748.130978309637</v>
      </c>
      <c r="AS311" s="24">
        <f t="shared" si="841"/>
        <v>64640.749700179244</v>
      </c>
      <c r="AT311" s="24">
        <f t="shared" si="841"/>
        <v>0</v>
      </c>
      <c r="AU311" s="24"/>
      <c r="AV311" s="24">
        <f t="shared" si="841"/>
        <v>126874.88388323905</v>
      </c>
      <c r="AW311" s="24">
        <f t="shared" si="841"/>
        <v>115140.7559389143</v>
      </c>
      <c r="AX311" s="24">
        <f t="shared" si="841"/>
        <v>0</v>
      </c>
      <c r="AY311" s="24"/>
      <c r="AZ311" s="24">
        <f t="shared" si="841"/>
        <v>4131.4915998930046</v>
      </c>
      <c r="BA311" s="24">
        <f t="shared" si="841"/>
        <v>3753.1312867829156</v>
      </c>
      <c r="BB311" s="24">
        <f t="shared" si="841"/>
        <v>0</v>
      </c>
      <c r="BC311" s="24"/>
      <c r="BD311" s="24">
        <f t="shared" si="841"/>
        <v>3926.3820878415786</v>
      </c>
      <c r="BE311" s="24">
        <f t="shared" si="841"/>
        <v>3525.0968696078612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9853434.3438253179</v>
      </c>
      <c r="BO311" s="44">
        <f t="shared" si="704"/>
        <v>3168292.4208110897</v>
      </c>
      <c r="BP311" s="44">
        <f t="shared" si="705"/>
        <v>378977.7264203676</v>
      </c>
      <c r="BQ311" s="44">
        <f t="shared" si="706"/>
        <v>4520664.2401067996</v>
      </c>
      <c r="BR311" s="44">
        <f t="shared" si="707"/>
        <v>4305436.3036546744</v>
      </c>
      <c r="BS311" s="44">
        <f t="shared" si="708"/>
        <v>2255829.4900501356</v>
      </c>
      <c r="BT311" s="44">
        <f t="shared" si="709"/>
        <v>2561417.7195129753</v>
      </c>
      <c r="BU311" s="44">
        <f t="shared" si="710"/>
        <v>282140.13327387074</v>
      </c>
      <c r="BV311" s="44">
        <f t="shared" si="711"/>
        <v>135388.88067848887</v>
      </c>
      <c r="BW311" s="44">
        <f t="shared" si="712"/>
        <v>242015.63982215335</v>
      </c>
      <c r="BX311" s="44">
        <f t="shared" si="713"/>
        <v>7884.6228866759202</v>
      </c>
      <c r="BY311" s="44">
        <f t="shared" si="714"/>
        <v>7451.4789574494398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33518.0694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10698.420909999999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1283.0282099999999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15704.464699999999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14787.37228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8866.2493400000003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8616.412119999999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1050.06411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462.95623000000001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830.23419999999999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27.035340000000001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25.693160000000002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33518.0694</v>
      </c>
      <c r="BO314" s="44">
        <f t="shared" si="704"/>
        <v>10698.420909999999</v>
      </c>
      <c r="BP314" s="44">
        <f t="shared" si="705"/>
        <v>1283.0282099999999</v>
      </c>
      <c r="BQ314" s="44">
        <f t="shared" si="706"/>
        <v>15704.464699999999</v>
      </c>
      <c r="BR314" s="44">
        <f t="shared" si="707"/>
        <v>14787.37228</v>
      </c>
      <c r="BS314" s="44">
        <f t="shared" si="708"/>
        <v>8866.2493400000003</v>
      </c>
      <c r="BT314" s="44">
        <f t="shared" si="709"/>
        <v>8616.412119999999</v>
      </c>
      <c r="BU314" s="44">
        <f t="shared" si="710"/>
        <v>1050.06411</v>
      </c>
      <c r="BV314" s="44">
        <f t="shared" si="711"/>
        <v>462.95623000000001</v>
      </c>
      <c r="BW314" s="44">
        <f t="shared" si="712"/>
        <v>830.23419999999999</v>
      </c>
      <c r="BX314" s="44">
        <f t="shared" si="713"/>
        <v>27.035340000000001</v>
      </c>
      <c r="BY314" s="44">
        <f t="shared" si="714"/>
        <v>25.693160000000002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62987.88882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20104.706472999998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2411.0946629999999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29512.173409999996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27788.753283999999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16661.649601999998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16192.150035999999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1973.3034329999998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869.99746900000002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1560.19426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50.805402000000001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48.283148000000004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62987.88882</v>
      </c>
      <c r="BO317" s="44">
        <f t="shared" si="704"/>
        <v>20104.706472999998</v>
      </c>
      <c r="BP317" s="44">
        <f t="shared" si="705"/>
        <v>2411.0946629999999</v>
      </c>
      <c r="BQ317" s="44">
        <f t="shared" si="706"/>
        <v>29512.173409999996</v>
      </c>
      <c r="BR317" s="44">
        <f t="shared" si="707"/>
        <v>27788.753283999999</v>
      </c>
      <c r="BS317" s="44">
        <f t="shared" si="708"/>
        <v>16661.649601999998</v>
      </c>
      <c r="BT317" s="44">
        <f t="shared" si="709"/>
        <v>16192.150035999999</v>
      </c>
      <c r="BU317" s="44">
        <f t="shared" si="710"/>
        <v>1973.3034329999998</v>
      </c>
      <c r="BV317" s="44">
        <f t="shared" si="711"/>
        <v>869.99746900000002</v>
      </c>
      <c r="BW317" s="44">
        <f t="shared" si="712"/>
        <v>1560.19426</v>
      </c>
      <c r="BX317" s="44">
        <f t="shared" si="713"/>
        <v>50.805402000000001</v>
      </c>
      <c r="BY317" s="44">
        <f t="shared" si="714"/>
        <v>48.283148000000004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21126.48774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6743.2302110000001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808.69454099999996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9898.5468699999983</v>
      </c>
      <c r="Y318" s="47">
        <f t="shared" si="856"/>
        <v>0</v>
      </c>
      <c r="Z318" s="47">
        <f t="shared" si="856"/>
        <v>0</v>
      </c>
      <c r="AB318" s="47">
        <f t="shared" si="857"/>
        <v>9320.5021880000004</v>
      </c>
      <c r="AC318" s="47">
        <f t="shared" si="857"/>
        <v>0</v>
      </c>
      <c r="AD318" s="47">
        <f t="shared" si="857"/>
        <v>0</v>
      </c>
      <c r="AF318" s="47">
        <f t="shared" si="858"/>
        <v>5588.4098139999996</v>
      </c>
      <c r="AG318" s="47">
        <f t="shared" si="858"/>
        <v>0</v>
      </c>
      <c r="AH318" s="47">
        <f t="shared" si="858"/>
        <v>0</v>
      </c>
      <c r="AJ318" s="47">
        <f t="shared" si="859"/>
        <v>5430.9370520000002</v>
      </c>
      <c r="AK318" s="47">
        <f t="shared" si="859"/>
        <v>0</v>
      </c>
      <c r="AL318" s="47">
        <f t="shared" si="859"/>
        <v>0</v>
      </c>
      <c r="AN318" s="47">
        <f t="shared" si="860"/>
        <v>661.85693099999992</v>
      </c>
      <c r="AO318" s="47">
        <f t="shared" si="860"/>
        <v>0</v>
      </c>
      <c r="AP318" s="47">
        <f t="shared" si="860"/>
        <v>0</v>
      </c>
      <c r="AR318" s="47">
        <f t="shared" si="861"/>
        <v>291.80198300000001</v>
      </c>
      <c r="AS318" s="47">
        <f t="shared" si="861"/>
        <v>0</v>
      </c>
      <c r="AT318" s="47">
        <f t="shared" si="861"/>
        <v>0</v>
      </c>
      <c r="AV318" s="47">
        <f t="shared" si="862"/>
        <v>523.29782</v>
      </c>
      <c r="AW318" s="47">
        <f t="shared" si="862"/>
        <v>0</v>
      </c>
      <c r="AX318" s="47">
        <f t="shared" si="862"/>
        <v>0</v>
      </c>
      <c r="AZ318" s="47">
        <f t="shared" si="863"/>
        <v>17.040414000000002</v>
      </c>
      <c r="BA318" s="47">
        <f t="shared" si="863"/>
        <v>0</v>
      </c>
      <c r="BB318" s="47">
        <f t="shared" si="863"/>
        <v>0</v>
      </c>
      <c r="BD318" s="47">
        <f t="shared" si="864"/>
        <v>16.194436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21126.48774</v>
      </c>
      <c r="BO318" s="44">
        <f t="shared" si="704"/>
        <v>6743.2302110000001</v>
      </c>
      <c r="BP318" s="44">
        <f t="shared" si="705"/>
        <v>808.69454099999996</v>
      </c>
      <c r="BQ318" s="44">
        <f t="shared" si="706"/>
        <v>9898.5468699999983</v>
      </c>
      <c r="BR318" s="44">
        <f t="shared" si="707"/>
        <v>9320.5021880000004</v>
      </c>
      <c r="BS318" s="44">
        <f t="shared" si="708"/>
        <v>5588.4098139999996</v>
      </c>
      <c r="BT318" s="44">
        <f t="shared" si="709"/>
        <v>5430.9370520000002</v>
      </c>
      <c r="BU318" s="44">
        <f t="shared" si="710"/>
        <v>661.85693099999992</v>
      </c>
      <c r="BV318" s="44">
        <f t="shared" si="711"/>
        <v>291.80198300000001</v>
      </c>
      <c r="BW318" s="44">
        <f t="shared" si="712"/>
        <v>523.29782</v>
      </c>
      <c r="BX318" s="44">
        <f t="shared" si="713"/>
        <v>17.040414000000002</v>
      </c>
      <c r="BY318" s="44">
        <f t="shared" si="714"/>
        <v>16.194436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117632.44596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37546.357594000001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4502.8174140000001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55115.184979999991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51896.627752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31116.308755999999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30239.499208000001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3685.2244739999996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1624.7556820000002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2913.7262799999999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94.881156000000004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90.170743999999999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117632.44596</v>
      </c>
      <c r="BO320" s="44">
        <f t="shared" si="704"/>
        <v>37546.357594000001</v>
      </c>
      <c r="BP320" s="44">
        <f t="shared" si="705"/>
        <v>4502.8174140000001</v>
      </c>
      <c r="BQ320" s="44">
        <f t="shared" si="706"/>
        <v>55115.184979999991</v>
      </c>
      <c r="BR320" s="44">
        <f t="shared" si="707"/>
        <v>51896.627752</v>
      </c>
      <c r="BS320" s="44">
        <f t="shared" si="708"/>
        <v>31116.308755999999</v>
      </c>
      <c r="BT320" s="44">
        <f t="shared" si="709"/>
        <v>30239.499208000001</v>
      </c>
      <c r="BU320" s="44">
        <f t="shared" si="710"/>
        <v>3685.2244739999996</v>
      </c>
      <c r="BV320" s="44">
        <f t="shared" si="711"/>
        <v>1624.7556820000002</v>
      </c>
      <c r="BW320" s="44">
        <f t="shared" si="712"/>
        <v>2913.7262799999999</v>
      </c>
      <c r="BX320" s="44">
        <f t="shared" si="713"/>
        <v>94.881156000000004</v>
      </c>
      <c r="BY320" s="44">
        <f t="shared" si="714"/>
        <v>90.170743999999999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16387.738259999998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5230.6986889999998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627.30135899999993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7678.2661299999991</v>
      </c>
      <c r="Y324" s="47">
        <f t="shared" si="869"/>
        <v>0</v>
      </c>
      <c r="Z324" s="47">
        <f t="shared" si="869"/>
        <v>0</v>
      </c>
      <c r="AB324" s="47">
        <f t="shared" si="870"/>
        <v>7229.8790119999994</v>
      </c>
      <c r="AC324" s="47">
        <f t="shared" si="870"/>
        <v>0</v>
      </c>
      <c r="AD324" s="47">
        <f t="shared" si="870"/>
        <v>0</v>
      </c>
      <c r="AF324" s="47">
        <f t="shared" si="871"/>
        <v>4334.908786</v>
      </c>
      <c r="AG324" s="47">
        <f t="shared" si="871"/>
        <v>0</v>
      </c>
      <c r="AH324" s="47">
        <f t="shared" si="871"/>
        <v>0</v>
      </c>
      <c r="AJ324" s="47">
        <f t="shared" si="872"/>
        <v>4212.757748</v>
      </c>
      <c r="AK324" s="47">
        <f t="shared" si="872"/>
        <v>0</v>
      </c>
      <c r="AL324" s="47">
        <f t="shared" si="872"/>
        <v>0</v>
      </c>
      <c r="AN324" s="47">
        <f t="shared" si="873"/>
        <v>513.39996899999994</v>
      </c>
      <c r="AO324" s="47">
        <f t="shared" si="873"/>
        <v>0</v>
      </c>
      <c r="AP324" s="47">
        <f t="shared" si="873"/>
        <v>0</v>
      </c>
      <c r="AR324" s="47">
        <f t="shared" si="874"/>
        <v>226.349717</v>
      </c>
      <c r="AS324" s="47">
        <f t="shared" si="874"/>
        <v>0</v>
      </c>
      <c r="AT324" s="47">
        <f t="shared" si="874"/>
        <v>0</v>
      </c>
      <c r="AV324" s="47">
        <f t="shared" si="875"/>
        <v>405.92017999999996</v>
      </c>
      <c r="AW324" s="47">
        <f t="shared" si="875"/>
        <v>0</v>
      </c>
      <c r="AX324" s="47">
        <f t="shared" si="875"/>
        <v>0</v>
      </c>
      <c r="AZ324" s="47">
        <f t="shared" si="876"/>
        <v>13.218186000000001</v>
      </c>
      <c r="BA324" s="47">
        <f t="shared" si="876"/>
        <v>0</v>
      </c>
      <c r="BB324" s="47">
        <f t="shared" si="876"/>
        <v>0</v>
      </c>
      <c r="BD324" s="47">
        <f t="shared" si="877"/>
        <v>12.561964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16387.738259999998</v>
      </c>
      <c r="BO324" s="44">
        <f t="shared" si="704"/>
        <v>5230.6986889999998</v>
      </c>
      <c r="BP324" s="44">
        <f t="shared" si="705"/>
        <v>627.30135899999993</v>
      </c>
      <c r="BQ324" s="44">
        <f t="shared" si="706"/>
        <v>7678.2661299999991</v>
      </c>
      <c r="BR324" s="44">
        <f t="shared" si="707"/>
        <v>7229.8790119999994</v>
      </c>
      <c r="BS324" s="44">
        <f t="shared" si="708"/>
        <v>4334.908786</v>
      </c>
      <c r="BT324" s="44">
        <f t="shared" si="709"/>
        <v>4212.757748</v>
      </c>
      <c r="BU324" s="44">
        <f t="shared" si="710"/>
        <v>513.39996899999994</v>
      </c>
      <c r="BV324" s="44">
        <f t="shared" si="711"/>
        <v>226.349717</v>
      </c>
      <c r="BW324" s="44">
        <f t="shared" si="712"/>
        <v>405.92017999999996</v>
      </c>
      <c r="BX324" s="44">
        <f t="shared" si="713"/>
        <v>13.218186000000001</v>
      </c>
      <c r="BY324" s="44">
        <f t="shared" si="714"/>
        <v>12.561964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16387.738259999998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5230.6986889999998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627.30135899999993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7678.2661299999991</v>
      </c>
      <c r="Y325" s="47">
        <f t="shared" si="869"/>
        <v>0</v>
      </c>
      <c r="Z325" s="47">
        <f t="shared" si="869"/>
        <v>0</v>
      </c>
      <c r="AB325" s="47">
        <f t="shared" si="870"/>
        <v>7229.8790119999994</v>
      </c>
      <c r="AC325" s="47">
        <f t="shared" si="870"/>
        <v>0</v>
      </c>
      <c r="AD325" s="47">
        <f t="shared" si="870"/>
        <v>0</v>
      </c>
      <c r="AF325" s="47">
        <f t="shared" si="871"/>
        <v>4334.908786</v>
      </c>
      <c r="AG325" s="47">
        <f t="shared" si="871"/>
        <v>0</v>
      </c>
      <c r="AH325" s="47">
        <f t="shared" si="871"/>
        <v>0</v>
      </c>
      <c r="AJ325" s="47">
        <f t="shared" si="872"/>
        <v>4212.757748</v>
      </c>
      <c r="AK325" s="47">
        <f t="shared" si="872"/>
        <v>0</v>
      </c>
      <c r="AL325" s="47">
        <f t="shared" si="872"/>
        <v>0</v>
      </c>
      <c r="AN325" s="47">
        <f t="shared" si="873"/>
        <v>513.39996899999994</v>
      </c>
      <c r="AO325" s="47">
        <f t="shared" si="873"/>
        <v>0</v>
      </c>
      <c r="AP325" s="47">
        <f t="shared" si="873"/>
        <v>0</v>
      </c>
      <c r="AR325" s="47">
        <f t="shared" si="874"/>
        <v>226.349717</v>
      </c>
      <c r="AS325" s="47">
        <f t="shared" si="874"/>
        <v>0</v>
      </c>
      <c r="AT325" s="47">
        <f t="shared" si="874"/>
        <v>0</v>
      </c>
      <c r="AV325" s="47">
        <f t="shared" si="875"/>
        <v>405.92017999999996</v>
      </c>
      <c r="AW325" s="47">
        <f t="shared" si="875"/>
        <v>0</v>
      </c>
      <c r="AX325" s="47">
        <f t="shared" si="875"/>
        <v>0</v>
      </c>
      <c r="AZ325" s="47">
        <f t="shared" si="876"/>
        <v>13.218186000000001</v>
      </c>
      <c r="BA325" s="47">
        <f t="shared" si="876"/>
        <v>0</v>
      </c>
      <c r="BB325" s="47">
        <f t="shared" si="876"/>
        <v>0</v>
      </c>
      <c r="BD325" s="47">
        <f t="shared" si="877"/>
        <v>12.561964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16387.738259999998</v>
      </c>
      <c r="BO325" s="44">
        <f t="shared" si="704"/>
        <v>5230.6986889999998</v>
      </c>
      <c r="BP325" s="44">
        <f t="shared" si="705"/>
        <v>627.30135899999993</v>
      </c>
      <c r="BQ325" s="44">
        <f t="shared" si="706"/>
        <v>7678.2661299999991</v>
      </c>
      <c r="BR325" s="44">
        <f t="shared" si="707"/>
        <v>7229.8790119999994</v>
      </c>
      <c r="BS325" s="44">
        <f t="shared" si="708"/>
        <v>4334.908786</v>
      </c>
      <c r="BT325" s="44">
        <f t="shared" si="709"/>
        <v>4212.757748</v>
      </c>
      <c r="BU325" s="44">
        <f t="shared" si="710"/>
        <v>513.39996899999994</v>
      </c>
      <c r="BV325" s="44">
        <f t="shared" si="711"/>
        <v>226.349717</v>
      </c>
      <c r="BW325" s="44">
        <f t="shared" si="712"/>
        <v>405.92017999999996</v>
      </c>
      <c r="BX325" s="44">
        <f t="shared" si="713"/>
        <v>13.218186000000001</v>
      </c>
      <c r="BY325" s="44">
        <f t="shared" si="714"/>
        <v>12.561964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32775.476519999997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10461.397378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1254.6027179999999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15356.532259999998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14459.758023999999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8669.8175719999999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8425.515496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1026.7999379999999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452.699434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811.84035999999992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26.436372000000002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25.123927999999999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87418.430431004032</v>
      </c>
      <c r="BO328" s="44">
        <f t="shared" si="704"/>
        <v>28218.401154153355</v>
      </c>
      <c r="BP328" s="44">
        <f t="shared" si="705"/>
        <v>3369.4916105086168</v>
      </c>
      <c r="BQ328" s="44">
        <f t="shared" si="706"/>
        <v>39860.268668909594</v>
      </c>
      <c r="BR328" s="44">
        <f t="shared" si="707"/>
        <v>38112.666171591511</v>
      </c>
      <c r="BS328" s="44">
        <f t="shared" si="708"/>
        <v>19072.688538706549</v>
      </c>
      <c r="BT328" s="44">
        <f t="shared" si="709"/>
        <v>22828.325443487473</v>
      </c>
      <c r="BU328" s="44">
        <f t="shared" si="710"/>
        <v>2432.5872693130327</v>
      </c>
      <c r="BV328" s="44">
        <f t="shared" si="711"/>
        <v>1195.3716348658984</v>
      </c>
      <c r="BW328" s="44">
        <f t="shared" si="712"/>
        <v>2142.2056837205364</v>
      </c>
      <c r="BX328" s="44">
        <f t="shared" si="713"/>
        <v>69.801751838154686</v>
      </c>
      <c r="BY328" s="44">
        <f t="shared" si="714"/>
        <v>65.761641901225317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150407.92248000001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48007.754972000002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5757.4201320000002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70471.717239999984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66356.385775999996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39786.126327999998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38665.014704000001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4712.0244119999998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2077.4551160000001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3725.56664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121.31752800000001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115.29467199999999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205050.87639100404</v>
      </c>
      <c r="BO330" s="44">
        <f t="shared" si="704"/>
        <v>65764.758748153356</v>
      </c>
      <c r="BP330" s="44">
        <f t="shared" si="705"/>
        <v>7872.3090245086169</v>
      </c>
      <c r="BQ330" s="44">
        <f t="shared" si="706"/>
        <v>94975.453648909577</v>
      </c>
      <c r="BR330" s="44">
        <f t="shared" si="707"/>
        <v>90009.293923591511</v>
      </c>
      <c r="BS330" s="44">
        <f t="shared" si="708"/>
        <v>50188.997294706547</v>
      </c>
      <c r="BT330" s="44">
        <f t="shared" si="709"/>
        <v>53067.824651487477</v>
      </c>
      <c r="BU330" s="44">
        <f t="shared" si="710"/>
        <v>6117.8117433130328</v>
      </c>
      <c r="BV330" s="44">
        <f t="shared" si="711"/>
        <v>2820.1273168658986</v>
      </c>
      <c r="BW330" s="44">
        <f t="shared" si="712"/>
        <v>5055.9319637205363</v>
      </c>
      <c r="BX330" s="44">
        <f t="shared" si="713"/>
        <v>164.6829078381547</v>
      </c>
      <c r="BY330" s="44">
        <f t="shared" si="714"/>
        <v>155.9323859012253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163927.72787999999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52323.056281999998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6274.9407419999998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76806.249939999994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72321.001256000003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43362.405267999995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42140.519624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5135.5769219999993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2264.1925459999998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4060.4488399999996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132.22246800000002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125.658232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163927.72787999999</v>
      </c>
      <c r="BO333" s="44">
        <f t="shared" si="704"/>
        <v>52323.056281999998</v>
      </c>
      <c r="BP333" s="44">
        <f t="shared" si="705"/>
        <v>6274.9407419999998</v>
      </c>
      <c r="BQ333" s="44">
        <f t="shared" si="706"/>
        <v>76806.249939999994</v>
      </c>
      <c r="BR333" s="44">
        <f t="shared" si="707"/>
        <v>72321.001256000003</v>
      </c>
      <c r="BS333" s="44">
        <f t="shared" si="708"/>
        <v>43362.405267999995</v>
      </c>
      <c r="BT333" s="44">
        <f t="shared" si="709"/>
        <v>42140.519624</v>
      </c>
      <c r="BU333" s="44">
        <f t="shared" si="710"/>
        <v>5135.5769219999993</v>
      </c>
      <c r="BV333" s="44">
        <f t="shared" si="711"/>
        <v>2264.1925459999998</v>
      </c>
      <c r="BW333" s="44">
        <f t="shared" si="712"/>
        <v>4060.4488399999996</v>
      </c>
      <c r="BX333" s="44">
        <f t="shared" si="713"/>
        <v>132.22246800000002</v>
      </c>
      <c r="BY333" s="44">
        <f t="shared" si="714"/>
        <v>125.658232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56394.055619999999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18000.062493000001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2158.6912829999997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26422.716809999998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24879.711444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14917.439081999999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14497.088675999999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1766.7298529999998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778.92252899999994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1396.8666599999999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45.486882000000001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43.228667999999999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56394.055619999999</v>
      </c>
      <c r="BO335" s="44">
        <f t="shared" si="704"/>
        <v>18000.062493000001</v>
      </c>
      <c r="BP335" s="44">
        <f t="shared" si="705"/>
        <v>2158.6912829999997</v>
      </c>
      <c r="BQ335" s="44">
        <f t="shared" si="706"/>
        <v>26422.716809999998</v>
      </c>
      <c r="BR335" s="44">
        <f t="shared" si="707"/>
        <v>24879.711444</v>
      </c>
      <c r="BS335" s="44">
        <f t="shared" si="708"/>
        <v>14917.439081999999</v>
      </c>
      <c r="BT335" s="44">
        <f t="shared" si="709"/>
        <v>14497.088675999999</v>
      </c>
      <c r="BU335" s="44">
        <f t="shared" si="710"/>
        <v>1766.7298529999998</v>
      </c>
      <c r="BV335" s="44">
        <f t="shared" si="711"/>
        <v>778.92252899999994</v>
      </c>
      <c r="BW335" s="44">
        <f t="shared" si="712"/>
        <v>1396.8666599999999</v>
      </c>
      <c r="BX335" s="44">
        <f t="shared" si="713"/>
        <v>45.486882000000001</v>
      </c>
      <c r="BY335" s="44">
        <f t="shared" si="714"/>
        <v>43.228667999999999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123870.36599999999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39537.399899999997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4741.5968999999996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58037.882999999994</v>
      </c>
      <c r="Y336" s="47">
        <f t="shared" si="913"/>
        <v>0</v>
      </c>
      <c r="Z336" s="47">
        <f t="shared" si="913"/>
        <v>0</v>
      </c>
      <c r="AB336" s="47">
        <f t="shared" si="914"/>
        <v>54648.6492</v>
      </c>
      <c r="AC336" s="47">
        <f t="shared" si="914"/>
        <v>0</v>
      </c>
      <c r="AD336" s="47">
        <f t="shared" si="914"/>
        <v>0</v>
      </c>
      <c r="AF336" s="47">
        <f t="shared" si="915"/>
        <v>32766.372599999999</v>
      </c>
      <c r="AG336" s="47">
        <f t="shared" si="915"/>
        <v>0</v>
      </c>
      <c r="AH336" s="47">
        <f t="shared" si="915"/>
        <v>0</v>
      </c>
      <c r="AJ336" s="47">
        <f t="shared" si="916"/>
        <v>31843.066800000001</v>
      </c>
      <c r="AK336" s="47">
        <f t="shared" si="916"/>
        <v>0</v>
      </c>
      <c r="AL336" s="47">
        <f t="shared" si="916"/>
        <v>0</v>
      </c>
      <c r="AN336" s="47">
        <f t="shared" si="917"/>
        <v>3880.6478999999999</v>
      </c>
      <c r="AO336" s="47">
        <f t="shared" si="917"/>
        <v>0</v>
      </c>
      <c r="AP336" s="47">
        <f t="shared" si="917"/>
        <v>0</v>
      </c>
      <c r="AR336" s="47">
        <f t="shared" si="918"/>
        <v>1710.9147</v>
      </c>
      <c r="AS336" s="47">
        <f t="shared" si="918"/>
        <v>0</v>
      </c>
      <c r="AT336" s="47">
        <f t="shared" si="918"/>
        <v>0</v>
      </c>
      <c r="AV336" s="47">
        <f t="shared" si="919"/>
        <v>3068.2379999999998</v>
      </c>
      <c r="AW336" s="47">
        <f t="shared" si="919"/>
        <v>0</v>
      </c>
      <c r="AX336" s="47">
        <f t="shared" si="919"/>
        <v>0</v>
      </c>
      <c r="AZ336" s="47">
        <f t="shared" si="920"/>
        <v>99.912600000000012</v>
      </c>
      <c r="BA336" s="47">
        <f t="shared" si="920"/>
        <v>0</v>
      </c>
      <c r="BB336" s="47">
        <f t="shared" si="920"/>
        <v>0</v>
      </c>
      <c r="BD336" s="47">
        <f t="shared" si="921"/>
        <v>94.952399999999997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123870.36599999999</v>
      </c>
      <c r="BO336" s="44">
        <f t="shared" si="704"/>
        <v>39537.399899999997</v>
      </c>
      <c r="BP336" s="44">
        <f t="shared" si="705"/>
        <v>4741.5968999999996</v>
      </c>
      <c r="BQ336" s="44">
        <f t="shared" si="706"/>
        <v>58037.882999999994</v>
      </c>
      <c r="BR336" s="44">
        <f t="shared" si="707"/>
        <v>54648.6492</v>
      </c>
      <c r="BS336" s="44">
        <f t="shared" si="708"/>
        <v>32766.372599999999</v>
      </c>
      <c r="BT336" s="44">
        <f t="shared" si="709"/>
        <v>31843.066800000001</v>
      </c>
      <c r="BU336" s="44">
        <f t="shared" si="710"/>
        <v>3880.6478999999999</v>
      </c>
      <c r="BV336" s="44">
        <f t="shared" si="711"/>
        <v>1710.9147</v>
      </c>
      <c r="BW336" s="44">
        <f t="shared" si="712"/>
        <v>3068.2379999999998</v>
      </c>
      <c r="BX336" s="44">
        <f t="shared" si="713"/>
        <v>99.912600000000012</v>
      </c>
      <c r="BY336" s="44">
        <f t="shared" si="714"/>
        <v>94.952399999999997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344192.1495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109860.518675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13175.228924999999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161266.84974999999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151849.36190000002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91046.216949999987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88480.675099999993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10782.954674999999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4754.029775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8525.5535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277.62195000000003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263.83929999999998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344192.1495</v>
      </c>
      <c r="BO338" s="44">
        <f t="shared" si="928"/>
        <v>109860.518675</v>
      </c>
      <c r="BP338" s="44">
        <f t="shared" si="929"/>
        <v>13175.228924999999</v>
      </c>
      <c r="BQ338" s="44">
        <f t="shared" si="930"/>
        <v>161266.84974999999</v>
      </c>
      <c r="BR338" s="44">
        <f t="shared" si="931"/>
        <v>151849.36190000002</v>
      </c>
      <c r="BS338" s="44">
        <f t="shared" si="932"/>
        <v>91046.216949999987</v>
      </c>
      <c r="BT338" s="44">
        <f t="shared" si="933"/>
        <v>88480.675099999993</v>
      </c>
      <c r="BU338" s="44">
        <f t="shared" si="934"/>
        <v>10782.954674999999</v>
      </c>
      <c r="BV338" s="44">
        <f t="shared" si="935"/>
        <v>4754.029775</v>
      </c>
      <c r="BW338" s="44">
        <f t="shared" si="936"/>
        <v>8525.5535</v>
      </c>
      <c r="BX338" s="44">
        <f t="shared" si="937"/>
        <v>277.62195000000003</v>
      </c>
      <c r="BY338" s="44">
        <f t="shared" si="938"/>
        <v>263.83929999999998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80626.917059999992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25734.796509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3086.2937789999996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37776.715529999994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35570.671571999999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21327.551465999997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20726.573988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2525.9041889999999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1113.630177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1997.1085799999998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65.032865999999999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61.804284000000003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80626.917059999992</v>
      </c>
      <c r="BO341" s="44">
        <f t="shared" si="928"/>
        <v>25734.796509</v>
      </c>
      <c r="BP341" s="44">
        <f t="shared" si="929"/>
        <v>3086.2937789999996</v>
      </c>
      <c r="BQ341" s="44">
        <f t="shared" si="930"/>
        <v>37776.715529999994</v>
      </c>
      <c r="BR341" s="44">
        <f t="shared" si="931"/>
        <v>35570.671571999999</v>
      </c>
      <c r="BS341" s="44">
        <f t="shared" si="932"/>
        <v>21327.551465999997</v>
      </c>
      <c r="BT341" s="44">
        <f t="shared" si="933"/>
        <v>20726.573988</v>
      </c>
      <c r="BU341" s="44">
        <f t="shared" si="934"/>
        <v>2525.9041889999999</v>
      </c>
      <c r="BV341" s="44">
        <f t="shared" si="935"/>
        <v>1113.630177</v>
      </c>
      <c r="BW341" s="44">
        <f t="shared" si="936"/>
        <v>1997.1085799999998</v>
      </c>
      <c r="BX341" s="44">
        <f t="shared" si="937"/>
        <v>65.032865999999999</v>
      </c>
      <c r="BY341" s="44">
        <f t="shared" si="938"/>
        <v>61.804284000000003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212145.22055999999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67713.293283999999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8120.6438039999994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99397.942279999988</v>
      </c>
      <c r="Y343" s="47">
        <f t="shared" si="944"/>
        <v>0</v>
      </c>
      <c r="Z343" s="47">
        <f t="shared" si="944"/>
        <v>0</v>
      </c>
      <c r="AB343" s="47">
        <f t="shared" si="945"/>
        <v>93593.408272000001</v>
      </c>
      <c r="AC343" s="47">
        <f t="shared" si="945"/>
        <v>0</v>
      </c>
      <c r="AD343" s="47">
        <f t="shared" si="945"/>
        <v>0</v>
      </c>
      <c r="AF343" s="47">
        <f t="shared" si="946"/>
        <v>56116.967815999997</v>
      </c>
      <c r="AG343" s="47">
        <f t="shared" si="946"/>
        <v>0</v>
      </c>
      <c r="AH343" s="47">
        <f t="shared" si="946"/>
        <v>0</v>
      </c>
      <c r="AJ343" s="47">
        <f t="shared" si="947"/>
        <v>54535.678287999996</v>
      </c>
      <c r="AK343" s="47">
        <f t="shared" si="947"/>
        <v>0</v>
      </c>
      <c r="AL343" s="47">
        <f t="shared" si="947"/>
        <v>0</v>
      </c>
      <c r="AN343" s="47">
        <f t="shared" si="948"/>
        <v>6646.1489639999991</v>
      </c>
      <c r="AO343" s="47">
        <f t="shared" si="948"/>
        <v>0</v>
      </c>
      <c r="AP343" s="47">
        <f t="shared" si="948"/>
        <v>0</v>
      </c>
      <c r="AR343" s="47">
        <f t="shared" si="949"/>
        <v>2930.1792519999999</v>
      </c>
      <c r="AS343" s="47">
        <f t="shared" si="949"/>
        <v>0</v>
      </c>
      <c r="AT343" s="47">
        <f t="shared" si="949"/>
        <v>0</v>
      </c>
      <c r="AV343" s="47">
        <f t="shared" si="950"/>
        <v>5254.7840799999994</v>
      </c>
      <c r="AW343" s="47">
        <f t="shared" si="950"/>
        <v>0</v>
      </c>
      <c r="AX343" s="47">
        <f t="shared" si="950"/>
        <v>0</v>
      </c>
      <c r="AZ343" s="47">
        <f t="shared" si="951"/>
        <v>171.11421600000003</v>
      </c>
      <c r="BA343" s="47">
        <f t="shared" si="951"/>
        <v>0</v>
      </c>
      <c r="BB343" s="47">
        <f t="shared" si="951"/>
        <v>0</v>
      </c>
      <c r="BD343" s="47">
        <f t="shared" si="952"/>
        <v>162.61918400000002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212145.22055999999</v>
      </c>
      <c r="BO343" s="44">
        <f t="shared" si="928"/>
        <v>67713.293283999999</v>
      </c>
      <c r="BP343" s="44">
        <f t="shared" si="929"/>
        <v>8120.6438039999994</v>
      </c>
      <c r="BQ343" s="44">
        <f t="shared" si="930"/>
        <v>99397.942279999988</v>
      </c>
      <c r="BR343" s="44">
        <f t="shared" si="931"/>
        <v>93593.408272000001</v>
      </c>
      <c r="BS343" s="44">
        <f t="shared" si="932"/>
        <v>56116.967815999997</v>
      </c>
      <c r="BT343" s="44">
        <f t="shared" si="933"/>
        <v>54535.678287999996</v>
      </c>
      <c r="BU343" s="44">
        <f t="shared" si="934"/>
        <v>6646.1489639999991</v>
      </c>
      <c r="BV343" s="44">
        <f t="shared" si="935"/>
        <v>2930.1792519999999</v>
      </c>
      <c r="BW343" s="44">
        <f t="shared" si="936"/>
        <v>5254.7840799999994</v>
      </c>
      <c r="BX343" s="44">
        <f t="shared" si="937"/>
        <v>171.11421600000003</v>
      </c>
      <c r="BY343" s="44">
        <f t="shared" si="938"/>
        <v>162.61918400000002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-56271.688620000001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-17961.004943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-2154.0072329999998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-26365.383309999997</v>
      </c>
      <c r="Y344" s="47">
        <f t="shared" si="944"/>
        <v>0</v>
      </c>
      <c r="Z344" s="47">
        <f t="shared" si="944"/>
        <v>0</v>
      </c>
      <c r="AB344" s="47">
        <f t="shared" si="945"/>
        <v>-24825.726043999999</v>
      </c>
      <c r="AC344" s="47">
        <f t="shared" si="945"/>
        <v>0</v>
      </c>
      <c r="AD344" s="47">
        <f t="shared" si="945"/>
        <v>0</v>
      </c>
      <c r="AF344" s="47">
        <f t="shared" si="946"/>
        <v>-14885.070382</v>
      </c>
      <c r="AG344" s="47">
        <f t="shared" si="946"/>
        <v>0</v>
      </c>
      <c r="AH344" s="47">
        <f t="shared" si="946"/>
        <v>0</v>
      </c>
      <c r="AJ344" s="47">
        <f t="shared" si="947"/>
        <v>-14465.632076</v>
      </c>
      <c r="AK344" s="47">
        <f t="shared" si="947"/>
        <v>0</v>
      </c>
      <c r="AL344" s="47">
        <f t="shared" si="947"/>
        <v>0</v>
      </c>
      <c r="AN344" s="47">
        <f t="shared" si="948"/>
        <v>-1762.8963029999998</v>
      </c>
      <c r="AO344" s="47">
        <f t="shared" si="948"/>
        <v>0</v>
      </c>
      <c r="AP344" s="47">
        <f t="shared" si="948"/>
        <v>0</v>
      </c>
      <c r="AR344" s="47">
        <f t="shared" si="949"/>
        <v>-777.23237900000004</v>
      </c>
      <c r="AS344" s="47">
        <f t="shared" si="949"/>
        <v>0</v>
      </c>
      <c r="AT344" s="47">
        <f t="shared" si="949"/>
        <v>0</v>
      </c>
      <c r="AV344" s="47">
        <f t="shared" si="950"/>
        <v>-1393.83566</v>
      </c>
      <c r="AW344" s="47">
        <f t="shared" si="950"/>
        <v>0</v>
      </c>
      <c r="AX344" s="47">
        <f t="shared" si="950"/>
        <v>0</v>
      </c>
      <c r="AZ344" s="47">
        <f t="shared" si="951"/>
        <v>-45.388182</v>
      </c>
      <c r="BA344" s="47">
        <f t="shared" si="951"/>
        <v>0</v>
      </c>
      <c r="BB344" s="47">
        <f t="shared" si="951"/>
        <v>0</v>
      </c>
      <c r="BD344" s="47">
        <f t="shared" si="952"/>
        <v>-43.134868000000004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-56271.688620000001</v>
      </c>
      <c r="BO344" s="44">
        <f t="shared" si="928"/>
        <v>-17961.004943</v>
      </c>
      <c r="BP344" s="44">
        <f t="shared" si="929"/>
        <v>-2154.0072329999998</v>
      </c>
      <c r="BQ344" s="44">
        <f t="shared" si="930"/>
        <v>-26365.383309999997</v>
      </c>
      <c r="BR344" s="44">
        <f t="shared" si="931"/>
        <v>-24825.726043999999</v>
      </c>
      <c r="BS344" s="44">
        <f t="shared" si="932"/>
        <v>-14885.070382</v>
      </c>
      <c r="BT344" s="44">
        <f t="shared" si="933"/>
        <v>-14465.632076</v>
      </c>
      <c r="BU344" s="44">
        <f t="shared" si="934"/>
        <v>-1762.8963029999998</v>
      </c>
      <c r="BV344" s="44">
        <f t="shared" si="935"/>
        <v>-777.23237900000004</v>
      </c>
      <c r="BW344" s="44">
        <f t="shared" si="936"/>
        <v>-1393.83566</v>
      </c>
      <c r="BX344" s="44">
        <f t="shared" si="937"/>
        <v>-45.388182</v>
      </c>
      <c r="BY344" s="44">
        <f t="shared" si="938"/>
        <v>-43.134868000000004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236500.44899999999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75487.084849999985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9052.9303499999987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110809.27449999997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104338.3538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62559.448899999996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60796.620199999998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7409.1568499999994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3266.5770499999999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5858.0569999999998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190.75890000000001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181.2886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236500.44899999999</v>
      </c>
      <c r="BO345" s="44">
        <f t="shared" si="928"/>
        <v>75487.084849999985</v>
      </c>
      <c r="BP345" s="44">
        <f t="shared" si="929"/>
        <v>9052.9303499999987</v>
      </c>
      <c r="BQ345" s="44">
        <f t="shared" si="930"/>
        <v>110809.27449999997</v>
      </c>
      <c r="BR345" s="44">
        <f t="shared" si="931"/>
        <v>104338.3538</v>
      </c>
      <c r="BS345" s="44">
        <f t="shared" si="932"/>
        <v>62559.448899999996</v>
      </c>
      <c r="BT345" s="44">
        <f t="shared" si="933"/>
        <v>60796.620199999998</v>
      </c>
      <c r="BU345" s="44">
        <f t="shared" si="934"/>
        <v>7409.1568499999994</v>
      </c>
      <c r="BV345" s="44">
        <f t="shared" si="935"/>
        <v>3266.5770499999999</v>
      </c>
      <c r="BW345" s="44">
        <f t="shared" si="936"/>
        <v>5858.0569999999998</v>
      </c>
      <c r="BX345" s="44">
        <f t="shared" si="937"/>
        <v>190.75890000000001</v>
      </c>
      <c r="BY345" s="44">
        <f t="shared" si="938"/>
        <v>181.2886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580692.59849999996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185347.60352499998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22228.159274999998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272076.12424999999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256187.7157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153605.66584999999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149277.2953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18192.111525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8020.6068249999998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14383.610499999999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468.38085000000001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445.12789999999995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580692.59849999996</v>
      </c>
      <c r="BO347" s="44">
        <f t="shared" si="928"/>
        <v>185347.60352499998</v>
      </c>
      <c r="BP347" s="44">
        <f t="shared" si="929"/>
        <v>22228.159274999998</v>
      </c>
      <c r="BQ347" s="44">
        <f t="shared" si="930"/>
        <v>272076.12424999999</v>
      </c>
      <c r="BR347" s="44">
        <f t="shared" si="931"/>
        <v>256187.7157</v>
      </c>
      <c r="BS347" s="44">
        <f t="shared" si="932"/>
        <v>153605.66584999999</v>
      </c>
      <c r="BT347" s="44">
        <f t="shared" si="933"/>
        <v>149277.2953</v>
      </c>
      <c r="BU347" s="44">
        <f t="shared" si="934"/>
        <v>18192.111525</v>
      </c>
      <c r="BV347" s="44">
        <f t="shared" si="935"/>
        <v>8020.6068249999998</v>
      </c>
      <c r="BW347" s="44">
        <f t="shared" si="936"/>
        <v>14383.610499999999</v>
      </c>
      <c r="BX347" s="44">
        <f t="shared" si="937"/>
        <v>468.38085000000001</v>
      </c>
      <c r="BY347" s="44">
        <f t="shared" si="938"/>
        <v>445.12789999999995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5853271.0640813895</v>
      </c>
      <c r="M349" s="24">
        <f t="shared" si="964"/>
        <v>4785906.7546349317</v>
      </c>
      <c r="N349" s="24">
        <f t="shared" si="964"/>
        <v>0</v>
      </c>
      <c r="O349" s="24"/>
      <c r="P349" s="24">
        <f t="shared" si="964"/>
        <v>1868268.6283794823</v>
      </c>
      <c r="Q349" s="24">
        <f t="shared" si="964"/>
        <v>1551136.154704761</v>
      </c>
      <c r="R349" s="24">
        <f t="shared" si="964"/>
        <v>0</v>
      </c>
      <c r="S349" s="24"/>
      <c r="T349" s="24">
        <f t="shared" ref="T349:V349" si="965">T347+T330+T311</f>
        <v>224055.62224873074</v>
      </c>
      <c r="U349" s="24">
        <f t="shared" si="965"/>
        <v>185022.57247114545</v>
      </c>
      <c r="V349" s="24">
        <f t="shared" si="965"/>
        <v>0</v>
      </c>
      <c r="W349" s="24"/>
      <c r="X349" s="24">
        <f t="shared" si="964"/>
        <v>2742475.6392860035</v>
      </c>
      <c r="Y349" s="24">
        <f t="shared" si="964"/>
        <v>2145240.1787197059</v>
      </c>
      <c r="Z349" s="24">
        <f t="shared" si="964"/>
        <v>0</v>
      </c>
      <c r="AA349" s="24"/>
      <c r="AB349" s="24">
        <f t="shared" si="964"/>
        <v>2582323.4998231507</v>
      </c>
      <c r="AC349" s="24">
        <f t="shared" si="964"/>
        <v>2069309.8134551153</v>
      </c>
      <c r="AD349" s="24">
        <f t="shared" si="964"/>
        <v>0</v>
      </c>
      <c r="AE349" s="24"/>
      <c r="AF349" s="24">
        <f t="shared" si="964"/>
        <v>1548315.9274308537</v>
      </c>
      <c r="AG349" s="24">
        <f t="shared" si="964"/>
        <v>911308.22576398833</v>
      </c>
      <c r="AH349" s="24">
        <f t="shared" si="964"/>
        <v>0</v>
      </c>
      <c r="AI349" s="24"/>
      <c r="AJ349" s="24">
        <f t="shared" si="964"/>
        <v>1504686.7746564243</v>
      </c>
      <c r="AK349" s="24">
        <f t="shared" si="964"/>
        <v>1259076.0648080385</v>
      </c>
      <c r="AL349" s="24">
        <f t="shared" si="964"/>
        <v>0</v>
      </c>
      <c r="AM349" s="24"/>
      <c r="AN349" s="24">
        <f t="shared" si="964"/>
        <v>183373.02775837615</v>
      </c>
      <c r="AO349" s="24">
        <f t="shared" si="964"/>
        <v>123077.0287838076</v>
      </c>
      <c r="AP349" s="24">
        <f t="shared" si="964"/>
        <v>0</v>
      </c>
      <c r="AQ349" s="24"/>
      <c r="AR349" s="24">
        <f t="shared" si="964"/>
        <v>80846.192919309629</v>
      </c>
      <c r="AS349" s="24">
        <f t="shared" si="964"/>
        <v>65383.421901045142</v>
      </c>
      <c r="AT349" s="24">
        <f t="shared" si="964"/>
        <v>0</v>
      </c>
      <c r="AU349" s="24"/>
      <c r="AV349" s="24">
        <f t="shared" si="964"/>
        <v>144984.06102323905</v>
      </c>
      <c r="AW349" s="24">
        <f t="shared" si="964"/>
        <v>116471.12126263484</v>
      </c>
      <c r="AX349" s="24">
        <f t="shared" si="964"/>
        <v>0</v>
      </c>
      <c r="AY349" s="24"/>
      <c r="AZ349" s="24">
        <f t="shared" si="964"/>
        <v>4721.1899778930047</v>
      </c>
      <c r="BA349" s="24">
        <f t="shared" si="964"/>
        <v>3796.4966666210703</v>
      </c>
      <c r="BB349" s="24">
        <f t="shared" si="964"/>
        <v>0</v>
      </c>
      <c r="BC349" s="24"/>
      <c r="BD349" s="24">
        <f t="shared" si="964"/>
        <v>4486.8046598415785</v>
      </c>
      <c r="BE349" s="24">
        <f t="shared" si="964"/>
        <v>3565.7345835090864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10639177.818716321</v>
      </c>
      <c r="BO349" s="44">
        <f t="shared" si="928"/>
        <v>3419404.7830842435</v>
      </c>
      <c r="BP349" s="44">
        <f t="shared" si="929"/>
        <v>409078.19471987616</v>
      </c>
      <c r="BQ349" s="44">
        <f t="shared" si="930"/>
        <v>4887715.818005709</v>
      </c>
      <c r="BR349" s="44">
        <f t="shared" si="931"/>
        <v>4651633.3132782662</v>
      </c>
      <c r="BS349" s="44">
        <f t="shared" si="932"/>
        <v>2459624.1531948419</v>
      </c>
      <c r="BT349" s="44">
        <f t="shared" si="933"/>
        <v>2763762.8394644628</v>
      </c>
      <c r="BU349" s="44">
        <f t="shared" si="934"/>
        <v>306450.05654218374</v>
      </c>
      <c r="BV349" s="44">
        <f t="shared" si="935"/>
        <v>146229.61482035476</v>
      </c>
      <c r="BW349" s="44">
        <f t="shared" si="936"/>
        <v>261455.18228587389</v>
      </c>
      <c r="BX349" s="44">
        <f t="shared" si="937"/>
        <v>8517.6866445140749</v>
      </c>
      <c r="BY349" s="44">
        <f t="shared" si="938"/>
        <v>8052.5392433506649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334482.50286000001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106761.357879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12803.556248999999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156717.51843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147565.69753199999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88477.806845999992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85984.638827999996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10478.767958999999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4619.9187869999996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8285.0479799999994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269.79024600000002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256.39640400000002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334482.50286000001</v>
      </c>
      <c r="BO353" s="44">
        <f t="shared" si="928"/>
        <v>106761.357879</v>
      </c>
      <c r="BP353" s="44">
        <f t="shared" si="929"/>
        <v>12803.556248999999</v>
      </c>
      <c r="BQ353" s="44">
        <f t="shared" si="930"/>
        <v>156717.51843</v>
      </c>
      <c r="BR353" s="44">
        <f t="shared" si="931"/>
        <v>147565.69753199999</v>
      </c>
      <c r="BS353" s="44">
        <f t="shared" si="932"/>
        <v>88477.806845999992</v>
      </c>
      <c r="BT353" s="44">
        <f t="shared" si="933"/>
        <v>85984.638827999996</v>
      </c>
      <c r="BU353" s="44">
        <f t="shared" si="934"/>
        <v>10478.767958999999</v>
      </c>
      <c r="BV353" s="44">
        <f t="shared" si="935"/>
        <v>4619.9187869999996</v>
      </c>
      <c r="BW353" s="44">
        <f t="shared" si="936"/>
        <v>8285.0479799999994</v>
      </c>
      <c r="BX353" s="44">
        <f t="shared" si="937"/>
        <v>269.79024600000002</v>
      </c>
      <c r="BY353" s="44">
        <f t="shared" si="938"/>
        <v>256.39640400000002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334482.50286000001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106761.357879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12803.556248999999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156717.51843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147565.69753199999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88477.806845999992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85984.638827999996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10478.767958999999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4619.9187869999996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8285.0479799999994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269.79024600000002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256.39640400000002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334482.50286000001</v>
      </c>
      <c r="BO355" s="44">
        <f t="shared" si="928"/>
        <v>106761.357879</v>
      </c>
      <c r="BP355" s="44">
        <f t="shared" si="929"/>
        <v>12803.556248999999</v>
      </c>
      <c r="BQ355" s="44">
        <f t="shared" si="930"/>
        <v>156717.51843</v>
      </c>
      <c r="BR355" s="44">
        <f t="shared" si="931"/>
        <v>147565.69753199999</v>
      </c>
      <c r="BS355" s="44">
        <f t="shared" si="932"/>
        <v>88477.806845999992</v>
      </c>
      <c r="BT355" s="44">
        <f t="shared" si="933"/>
        <v>85984.638827999996</v>
      </c>
      <c r="BU355" s="44">
        <f t="shared" si="934"/>
        <v>10478.767958999999</v>
      </c>
      <c r="BV355" s="44">
        <f t="shared" si="935"/>
        <v>4619.9187869999996</v>
      </c>
      <c r="BW355" s="44">
        <f t="shared" si="936"/>
        <v>8285.0479799999994</v>
      </c>
      <c r="BX355" s="44">
        <f t="shared" si="937"/>
        <v>269.79024600000002</v>
      </c>
      <c r="BY355" s="44">
        <f t="shared" si="938"/>
        <v>256.39640400000002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435520.55828610389</v>
      </c>
      <c r="I371" s="21">
        <f>+'Function-Classif'!T371</f>
        <v>0</v>
      </c>
      <c r="J371" s="21">
        <f>+'Function-Classif'!U371</f>
        <v>462520.44171389611</v>
      </c>
      <c r="K371" s="47"/>
      <c r="L371" s="47">
        <f t="shared" ref="L371:N375" si="1030">INDEX(Alloc,$E371,L$1)*$G371</f>
        <v>221916.1312131146</v>
      </c>
      <c r="M371" s="47">
        <f t="shared" si="1030"/>
        <v>0</v>
      </c>
      <c r="N371" s="47">
        <f t="shared" si="1030"/>
        <v>323573.56700181309</v>
      </c>
      <c r="O371" s="47"/>
      <c r="P371" s="47">
        <f t="shared" ref="P371:V375" si="1031">INDEX(Alloc,$E371,P$1)*$G371</f>
        <v>60468.539024200662</v>
      </c>
      <c r="Q371" s="47">
        <f t="shared" si="1031"/>
        <v>0</v>
      </c>
      <c r="R371" s="47">
        <f t="shared" si="1031"/>
        <v>87455.848558669793</v>
      </c>
      <c r="S371" s="47"/>
      <c r="T371" s="47">
        <f t="shared" si="1031"/>
        <v>4844.0411291587006</v>
      </c>
      <c r="U371" s="47">
        <f t="shared" si="1031"/>
        <v>0</v>
      </c>
      <c r="V371" s="47">
        <f t="shared" si="1031"/>
        <v>3159.1379403920582</v>
      </c>
      <c r="W371" s="24"/>
      <c r="X371" s="47">
        <f t="shared" ref="X371:Z375" si="1032">INDEX(Alloc,$E371,X$1)*$G371</f>
        <v>57529.36944514927</v>
      </c>
      <c r="Y371" s="47">
        <f t="shared" si="1032"/>
        <v>0</v>
      </c>
      <c r="Z371" s="47">
        <f t="shared" si="1032"/>
        <v>22021.717405810567</v>
      </c>
      <c r="AB371" s="47">
        <f t="shared" ref="AB371:AD375" si="1033">INDEX(Alloc,$E371,AB$1)*$G371</f>
        <v>51145.081898983619</v>
      </c>
      <c r="AC371" s="47">
        <f t="shared" si="1033"/>
        <v>0</v>
      </c>
      <c r="AD371" s="47">
        <f t="shared" si="1033"/>
        <v>4946.7265415401298</v>
      </c>
      <c r="AF371" s="47">
        <f t="shared" ref="AF371:AH375" si="1034">INDEX(Alloc,$E371,AF$1)*$G371</f>
        <v>31085.626774900502</v>
      </c>
      <c r="AG371" s="47">
        <f t="shared" si="1034"/>
        <v>0</v>
      </c>
      <c r="AH371" s="47">
        <f t="shared" si="1034"/>
        <v>2322.2486921393647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4046.4254657799161</v>
      </c>
      <c r="AN371" s="47">
        <f t="shared" ref="AN371:AP375" si="1036">INDEX(Alloc,$E371,AN$1)*$G371</f>
        <v>3170.8549066371079</v>
      </c>
      <c r="AO371" s="47">
        <f t="shared" si="1036"/>
        <v>0</v>
      </c>
      <c r="AP371" s="47">
        <f t="shared" si="1036"/>
        <v>46.927651342735615</v>
      </c>
      <c r="AR371" s="47">
        <f t="shared" ref="AR371:AT375" si="1037">INDEX(Alloc,$E371,AR$1)*$G371</f>
        <v>1659.5820949773149</v>
      </c>
      <c r="AS371" s="47">
        <f t="shared" si="1037"/>
        <v>0</v>
      </c>
      <c r="AT371" s="47">
        <f t="shared" si="1037"/>
        <v>46.927651342735615</v>
      </c>
      <c r="AV371" s="47">
        <f t="shared" ref="AV371:AX375" si="1038">INDEX(Alloc,$E371,AV$1)*$G371</f>
        <v>3536.6909262452114</v>
      </c>
      <c r="AW371" s="47">
        <f t="shared" si="1038"/>
        <v>0</v>
      </c>
      <c r="AX371" s="47">
        <f t="shared" si="1038"/>
        <v>14075.212811418911</v>
      </c>
      <c r="AZ371" s="47">
        <f t="shared" ref="AZ371:BB375" si="1039">INDEX(Alloc,$E371,AZ$1)*$G371</f>
        <v>113.13311366834328</v>
      </c>
      <c r="BA371" s="47">
        <f t="shared" si="1039"/>
        <v>0</v>
      </c>
      <c r="BB371" s="47">
        <f t="shared" si="1039"/>
        <v>127.2058642311621</v>
      </c>
      <c r="BD371" s="47">
        <f t="shared" ref="BD371:BF375" si="1040">INDEX(Alloc,$E371,BD$1)*$G371</f>
        <v>51.507759068514012</v>
      </c>
      <c r="BE371" s="47">
        <f t="shared" si="1040"/>
        <v>0</v>
      </c>
      <c r="BF371" s="47">
        <f t="shared" si="1040"/>
        <v>698.4961294157099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545489.69821492769</v>
      </c>
      <c r="BO371" s="44">
        <f t="shared" si="928"/>
        <v>147924.38758287046</v>
      </c>
      <c r="BP371" s="44">
        <f t="shared" si="929"/>
        <v>8003.1790695507589</v>
      </c>
      <c r="BQ371" s="44">
        <f t="shared" si="930"/>
        <v>79551.086850959837</v>
      </c>
      <c r="BR371" s="44">
        <f t="shared" si="931"/>
        <v>56091.808440523746</v>
      </c>
      <c r="BS371" s="44">
        <f t="shared" si="932"/>
        <v>33407.875467039863</v>
      </c>
      <c r="BT371" s="44">
        <f t="shared" si="933"/>
        <v>4046.4254657799161</v>
      </c>
      <c r="BU371" s="44">
        <f t="shared" si="934"/>
        <v>3217.7825579798437</v>
      </c>
      <c r="BV371" s="44">
        <f t="shared" si="935"/>
        <v>1706.5097463200505</v>
      </c>
      <c r="BW371" s="44">
        <f t="shared" si="936"/>
        <v>17611.903737664121</v>
      </c>
      <c r="BX371" s="44">
        <f t="shared" si="937"/>
        <v>240.33897789950538</v>
      </c>
      <c r="BY371" s="44">
        <f t="shared" si="938"/>
        <v>750.00388848422392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1465375.9084162482</v>
      </c>
      <c r="I374" s="21">
        <f>+'Function-Classif'!T374</f>
        <v>0</v>
      </c>
      <c r="J374" s="21">
        <f>+'Function-Classif'!U374</f>
        <v>276522.09158375196</v>
      </c>
      <c r="K374" s="24"/>
      <c r="L374" s="47">
        <f t="shared" si="1030"/>
        <v>771608.0073349328</v>
      </c>
      <c r="M374" s="47">
        <f t="shared" si="1030"/>
        <v>0</v>
      </c>
      <c r="N374" s="47">
        <f t="shared" si="1030"/>
        <v>240259.1059727449</v>
      </c>
      <c r="O374" s="47"/>
      <c r="P374" s="47">
        <f t="shared" si="1031"/>
        <v>205329.03817118079</v>
      </c>
      <c r="Q374" s="47">
        <f t="shared" si="1031"/>
        <v>0</v>
      </c>
      <c r="R374" s="47">
        <f t="shared" si="1031"/>
        <v>29849.855886256752</v>
      </c>
      <c r="S374" s="47"/>
      <c r="T374" s="47">
        <f t="shared" si="1031"/>
        <v>15642.360199353425</v>
      </c>
      <c r="U374" s="47">
        <f t="shared" si="1031"/>
        <v>0</v>
      </c>
      <c r="V374" s="47">
        <f t="shared" si="1031"/>
        <v>0</v>
      </c>
      <c r="W374" s="24"/>
      <c r="X374" s="47">
        <f t="shared" si="1032"/>
        <v>181552.96736193885</v>
      </c>
      <c r="Y374" s="47">
        <f t="shared" si="1032"/>
        <v>0</v>
      </c>
      <c r="Z374" s="47">
        <f t="shared" si="1032"/>
        <v>0</v>
      </c>
      <c r="AB374" s="47">
        <f t="shared" si="1033"/>
        <v>165157.51459531466</v>
      </c>
      <c r="AC374" s="47">
        <f t="shared" si="1033"/>
        <v>0</v>
      </c>
      <c r="AD374" s="47">
        <f t="shared" si="1033"/>
        <v>0</v>
      </c>
      <c r="AF374" s="47">
        <f t="shared" si="1034"/>
        <v>98062.065915746018</v>
      </c>
      <c r="AG374" s="47">
        <f t="shared" si="1034"/>
        <v>0</v>
      </c>
      <c r="AH374" s="47">
        <f t="shared" si="1034"/>
        <v>0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10239.313264897721</v>
      </c>
      <c r="AO374" s="47">
        <f t="shared" si="1036"/>
        <v>0</v>
      </c>
      <c r="AP374" s="47">
        <f t="shared" si="1036"/>
        <v>0</v>
      </c>
      <c r="AR374" s="47">
        <f t="shared" si="1037"/>
        <v>5359.1165346982398</v>
      </c>
      <c r="AS374" s="47">
        <f t="shared" si="1037"/>
        <v>0</v>
      </c>
      <c r="AT374" s="47">
        <f t="shared" si="1037"/>
        <v>0</v>
      </c>
      <c r="AV374" s="47">
        <f t="shared" si="1038"/>
        <v>11872.818769846201</v>
      </c>
      <c r="AW374" s="47">
        <f t="shared" si="1038"/>
        <v>0</v>
      </c>
      <c r="AX374" s="47">
        <f t="shared" si="1038"/>
        <v>6334.6069922422976</v>
      </c>
      <c r="AZ374" s="47">
        <f t="shared" si="1039"/>
        <v>379.79257545094288</v>
      </c>
      <c r="BA374" s="47">
        <f t="shared" si="1039"/>
        <v>0</v>
      </c>
      <c r="BB374" s="47">
        <f t="shared" si="1039"/>
        <v>11.877388110454309</v>
      </c>
      <c r="BD374" s="47">
        <f t="shared" si="1040"/>
        <v>172.91369288823415</v>
      </c>
      <c r="BE374" s="47">
        <f t="shared" si="1040"/>
        <v>0</v>
      </c>
      <c r="BF374" s="47">
        <f t="shared" si="1040"/>
        <v>66.645344397549181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1011867.1133076777</v>
      </c>
      <c r="BO374" s="44">
        <f t="shared" si="928"/>
        <v>235178.89405743754</v>
      </c>
      <c r="BP374" s="44">
        <f t="shared" si="929"/>
        <v>15642.360199353425</v>
      </c>
      <c r="BQ374" s="44">
        <f t="shared" si="930"/>
        <v>181552.96736193885</v>
      </c>
      <c r="BR374" s="44">
        <f t="shared" si="931"/>
        <v>165157.51459531466</v>
      </c>
      <c r="BS374" s="44">
        <f t="shared" si="932"/>
        <v>98062.065915746018</v>
      </c>
      <c r="BT374" s="44">
        <f t="shared" si="933"/>
        <v>0</v>
      </c>
      <c r="BU374" s="44">
        <f t="shared" si="934"/>
        <v>10239.313264897721</v>
      </c>
      <c r="BV374" s="44">
        <f t="shared" si="935"/>
        <v>5359.1165346982398</v>
      </c>
      <c r="BW374" s="44">
        <f t="shared" si="936"/>
        <v>18207.425762088496</v>
      </c>
      <c r="BX374" s="44">
        <f t="shared" si="937"/>
        <v>391.6699635613972</v>
      </c>
      <c r="BY374" s="44">
        <f t="shared" si="938"/>
        <v>239.55903728578335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155595.61978320355</v>
      </c>
      <c r="I375" s="21">
        <f>+'Function-Classif'!T375</f>
        <v>0</v>
      </c>
      <c r="J375" s="21">
        <f>+'Function-Classif'!U375</f>
        <v>12907.38021679644</v>
      </c>
      <c r="K375" s="24"/>
      <c r="L375" s="47">
        <f t="shared" si="1030"/>
        <v>77222.295012275747</v>
      </c>
      <c r="M375" s="47">
        <f t="shared" si="1030"/>
        <v>0</v>
      </c>
      <c r="N375" s="47">
        <f t="shared" si="1030"/>
        <v>11214.712045524047</v>
      </c>
      <c r="O375" s="47"/>
      <c r="P375" s="47">
        <f t="shared" si="1031"/>
        <v>21599.56337150684</v>
      </c>
      <c r="Q375" s="47">
        <f t="shared" si="1031"/>
        <v>0</v>
      </c>
      <c r="R375" s="47">
        <f t="shared" si="1031"/>
        <v>1393.3188380495162</v>
      </c>
      <c r="S375" s="47"/>
      <c r="T375" s="47">
        <f t="shared" si="1031"/>
        <v>1821.6741795935225</v>
      </c>
      <c r="U375" s="47">
        <f t="shared" si="1031"/>
        <v>0</v>
      </c>
      <c r="V375" s="47">
        <f t="shared" si="1031"/>
        <v>0</v>
      </c>
      <c r="W375" s="24"/>
      <c r="X375" s="47">
        <f t="shared" si="1032"/>
        <v>21143.251316096164</v>
      </c>
      <c r="Y375" s="47">
        <f t="shared" si="1032"/>
        <v>0</v>
      </c>
      <c r="Z375" s="47">
        <f t="shared" si="1032"/>
        <v>0</v>
      </c>
      <c r="AB375" s="47">
        <f t="shared" si="1033"/>
        <v>19233.873665469047</v>
      </c>
      <c r="AC375" s="47">
        <f t="shared" si="1033"/>
        <v>0</v>
      </c>
      <c r="AD375" s="47">
        <f t="shared" si="1033"/>
        <v>0</v>
      </c>
      <c r="AF375" s="47">
        <f t="shared" si="1034"/>
        <v>11420.088221961318</v>
      </c>
      <c r="AG375" s="47">
        <f t="shared" si="1034"/>
        <v>0</v>
      </c>
      <c r="AH375" s="47">
        <f t="shared" si="1034"/>
        <v>0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1192.4474538186787</v>
      </c>
      <c r="AO375" s="47">
        <f t="shared" si="1036"/>
        <v>0</v>
      </c>
      <c r="AP375" s="47">
        <f t="shared" si="1036"/>
        <v>0</v>
      </c>
      <c r="AR375" s="47">
        <f t="shared" si="1037"/>
        <v>624.11068996455094</v>
      </c>
      <c r="AS375" s="47">
        <f t="shared" si="1037"/>
        <v>0</v>
      </c>
      <c r="AT375" s="47">
        <f t="shared" si="1037"/>
        <v>0</v>
      </c>
      <c r="AV375" s="47">
        <f t="shared" si="1038"/>
        <v>1278.7855452691122</v>
      </c>
      <c r="AW375" s="47">
        <f t="shared" si="1038"/>
        <v>0</v>
      </c>
      <c r="AX375" s="47">
        <f t="shared" si="1038"/>
        <v>295.68408261545534</v>
      </c>
      <c r="AZ375" s="47">
        <f t="shared" si="1039"/>
        <v>40.906314254595983</v>
      </c>
      <c r="BA375" s="47">
        <f t="shared" si="1039"/>
        <v>0</v>
      </c>
      <c r="BB375" s="47">
        <f t="shared" si="1039"/>
        <v>0.55440765490397881</v>
      </c>
      <c r="BD375" s="47">
        <f t="shared" si="1040"/>
        <v>18.624012993962403</v>
      </c>
      <c r="BE375" s="47">
        <f t="shared" si="1040"/>
        <v>0</v>
      </c>
      <c r="BF375" s="47">
        <f t="shared" si="1040"/>
        <v>3.1108429525167698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88437.007057799798</v>
      </c>
      <c r="BO375" s="44">
        <f t="shared" si="928"/>
        <v>22992.882209556356</v>
      </c>
      <c r="BP375" s="44">
        <f t="shared" si="929"/>
        <v>1821.6741795935225</v>
      </c>
      <c r="BQ375" s="44">
        <f t="shared" si="930"/>
        <v>21143.251316096164</v>
      </c>
      <c r="BR375" s="44">
        <f t="shared" si="931"/>
        <v>19233.873665469047</v>
      </c>
      <c r="BS375" s="44">
        <f t="shared" si="932"/>
        <v>11420.088221961318</v>
      </c>
      <c r="BT375" s="44">
        <f t="shared" si="933"/>
        <v>0</v>
      </c>
      <c r="BU375" s="44">
        <f t="shared" si="934"/>
        <v>1192.4474538186787</v>
      </c>
      <c r="BV375" s="44">
        <f t="shared" si="935"/>
        <v>624.11068996455094</v>
      </c>
      <c r="BW375" s="44">
        <f t="shared" si="936"/>
        <v>1574.4696278845674</v>
      </c>
      <c r="BX375" s="44">
        <f t="shared" si="937"/>
        <v>41.460721909499959</v>
      </c>
      <c r="BY375" s="44">
        <f t="shared" si="938"/>
        <v>21.734855946479172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1130080.4224994252</v>
      </c>
      <c r="I380" s="21">
        <f>+'Function-Classif'!T380</f>
        <v>0</v>
      </c>
      <c r="J380" s="21">
        <f>+'Function-Classif'!U380</f>
        <v>409451.57750057481</v>
      </c>
      <c r="K380" s="47"/>
      <c r="L380" s="47">
        <f t="shared" ref="L380:N380" si="1064">INDEX(Alloc,$E380,L$1)*$G380</f>
        <v>595343.63744809362</v>
      </c>
      <c r="M380" s="47">
        <f t="shared" si="1064"/>
        <v>0</v>
      </c>
      <c r="N380" s="47">
        <f t="shared" si="1064"/>
        <v>236212.70680406599</v>
      </c>
      <c r="O380" s="47"/>
      <c r="P380" s="47">
        <f t="shared" ref="P380:V380" si="1065">INDEX(Alloc,$E380,P$1)*$G380</f>
        <v>156078.29893629524</v>
      </c>
      <c r="Q380" s="47">
        <f t="shared" si="1065"/>
        <v>0</v>
      </c>
      <c r="R380" s="47">
        <f t="shared" si="1065"/>
        <v>38526.003385637603</v>
      </c>
      <c r="S380" s="47"/>
      <c r="T380" s="47">
        <f t="shared" si="1065"/>
        <v>11496.84952324581</v>
      </c>
      <c r="U380" s="47">
        <f t="shared" si="1065"/>
        <v>0</v>
      </c>
      <c r="V380" s="47">
        <f t="shared" si="1065"/>
        <v>361.76792956960446</v>
      </c>
      <c r="W380" s="24"/>
      <c r="X380" s="47">
        <f t="shared" ref="X380:Z380" si="1066">INDEX(Alloc,$E380,X$1)*$G380</f>
        <v>145971.94630657247</v>
      </c>
      <c r="Y380" s="47">
        <f t="shared" si="1066"/>
        <v>0</v>
      </c>
      <c r="Z380" s="47">
        <f t="shared" si="1066"/>
        <v>4338.0182863738901</v>
      </c>
      <c r="AB380" s="47">
        <f t="shared" ref="AB380:AD380" si="1067">INDEX(Alloc,$E380,AB$1)*$G380</f>
        <v>121387.76174033458</v>
      </c>
      <c r="AC380" s="47">
        <f t="shared" si="1067"/>
        <v>0</v>
      </c>
      <c r="AD380" s="47">
        <f t="shared" si="1067"/>
        <v>566.47321289740592</v>
      </c>
      <c r="AF380" s="47">
        <f t="shared" ref="AF380:AH380" si="1068">INDEX(Alloc,$E380,AF$1)*$G380</f>
        <v>78961.976991963849</v>
      </c>
      <c r="AG380" s="47">
        <f t="shared" si="1068"/>
        <v>0</v>
      </c>
      <c r="AH380" s="47">
        <f t="shared" si="1068"/>
        <v>478.16658467900697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7525.7085457455323</v>
      </c>
      <c r="AO380" s="47">
        <f t="shared" si="1070"/>
        <v>0</v>
      </c>
      <c r="AP380" s="47">
        <f t="shared" si="1070"/>
        <v>5.3739088277097649</v>
      </c>
      <c r="AR380" s="47">
        <f t="shared" ref="AR380:AT380" si="1071">INDEX(Alloc,$E380,AR$1)*$G380</f>
        <v>3938.852934706807</v>
      </c>
      <c r="AS380" s="47">
        <f t="shared" si="1071"/>
        <v>0</v>
      </c>
      <c r="AT380" s="47">
        <f t="shared" si="1071"/>
        <v>5.3739088277097649</v>
      </c>
      <c r="AV380" s="47">
        <f t="shared" ref="AV380:AX380" si="1072">INDEX(Alloc,$E380,AV$1)*$G380</f>
        <v>8958.3584504427818</v>
      </c>
      <c r="AW380" s="47">
        <f t="shared" si="1072"/>
        <v>0</v>
      </c>
      <c r="AX380" s="47">
        <f t="shared" si="1072"/>
        <v>128344.33568140797</v>
      </c>
      <c r="AZ380" s="47">
        <f t="shared" ref="AZ380:BB380" si="1073">INDEX(Alloc,$E380,AZ$1)*$G380</f>
        <v>286.56362854180549</v>
      </c>
      <c r="BA380" s="47">
        <f t="shared" si="1073"/>
        <v>0</v>
      </c>
      <c r="BB380" s="47">
        <f t="shared" si="1073"/>
        <v>22.950907826085469</v>
      </c>
      <c r="BD380" s="47">
        <f t="shared" ref="BD380:BF380" si="1074">INDEX(Alloc,$E380,BD$1)*$G380</f>
        <v>130.46799348244801</v>
      </c>
      <c r="BE380" s="47">
        <f t="shared" si="1074"/>
        <v>0</v>
      </c>
      <c r="BF380" s="47">
        <f t="shared" si="1074"/>
        <v>127.03144104052639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831556.34425215959</v>
      </c>
      <c r="BO380" s="44">
        <f t="shared" si="928"/>
        <v>194604.30232193283</v>
      </c>
      <c r="BP380" s="44">
        <f t="shared" si="929"/>
        <v>11858.617452815415</v>
      </c>
      <c r="BQ380" s="44">
        <f t="shared" si="930"/>
        <v>150309.96459294637</v>
      </c>
      <c r="BR380" s="44">
        <f t="shared" si="931"/>
        <v>121954.23495323198</v>
      </c>
      <c r="BS380" s="44">
        <f t="shared" si="932"/>
        <v>79440.143576642862</v>
      </c>
      <c r="BT380" s="44">
        <f t="shared" si="933"/>
        <v>463.37544942125959</v>
      </c>
      <c r="BU380" s="44">
        <f t="shared" si="934"/>
        <v>7531.0824545732421</v>
      </c>
      <c r="BV380" s="44">
        <f t="shared" si="935"/>
        <v>3944.2268435345168</v>
      </c>
      <c r="BW380" s="44">
        <f t="shared" si="936"/>
        <v>137302.69413185076</v>
      </c>
      <c r="BX380" s="44">
        <f t="shared" si="937"/>
        <v>309.51453636789097</v>
      </c>
      <c r="BY380" s="44">
        <f t="shared" si="938"/>
        <v>257.49943452297441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4611956.5089849811</v>
      </c>
      <c r="I382" s="24">
        <f t="shared" ref="I382:BF382" si="1075">SUM(I371:I381)</f>
        <v>0</v>
      </c>
      <c r="J382" s="24">
        <f t="shared" si="1075"/>
        <v>4897872.4910150198</v>
      </c>
      <c r="K382" s="24"/>
      <c r="L382" s="24">
        <f t="shared" si="1075"/>
        <v>2349986.7602684982</v>
      </c>
      <c r="M382" s="24">
        <f t="shared" si="1075"/>
        <v>0</v>
      </c>
      <c r="N382" s="24">
        <f t="shared" si="1075"/>
        <v>3426490.8741441481</v>
      </c>
      <c r="O382" s="24"/>
      <c r="P382" s="24">
        <f t="shared" si="1075"/>
        <v>640333.19859558227</v>
      </c>
      <c r="Q382" s="24">
        <f t="shared" si="1075"/>
        <v>0</v>
      </c>
      <c r="R382" s="24">
        <f t="shared" si="1075"/>
        <v>926116.02904861397</v>
      </c>
      <c r="S382" s="24"/>
      <c r="T382" s="24">
        <f t="shared" ref="T382:V382" si="1076">SUM(T371:T381)</f>
        <v>51296.102079154691</v>
      </c>
      <c r="U382" s="24">
        <f t="shared" si="1076"/>
        <v>0</v>
      </c>
      <c r="V382" s="24">
        <f t="shared" si="1076"/>
        <v>33453.775050961674</v>
      </c>
      <c r="W382" s="24"/>
      <c r="X382" s="24">
        <f t="shared" si="1075"/>
        <v>609208.78434413834</v>
      </c>
      <c r="Y382" s="24">
        <f t="shared" si="1075"/>
        <v>0</v>
      </c>
      <c r="Z382" s="24">
        <f t="shared" si="1075"/>
        <v>233199.56083918453</v>
      </c>
      <c r="AA382" s="24"/>
      <c r="AB382" s="24">
        <f t="shared" si="1075"/>
        <v>541602.20195996563</v>
      </c>
      <c r="AC382" s="24">
        <f t="shared" si="1075"/>
        <v>0</v>
      </c>
      <c r="AD382" s="24">
        <f t="shared" si="1075"/>
        <v>52383.491978437545</v>
      </c>
      <c r="AE382" s="24"/>
      <c r="AF382" s="24">
        <f t="shared" si="1075"/>
        <v>329182.06962390948</v>
      </c>
      <c r="AG382" s="24">
        <f t="shared" si="1075"/>
        <v>0</v>
      </c>
      <c r="AH382" s="24">
        <f t="shared" si="1075"/>
        <v>24591.514148818376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33577.852175936139</v>
      </c>
      <c r="AO382" s="24">
        <f t="shared" si="1075"/>
        <v>0</v>
      </c>
      <c r="AP382" s="24">
        <f t="shared" si="1075"/>
        <v>496.94160917044553</v>
      </c>
      <c r="AQ382" s="24"/>
      <c r="AR382" s="24">
        <f t="shared" si="1075"/>
        <v>17574.188633588026</v>
      </c>
      <c r="AS382" s="24">
        <f t="shared" si="1075"/>
        <v>0</v>
      </c>
      <c r="AT382" s="24">
        <f t="shared" si="1075"/>
        <v>496.94160917044553</v>
      </c>
      <c r="AU382" s="24"/>
      <c r="AV382" s="24">
        <f t="shared" si="1075"/>
        <v>37451.882413435</v>
      </c>
      <c r="AW382" s="24">
        <f t="shared" si="1075"/>
        <v>0</v>
      </c>
      <c r="AX382" s="24">
        <f t="shared" si="1075"/>
        <v>149049.83956768463</v>
      </c>
      <c r="AY382" s="24"/>
      <c r="AZ382" s="24">
        <f t="shared" si="1075"/>
        <v>1198.0261093018105</v>
      </c>
      <c r="BA382" s="24">
        <f t="shared" si="1075"/>
        <v>0</v>
      </c>
      <c r="BB382" s="24">
        <f t="shared" si="1075"/>
        <v>1347.0498748226062</v>
      </c>
      <c r="BC382" s="24"/>
      <c r="BD382" s="24">
        <f t="shared" si="1075"/>
        <v>545.44278147074306</v>
      </c>
      <c r="BE382" s="24">
        <f t="shared" si="1075"/>
        <v>0</v>
      </c>
      <c r="BF382" s="24">
        <f t="shared" si="1075"/>
        <v>7396.7432978063034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5776477.6344126463</v>
      </c>
      <c r="BO382" s="44">
        <f t="shared" si="928"/>
        <v>1566449.2276441962</v>
      </c>
      <c r="BP382" s="44">
        <f t="shared" si="929"/>
        <v>84749.877130116365</v>
      </c>
      <c r="BQ382" s="44">
        <f t="shared" si="930"/>
        <v>842408.3451833229</v>
      </c>
      <c r="BR382" s="44">
        <f t="shared" si="931"/>
        <v>593985.69393840316</v>
      </c>
      <c r="BS382" s="44">
        <f t="shared" si="932"/>
        <v>353773.58377272787</v>
      </c>
      <c r="BT382" s="44">
        <f t="shared" si="933"/>
        <v>42849.729846201182</v>
      </c>
      <c r="BU382" s="44">
        <f t="shared" si="934"/>
        <v>34074.793785106587</v>
      </c>
      <c r="BV382" s="44">
        <f t="shared" si="935"/>
        <v>18071.130242758471</v>
      </c>
      <c r="BW382" s="44">
        <f t="shared" si="936"/>
        <v>186501.72198111963</v>
      </c>
      <c r="BX382" s="44">
        <f t="shared" si="937"/>
        <v>2545.0759841244167</v>
      </c>
      <c r="BY382" s="44">
        <f t="shared" si="938"/>
        <v>7942.1860792770467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2173815.6028616363</v>
      </c>
      <c r="I388" s="21">
        <f>+'Function-Classif'!T388</f>
        <v>0</v>
      </c>
      <c r="J388" s="21">
        <f>+'Function-Classif'!U388</f>
        <v>410207.39713836374</v>
      </c>
      <c r="K388" s="24"/>
      <c r="L388" s="47">
        <f t="shared" si="1077"/>
        <v>1144643.8528189568</v>
      </c>
      <c r="M388" s="47">
        <f t="shared" si="1077"/>
        <v>0</v>
      </c>
      <c r="N388" s="47">
        <f t="shared" si="1077"/>
        <v>356412.9792863935</v>
      </c>
      <c r="O388" s="47"/>
      <c r="P388" s="47">
        <f t="shared" si="1078"/>
        <v>304595.88173487142</v>
      </c>
      <c r="Q388" s="47">
        <f t="shared" si="1078"/>
        <v>0</v>
      </c>
      <c r="R388" s="47">
        <f t="shared" si="1078"/>
        <v>44280.844318538075</v>
      </c>
      <c r="S388" s="47"/>
      <c r="T388" s="47">
        <f t="shared" si="1078"/>
        <v>23204.698856887047</v>
      </c>
      <c r="U388" s="47">
        <f t="shared" si="1078"/>
        <v>0</v>
      </c>
      <c r="V388" s="47">
        <f t="shared" si="1078"/>
        <v>0</v>
      </c>
      <c r="W388" s="24"/>
      <c r="X388" s="47">
        <f t="shared" si="1079"/>
        <v>269325.20927258616</v>
      </c>
      <c r="Y388" s="47">
        <f t="shared" si="1079"/>
        <v>0</v>
      </c>
      <c r="Z388" s="47">
        <f t="shared" si="1079"/>
        <v>0</v>
      </c>
      <c r="AB388" s="47">
        <f t="shared" si="1080"/>
        <v>245003.33333933947</v>
      </c>
      <c r="AC388" s="47">
        <f t="shared" si="1080"/>
        <v>0</v>
      </c>
      <c r="AD388" s="47">
        <f t="shared" si="1080"/>
        <v>0</v>
      </c>
      <c r="AF388" s="47">
        <f t="shared" si="1081"/>
        <v>145470.42005548187</v>
      </c>
      <c r="AG388" s="47">
        <f t="shared" si="1081"/>
        <v>0</v>
      </c>
      <c r="AH388" s="47">
        <f t="shared" si="1081"/>
        <v>0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15189.535197067111</v>
      </c>
      <c r="AO388" s="47">
        <f t="shared" si="1083"/>
        <v>0</v>
      </c>
      <c r="AP388" s="47">
        <f t="shared" si="1083"/>
        <v>0</v>
      </c>
      <c r="AR388" s="47">
        <f t="shared" si="1084"/>
        <v>7949.9949970322896</v>
      </c>
      <c r="AS388" s="47">
        <f t="shared" si="1084"/>
        <v>0</v>
      </c>
      <c r="AT388" s="47">
        <f t="shared" si="1084"/>
        <v>0</v>
      </c>
      <c r="AV388" s="47">
        <f t="shared" si="1085"/>
        <v>17612.76307574513</v>
      </c>
      <c r="AW388" s="47">
        <f t="shared" si="1085"/>
        <v>0</v>
      </c>
      <c r="AX388" s="47">
        <f t="shared" si="1085"/>
        <v>9397.0887870098704</v>
      </c>
      <c r="AZ388" s="47">
        <f t="shared" si="1086"/>
        <v>563.40425799585955</v>
      </c>
      <c r="BA388" s="47">
        <f t="shared" si="1086"/>
        <v>0</v>
      </c>
      <c r="BB388" s="47">
        <f t="shared" si="1086"/>
        <v>17.619541475643508</v>
      </c>
      <c r="BD388" s="47">
        <f t="shared" si="1087"/>
        <v>256.50925567291165</v>
      </c>
      <c r="BE388" s="47">
        <f t="shared" si="1087"/>
        <v>0</v>
      </c>
      <c r="BF388" s="47">
        <f t="shared" si="1087"/>
        <v>98.865204946666353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1501056.8321053502</v>
      </c>
      <c r="BO388" s="44">
        <f t="shared" si="928"/>
        <v>348876.72605340951</v>
      </c>
      <c r="BP388" s="44">
        <f t="shared" si="929"/>
        <v>23204.698856887047</v>
      </c>
      <c r="BQ388" s="44">
        <f t="shared" si="930"/>
        <v>269325.20927258616</v>
      </c>
      <c r="BR388" s="44">
        <f t="shared" si="931"/>
        <v>245003.33333933947</v>
      </c>
      <c r="BS388" s="44">
        <f t="shared" si="932"/>
        <v>145470.42005548187</v>
      </c>
      <c r="BT388" s="44">
        <f t="shared" si="933"/>
        <v>0</v>
      </c>
      <c r="BU388" s="44">
        <f t="shared" si="934"/>
        <v>15189.535197067111</v>
      </c>
      <c r="BV388" s="44">
        <f t="shared" si="935"/>
        <v>7949.9949970322896</v>
      </c>
      <c r="BW388" s="44">
        <f t="shared" si="936"/>
        <v>27009.851862755</v>
      </c>
      <c r="BX388" s="44">
        <f t="shared" si="937"/>
        <v>581.02379947150303</v>
      </c>
      <c r="BY388" s="44">
        <f t="shared" si="938"/>
        <v>355.37446061957803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372684.11924120615</v>
      </c>
      <c r="I389" s="21">
        <f>+'Function-Classif'!T389</f>
        <v>0</v>
      </c>
      <c r="J389" s="21">
        <f>+'Function-Classif'!U389</f>
        <v>30915.880758793868</v>
      </c>
      <c r="K389" s="24"/>
      <c r="L389" s="47">
        <f t="shared" si="1077"/>
        <v>184963.58086772633</v>
      </c>
      <c r="M389" s="47">
        <f t="shared" si="1077"/>
        <v>0</v>
      </c>
      <c r="N389" s="47">
        <f t="shared" si="1077"/>
        <v>26861.585737782148</v>
      </c>
      <c r="O389" s="47"/>
      <c r="P389" s="47">
        <f t="shared" si="1078"/>
        <v>51735.481129357693</v>
      </c>
      <c r="Q389" s="47">
        <f t="shared" si="1078"/>
        <v>0</v>
      </c>
      <c r="R389" s="47">
        <f t="shared" si="1078"/>
        <v>3337.2906300587215</v>
      </c>
      <c r="S389" s="47"/>
      <c r="T389" s="47">
        <f t="shared" si="1078"/>
        <v>4363.2914481281978</v>
      </c>
      <c r="U389" s="47">
        <f t="shared" si="1078"/>
        <v>0</v>
      </c>
      <c r="V389" s="47">
        <f t="shared" si="1078"/>
        <v>0</v>
      </c>
      <c r="W389" s="24"/>
      <c r="X389" s="47">
        <f t="shared" si="1079"/>
        <v>50642.51812238602</v>
      </c>
      <c r="Y389" s="47">
        <f t="shared" si="1079"/>
        <v>0</v>
      </c>
      <c r="Z389" s="47">
        <f t="shared" si="1079"/>
        <v>0</v>
      </c>
      <c r="AB389" s="47">
        <f t="shared" si="1080"/>
        <v>46069.158480165381</v>
      </c>
      <c r="AC389" s="47">
        <f t="shared" si="1080"/>
        <v>0</v>
      </c>
      <c r="AD389" s="47">
        <f t="shared" si="1080"/>
        <v>0</v>
      </c>
      <c r="AF389" s="47">
        <f t="shared" si="1081"/>
        <v>27353.504723260641</v>
      </c>
      <c r="AG389" s="47">
        <f t="shared" si="1081"/>
        <v>0</v>
      </c>
      <c r="AH389" s="47">
        <f t="shared" si="1081"/>
        <v>0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2856.1615660327634</v>
      </c>
      <c r="AO389" s="47">
        <f t="shared" si="1083"/>
        <v>0</v>
      </c>
      <c r="AP389" s="47">
        <f t="shared" si="1083"/>
        <v>0</v>
      </c>
      <c r="AR389" s="47">
        <f t="shared" si="1084"/>
        <v>1494.875904106709</v>
      </c>
      <c r="AS389" s="47">
        <f t="shared" si="1084"/>
        <v>0</v>
      </c>
      <c r="AT389" s="47">
        <f t="shared" si="1084"/>
        <v>0</v>
      </c>
      <c r="AV389" s="47">
        <f t="shared" si="1085"/>
        <v>3062.9593898661369</v>
      </c>
      <c r="AW389" s="47">
        <f t="shared" si="1085"/>
        <v>0</v>
      </c>
      <c r="AX389" s="47">
        <f t="shared" si="1085"/>
        <v>708.22534758192887</v>
      </c>
      <c r="AZ389" s="47">
        <f t="shared" si="1086"/>
        <v>97.979195819391578</v>
      </c>
      <c r="BA389" s="47">
        <f t="shared" si="1086"/>
        <v>0</v>
      </c>
      <c r="BB389" s="47">
        <f t="shared" si="1086"/>
        <v>1.3279225267161168</v>
      </c>
      <c r="BD389" s="47">
        <f t="shared" si="1087"/>
        <v>44.608414356796175</v>
      </c>
      <c r="BE389" s="47">
        <f t="shared" si="1087"/>
        <v>0</v>
      </c>
      <c r="BF389" s="47">
        <f t="shared" si="1087"/>
        <v>7.4511208443515446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211825.16660550848</v>
      </c>
      <c r="BO389" s="44">
        <f t="shared" si="928"/>
        <v>55072.771759416413</v>
      </c>
      <c r="BP389" s="44">
        <f t="shared" si="929"/>
        <v>4363.2914481281978</v>
      </c>
      <c r="BQ389" s="44">
        <f t="shared" si="930"/>
        <v>50642.51812238602</v>
      </c>
      <c r="BR389" s="44">
        <f t="shared" si="931"/>
        <v>46069.158480165381</v>
      </c>
      <c r="BS389" s="44">
        <f t="shared" si="932"/>
        <v>27353.504723260641</v>
      </c>
      <c r="BT389" s="44">
        <f t="shared" si="933"/>
        <v>0</v>
      </c>
      <c r="BU389" s="44">
        <f t="shared" si="934"/>
        <v>2856.1615660327634</v>
      </c>
      <c r="BV389" s="44">
        <f t="shared" si="935"/>
        <v>1494.875904106709</v>
      </c>
      <c r="BW389" s="44">
        <f t="shared" si="936"/>
        <v>3771.1847374480658</v>
      </c>
      <c r="BX389" s="44">
        <f t="shared" si="937"/>
        <v>99.3071183461077</v>
      </c>
      <c r="BY389" s="44">
        <f t="shared" si="938"/>
        <v>52.059535201147717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2791233.0290643424</v>
      </c>
      <c r="I394" s="24">
        <f t="shared" ref="I394:J394" si="1096">SUM(I385:I393)</f>
        <v>0</v>
      </c>
      <c r="J394" s="24">
        <f t="shared" si="1096"/>
        <v>479906.97093565756</v>
      </c>
      <c r="K394" s="24"/>
      <c r="L394" s="24">
        <f t="shared" ref="L394:BF394" si="1097">SUM(L385:L393)</f>
        <v>1456817.0802243061</v>
      </c>
      <c r="M394" s="24">
        <f t="shared" si="1097"/>
        <v>0</v>
      </c>
      <c r="N394" s="24">
        <f t="shared" si="1097"/>
        <v>410859.87050557556</v>
      </c>
      <c r="O394" s="24"/>
      <c r="P394" s="24">
        <f t="shared" si="1097"/>
        <v>389621.38302542752</v>
      </c>
      <c r="Q394" s="24">
        <f t="shared" si="1097"/>
        <v>0</v>
      </c>
      <c r="R394" s="24">
        <f t="shared" si="1097"/>
        <v>51045.340714073856</v>
      </c>
      <c r="S394" s="24"/>
      <c r="T394" s="24">
        <f t="shared" ref="T394:V394" si="1098">SUM(T385:T393)</f>
        <v>30009.959790089335</v>
      </c>
      <c r="U394" s="24">
        <f t="shared" si="1098"/>
        <v>0</v>
      </c>
      <c r="V394" s="24">
        <f t="shared" si="1098"/>
        <v>0</v>
      </c>
      <c r="W394" s="24"/>
      <c r="X394" s="24">
        <f t="shared" si="1097"/>
        <v>353424.18342119612</v>
      </c>
      <c r="Y394" s="24">
        <f t="shared" si="1097"/>
        <v>0</v>
      </c>
      <c r="Z394" s="24">
        <f t="shared" si="1097"/>
        <v>213.94940163377822</v>
      </c>
      <c r="AA394" s="24"/>
      <c r="AB394" s="24">
        <f t="shared" si="1097"/>
        <v>316855.66045470268</v>
      </c>
      <c r="AC394" s="24">
        <f t="shared" si="1097"/>
        <v>0</v>
      </c>
      <c r="AD394" s="24">
        <f t="shared" si="1097"/>
        <v>0</v>
      </c>
      <c r="AE394" s="24"/>
      <c r="AF394" s="24">
        <f t="shared" si="1097"/>
        <v>190942.98483723111</v>
      </c>
      <c r="AG394" s="24">
        <f t="shared" si="1097"/>
        <v>0</v>
      </c>
      <c r="AH394" s="24">
        <f t="shared" si="1097"/>
        <v>20.910068998202121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19644.182555674073</v>
      </c>
      <c r="AO394" s="24">
        <f t="shared" si="1097"/>
        <v>0</v>
      </c>
      <c r="AP394" s="24">
        <f t="shared" si="1097"/>
        <v>0</v>
      </c>
      <c r="AQ394" s="24"/>
      <c r="AR394" s="24">
        <f t="shared" si="1097"/>
        <v>10281.496504814206</v>
      </c>
      <c r="AS394" s="24">
        <f t="shared" si="1097"/>
        <v>0</v>
      </c>
      <c r="AT394" s="24">
        <f t="shared" si="1097"/>
        <v>0</v>
      </c>
      <c r="AU394" s="24"/>
      <c r="AV394" s="24">
        <f t="shared" si="1097"/>
        <v>22584.728620868609</v>
      </c>
      <c r="AW394" s="24">
        <f t="shared" si="1097"/>
        <v>0</v>
      </c>
      <c r="AX394" s="24">
        <f t="shared" si="1097"/>
        <v>17632.620882355353</v>
      </c>
      <c r="AY394" s="24"/>
      <c r="AZ394" s="24">
        <f t="shared" si="1097"/>
        <v>722.44952231267155</v>
      </c>
      <c r="BA394" s="24">
        <f t="shared" si="1097"/>
        <v>0</v>
      </c>
      <c r="BB394" s="24">
        <f t="shared" si="1097"/>
        <v>20.311164154416282</v>
      </c>
      <c r="BC394" s="24"/>
      <c r="BD394" s="24">
        <f t="shared" si="1097"/>
        <v>328.92010771959036</v>
      </c>
      <c r="BE394" s="24">
        <f t="shared" si="1097"/>
        <v>0</v>
      </c>
      <c r="BF394" s="24">
        <f t="shared" si="1097"/>
        <v>113.96819886644694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1867676.9507298816</v>
      </c>
      <c r="BO394" s="44">
        <f t="shared" si="928"/>
        <v>440666.72373950138</v>
      </c>
      <c r="BP394" s="44">
        <f t="shared" si="929"/>
        <v>30009.959790089335</v>
      </c>
      <c r="BQ394" s="44">
        <f t="shared" si="930"/>
        <v>353638.13282282988</v>
      </c>
      <c r="BR394" s="44">
        <f t="shared" si="931"/>
        <v>316855.66045470268</v>
      </c>
      <c r="BS394" s="44">
        <f t="shared" si="932"/>
        <v>190963.89490622931</v>
      </c>
      <c r="BT394" s="44">
        <f t="shared" si="933"/>
        <v>0</v>
      </c>
      <c r="BU394" s="44">
        <f t="shared" si="934"/>
        <v>19644.182555674073</v>
      </c>
      <c r="BV394" s="44">
        <f t="shared" si="935"/>
        <v>10281.496504814206</v>
      </c>
      <c r="BW394" s="44">
        <f t="shared" si="936"/>
        <v>40217.349503223959</v>
      </c>
      <c r="BX394" s="44">
        <f t="shared" si="937"/>
        <v>742.76068646708779</v>
      </c>
      <c r="BY394" s="44">
        <f t="shared" si="938"/>
        <v>442.88830658603729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7403189.5380493235</v>
      </c>
      <c r="I396" s="24">
        <f t="shared" ref="I396:J396" si="1099">I394+I382</f>
        <v>0</v>
      </c>
      <c r="J396" s="24">
        <f t="shared" si="1099"/>
        <v>5377779.4619506774</v>
      </c>
      <c r="K396" s="24"/>
      <c r="L396" s="24">
        <f t="shared" ref="L396:BF396" si="1100">L394+L382</f>
        <v>3806803.8404928045</v>
      </c>
      <c r="M396" s="24">
        <f t="shared" si="1100"/>
        <v>0</v>
      </c>
      <c r="N396" s="24">
        <f t="shared" si="1100"/>
        <v>3837350.7446497236</v>
      </c>
      <c r="O396" s="24"/>
      <c r="P396" s="24">
        <f t="shared" si="1100"/>
        <v>1029954.5816210099</v>
      </c>
      <c r="Q396" s="24">
        <f t="shared" si="1100"/>
        <v>0</v>
      </c>
      <c r="R396" s="24">
        <f t="shared" si="1100"/>
        <v>977161.36976268783</v>
      </c>
      <c r="S396" s="24"/>
      <c r="T396" s="24">
        <f t="shared" ref="T396:V396" si="1101">T394+T382</f>
        <v>81306.061869244033</v>
      </c>
      <c r="U396" s="24">
        <f t="shared" si="1101"/>
        <v>0</v>
      </c>
      <c r="V396" s="24">
        <f t="shared" si="1101"/>
        <v>33453.775050961674</v>
      </c>
      <c r="W396" s="24"/>
      <c r="X396" s="24">
        <f t="shared" si="1100"/>
        <v>962632.96776533453</v>
      </c>
      <c r="Y396" s="24">
        <f t="shared" si="1100"/>
        <v>0</v>
      </c>
      <c r="Z396" s="24">
        <f t="shared" si="1100"/>
        <v>233413.51024081832</v>
      </c>
      <c r="AA396" s="24"/>
      <c r="AB396" s="24">
        <f t="shared" si="1100"/>
        <v>858457.86241466831</v>
      </c>
      <c r="AC396" s="24">
        <f t="shared" si="1100"/>
        <v>0</v>
      </c>
      <c r="AD396" s="24">
        <f t="shared" si="1100"/>
        <v>52383.491978437545</v>
      </c>
      <c r="AE396" s="24"/>
      <c r="AF396" s="24">
        <f t="shared" si="1100"/>
        <v>520125.05446114059</v>
      </c>
      <c r="AG396" s="24">
        <f t="shared" si="1100"/>
        <v>0</v>
      </c>
      <c r="AH396" s="24">
        <f t="shared" si="1100"/>
        <v>24612.424217816577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53222.034731610212</v>
      </c>
      <c r="AO396" s="24">
        <f t="shared" si="1100"/>
        <v>0</v>
      </c>
      <c r="AP396" s="24">
        <f t="shared" si="1100"/>
        <v>496.94160917044553</v>
      </c>
      <c r="AQ396" s="24"/>
      <c r="AR396" s="24">
        <f t="shared" si="1100"/>
        <v>27855.68513840223</v>
      </c>
      <c r="AS396" s="24">
        <f t="shared" si="1100"/>
        <v>0</v>
      </c>
      <c r="AT396" s="24">
        <f t="shared" si="1100"/>
        <v>496.94160917044553</v>
      </c>
      <c r="AU396" s="24"/>
      <c r="AV396" s="24">
        <f t="shared" si="1100"/>
        <v>60036.611034303613</v>
      </c>
      <c r="AW396" s="24">
        <f t="shared" si="1100"/>
        <v>0</v>
      </c>
      <c r="AX396" s="24">
        <f t="shared" si="1100"/>
        <v>166682.46045003997</v>
      </c>
      <c r="AY396" s="24"/>
      <c r="AZ396" s="24">
        <f t="shared" si="1100"/>
        <v>1920.4756316144822</v>
      </c>
      <c r="BA396" s="24">
        <f t="shared" si="1100"/>
        <v>0</v>
      </c>
      <c r="BB396" s="24">
        <f t="shared" si="1100"/>
        <v>1367.3610389770224</v>
      </c>
      <c r="BC396" s="24"/>
      <c r="BD396" s="24">
        <f t="shared" si="1100"/>
        <v>874.36288919033336</v>
      </c>
      <c r="BE396" s="24">
        <f t="shared" si="1100"/>
        <v>0</v>
      </c>
      <c r="BF396" s="24">
        <f t="shared" si="1100"/>
        <v>7510.7114966727504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7644154.5851425286</v>
      </c>
      <c r="BO396" s="44">
        <f t="shared" si="928"/>
        <v>2007115.9513836978</v>
      </c>
      <c r="BP396" s="44">
        <f t="shared" si="929"/>
        <v>114759.83692020571</v>
      </c>
      <c r="BQ396" s="44">
        <f t="shared" si="930"/>
        <v>1196046.4780061529</v>
      </c>
      <c r="BR396" s="44">
        <f t="shared" si="931"/>
        <v>910841.35439310584</v>
      </c>
      <c r="BS396" s="44">
        <f t="shared" si="932"/>
        <v>544737.47867895721</v>
      </c>
      <c r="BT396" s="44">
        <f t="shared" si="933"/>
        <v>42849.729846201182</v>
      </c>
      <c r="BU396" s="44">
        <f t="shared" si="934"/>
        <v>53718.97634078066</v>
      </c>
      <c r="BV396" s="44">
        <f t="shared" si="935"/>
        <v>28352.626747572675</v>
      </c>
      <c r="BW396" s="44">
        <f t="shared" si="936"/>
        <v>226719.07148434359</v>
      </c>
      <c r="BX396" s="44">
        <f t="shared" si="937"/>
        <v>3287.8366705915046</v>
      </c>
      <c r="BY396" s="44">
        <f t="shared" si="938"/>
        <v>8385.0743858630831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28237117.970294021</v>
      </c>
      <c r="I419" s="24">
        <f t="shared" ref="I419:J419" si="1159">I417+I404+I396+I368+I355+I349</f>
        <v>13219293.567755304</v>
      </c>
      <c r="J419" s="24">
        <f t="shared" si="1159"/>
        <v>10850657.461950678</v>
      </c>
      <c r="K419" s="24"/>
      <c r="L419" s="24">
        <f t="shared" ref="L419:BF419" si="1160">L417+L404+L396+L368+L355+L349</f>
        <v>11387898.649874518</v>
      </c>
      <c r="M419" s="24">
        <f t="shared" si="1160"/>
        <v>4785906.7546349317</v>
      </c>
      <c r="N419" s="24">
        <f t="shared" si="1160"/>
        <v>7919872.6606270168</v>
      </c>
      <c r="O419" s="24"/>
      <c r="P419" s="24">
        <f t="shared" si="1160"/>
        <v>3406053.9676079499</v>
      </c>
      <c r="Q419" s="24">
        <f t="shared" si="1160"/>
        <v>1551136.154704761</v>
      </c>
      <c r="R419" s="24">
        <f t="shared" si="1160"/>
        <v>1991588.6094797221</v>
      </c>
      <c r="S419" s="24"/>
      <c r="T419" s="24">
        <f t="shared" ref="T419:V419" si="1161">T417+T404+T396+T368+T355+T349</f>
        <v>353801.00047848717</v>
      </c>
      <c r="U419" s="24">
        <f t="shared" si="1161"/>
        <v>185022.57247114545</v>
      </c>
      <c r="V419" s="24">
        <f t="shared" si="1161"/>
        <v>37490.225371475106</v>
      </c>
      <c r="W419" s="24"/>
      <c r="X419" s="24">
        <f t="shared" si="1160"/>
        <v>4275432.3786291666</v>
      </c>
      <c r="Y419" s="24">
        <f t="shared" si="1160"/>
        <v>2145240.1787197059</v>
      </c>
      <c r="Z419" s="24">
        <f t="shared" si="1160"/>
        <v>391743.27406295773</v>
      </c>
      <c r="AA419" s="24"/>
      <c r="AB419" s="24">
        <f t="shared" si="1160"/>
        <v>3964601.8893303555</v>
      </c>
      <c r="AC419" s="24">
        <f t="shared" si="1160"/>
        <v>2069309.8134551153</v>
      </c>
      <c r="AD419" s="24">
        <f t="shared" si="1160"/>
        <v>81961.702938199858</v>
      </c>
      <c r="AE419" s="24"/>
      <c r="AF419" s="24">
        <f t="shared" si="1160"/>
        <v>2380319.6190779889</v>
      </c>
      <c r="AG419" s="24">
        <f t="shared" si="1160"/>
        <v>911308.22576398833</v>
      </c>
      <c r="AH419" s="24">
        <f t="shared" si="1160"/>
        <v>101977.72202765736</v>
      </c>
      <c r="AI419" s="24"/>
      <c r="AJ419" s="24">
        <f t="shared" si="1160"/>
        <v>1822073.3119296969</v>
      </c>
      <c r="AK419" s="24">
        <f t="shared" si="1160"/>
        <v>1259076.0648080385</v>
      </c>
      <c r="AL419" s="24">
        <f t="shared" si="1160"/>
        <v>46493.747496664699</v>
      </c>
      <c r="AM419" s="24"/>
      <c r="AN419" s="24">
        <f t="shared" si="1160"/>
        <v>270400.59869650472</v>
      </c>
      <c r="AO419" s="24">
        <f t="shared" si="1160"/>
        <v>123077.0287838076</v>
      </c>
      <c r="AP419" s="24">
        <f t="shared" si="1160"/>
        <v>553.00341917757657</v>
      </c>
      <c r="AQ419" s="24"/>
      <c r="AR419" s="24">
        <f t="shared" si="1160"/>
        <v>125530.70833928543</v>
      </c>
      <c r="AS419" s="24">
        <f t="shared" si="1160"/>
        <v>65383.421901045142</v>
      </c>
      <c r="AT419" s="24">
        <f t="shared" si="1160"/>
        <v>553.00341917757657</v>
      </c>
      <c r="AU419" s="24"/>
      <c r="AV419" s="24">
        <f t="shared" si="1160"/>
        <v>237357.17738863264</v>
      </c>
      <c r="AW419" s="24">
        <f t="shared" si="1160"/>
        <v>116471.12126263484</v>
      </c>
      <c r="AX419" s="24">
        <f t="shared" si="1160"/>
        <v>267519.68909350288</v>
      </c>
      <c r="AY419" s="24"/>
      <c r="AZ419" s="24">
        <f t="shared" si="1160"/>
        <v>7680.8236954275517</v>
      </c>
      <c r="BA419" s="24">
        <f t="shared" si="1160"/>
        <v>3796.4966666210703</v>
      </c>
      <c r="BB419" s="24">
        <f t="shared" si="1160"/>
        <v>1681.124029804374</v>
      </c>
      <c r="BC419" s="24"/>
      <c r="BD419" s="24">
        <f t="shared" si="1160"/>
        <v>5967.8452460036488</v>
      </c>
      <c r="BE419" s="24">
        <f t="shared" si="1160"/>
        <v>3565.7345835090864</v>
      </c>
      <c r="BF419" s="24">
        <f t="shared" si="1160"/>
        <v>9222.6999853216967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24093678.065136466</v>
      </c>
      <c r="BO419" s="44">
        <f t="shared" si="1123"/>
        <v>6948778.7317924332</v>
      </c>
      <c r="BP419" s="44">
        <f t="shared" si="1124"/>
        <v>576313.79832110775</v>
      </c>
      <c r="BQ419" s="44">
        <f t="shared" si="1125"/>
        <v>6812415.8314118301</v>
      </c>
      <c r="BR419" s="44">
        <f t="shared" si="1126"/>
        <v>6115873.4057236705</v>
      </c>
      <c r="BS419" s="44">
        <f t="shared" si="1127"/>
        <v>3393605.5668696347</v>
      </c>
      <c r="BT419" s="44">
        <f t="shared" si="1128"/>
        <v>3127643.1242343998</v>
      </c>
      <c r="BU419" s="44">
        <f t="shared" si="1129"/>
        <v>394030.63089948986</v>
      </c>
      <c r="BV419" s="44">
        <f t="shared" si="1130"/>
        <v>191467.13365950814</v>
      </c>
      <c r="BW419" s="44">
        <f t="shared" si="1131"/>
        <v>621347.98774477036</v>
      </c>
      <c r="BX419" s="44">
        <f t="shared" si="1132"/>
        <v>13158.444391852996</v>
      </c>
      <c r="BY419" s="44">
        <f t="shared" si="1133"/>
        <v>18756.27981483443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11457700.112397913</v>
      </c>
      <c r="I422" s="21">
        <f>+'Function-Classif'!T422</f>
        <v>5363957.5241507506</v>
      </c>
      <c r="J422" s="21">
        <f>+'Function-Classif'!U422</f>
        <v>4402842.3634513374</v>
      </c>
      <c r="K422" s="47"/>
      <c r="L422" s="47">
        <f t="shared" ref="L422:N422" si="1162">INDEX(Alloc,$E422,L$1)*$G422</f>
        <v>4620837.2886322811</v>
      </c>
      <c r="M422" s="47">
        <f t="shared" si="1162"/>
        <v>1941964.6303207907</v>
      </c>
      <c r="N422" s="47">
        <f t="shared" si="1162"/>
        <v>3213625.6245877221</v>
      </c>
      <c r="O422" s="47"/>
      <c r="P422" s="47">
        <f t="shared" ref="P422:V422" si="1163">INDEX(Alloc,$E422,P$1)*$G422</f>
        <v>1382065.441967221</v>
      </c>
      <c r="Q422" s="47">
        <f t="shared" si="1163"/>
        <v>629400.38401943713</v>
      </c>
      <c r="R422" s="47">
        <f t="shared" si="1163"/>
        <v>808121.60287364514</v>
      </c>
      <c r="S422" s="47"/>
      <c r="T422" s="47">
        <f t="shared" si="1163"/>
        <v>143560.88915354156</v>
      </c>
      <c r="U422" s="47">
        <f t="shared" si="1163"/>
        <v>75076.11618257231</v>
      </c>
      <c r="V422" s="47">
        <f t="shared" si="1163"/>
        <v>15212.308844849886</v>
      </c>
      <c r="W422" s="24"/>
      <c r="X422" s="47">
        <f t="shared" ref="X422:Z422" si="1164">INDEX(Alloc,$E422,X$1)*$G422</f>
        <v>1734830.8030835132</v>
      </c>
      <c r="Y422" s="47">
        <f t="shared" si="1164"/>
        <v>870468.39067270991</v>
      </c>
      <c r="Z422" s="47">
        <f t="shared" si="1164"/>
        <v>158956.62439715833</v>
      </c>
      <c r="AB422" s="47">
        <f t="shared" ref="AB422:AD422" si="1165">INDEX(Alloc,$E422,AB$1)*$G422</f>
        <v>1608705.9437433232</v>
      </c>
      <c r="AC422" s="47">
        <f t="shared" si="1165"/>
        <v>839658.32869890088</v>
      </c>
      <c r="AD422" s="47">
        <f t="shared" si="1165"/>
        <v>33257.381789291663</v>
      </c>
      <c r="AF422" s="47">
        <f t="shared" ref="AF422:AH422" si="1166">INDEX(Alloc,$E422,AF$1)*$G422</f>
        <v>965855.94874606282</v>
      </c>
      <c r="AG422" s="47">
        <f t="shared" si="1166"/>
        <v>369779.11030969385</v>
      </c>
      <c r="AH422" s="47">
        <f t="shared" si="1166"/>
        <v>41379.228516436538</v>
      </c>
      <c r="AJ422" s="47">
        <f t="shared" ref="AJ422:AL422" si="1167">INDEX(Alloc,$E422,AJ$1)*$G422</f>
        <v>739337.83231195481</v>
      </c>
      <c r="AK422" s="47">
        <f t="shared" si="1167"/>
        <v>510891.93962518167</v>
      </c>
      <c r="AL422" s="47">
        <f t="shared" si="1167"/>
        <v>18865.644024958841</v>
      </c>
      <c r="AN422" s="47">
        <f t="shared" ref="AN422:AP422" si="1168">INDEX(Alloc,$E422,AN$1)*$G422</f>
        <v>109719.73036825986</v>
      </c>
      <c r="AO422" s="47">
        <f t="shared" si="1168"/>
        <v>49940.63799334511</v>
      </c>
      <c r="AP422" s="47">
        <f t="shared" si="1168"/>
        <v>224.39072375350401</v>
      </c>
      <c r="AR422" s="47">
        <f t="shared" ref="AR422:AT422" si="1169">INDEX(Alloc,$E422,AR$1)*$G422</f>
        <v>50936.261007994217</v>
      </c>
      <c r="AS422" s="47">
        <f t="shared" si="1169"/>
        <v>26530.456870728744</v>
      </c>
      <c r="AT422" s="47">
        <f t="shared" si="1169"/>
        <v>224.39072375350401</v>
      </c>
      <c r="AV422" s="47">
        <f t="shared" ref="AV422:AX422" si="1170">INDEX(Alloc,$E422,AV$1)*$G422</f>
        <v>96311.78935843322</v>
      </c>
      <c r="AW422" s="47">
        <f t="shared" si="1170"/>
        <v>47260.176501933092</v>
      </c>
      <c r="AX422" s="47">
        <f t="shared" si="1170"/>
        <v>108550.75135571162</v>
      </c>
      <c r="AZ422" s="47">
        <f t="shared" ref="AZ422:BB422" si="1171">INDEX(Alloc,$E422,AZ$1)*$G422</f>
        <v>3116.6273629975722</v>
      </c>
      <c r="BA422" s="47">
        <f t="shared" si="1171"/>
        <v>1540.4943354921854</v>
      </c>
      <c r="BB422" s="47">
        <f t="shared" si="1171"/>
        <v>682.14521770628994</v>
      </c>
      <c r="BD422" s="47">
        <f t="shared" ref="BD422:BF422" si="1172">INDEX(Alloc,$E422,BD$1)*$G422</f>
        <v>2421.556662328077</v>
      </c>
      <c r="BE422" s="47">
        <f t="shared" si="1172"/>
        <v>1446.8586199637489</v>
      </c>
      <c r="BF422" s="47">
        <f t="shared" si="1172"/>
        <v>3742.2703963485378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9776427.5435407944</v>
      </c>
      <c r="BO422" s="44">
        <f t="shared" si="1123"/>
        <v>2819587.4288603035</v>
      </c>
      <c r="BP422" s="44">
        <f t="shared" si="1124"/>
        <v>233849.31418096373</v>
      </c>
      <c r="BQ422" s="44">
        <f t="shared" si="1125"/>
        <v>2764255.8181533813</v>
      </c>
      <c r="BR422" s="44">
        <f t="shared" si="1126"/>
        <v>2481621.6542315157</v>
      </c>
      <c r="BS422" s="44">
        <f t="shared" si="1127"/>
        <v>1377014.2875721934</v>
      </c>
      <c r="BT422" s="44">
        <f t="shared" si="1128"/>
        <v>1269095.4159620954</v>
      </c>
      <c r="BU422" s="44">
        <f t="shared" si="1129"/>
        <v>159884.7590853585</v>
      </c>
      <c r="BV422" s="44">
        <f t="shared" si="1130"/>
        <v>77691.108602476466</v>
      </c>
      <c r="BW422" s="44">
        <f t="shared" si="1131"/>
        <v>252122.7172160779</v>
      </c>
      <c r="BX422" s="44">
        <f t="shared" si="1132"/>
        <v>5339.2669161960475</v>
      </c>
      <c r="BY422" s="44">
        <f t="shared" si="1133"/>
        <v>7610.6856786403641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-1308318.2533865515</v>
      </c>
      <c r="I424" s="21">
        <f>+'Function-Classif'!T424</f>
        <v>-612493.21158640925</v>
      </c>
      <c r="J424" s="21">
        <f>+'Function-Classif'!U424</f>
        <v>-502746.53502703935</v>
      </c>
      <c r="K424" s="47"/>
      <c r="L424" s="47">
        <f t="shared" ref="L424:N424" si="1173">INDEX(Alloc,$E424,L$1)*$G424</f>
        <v>-527638.68065504846</v>
      </c>
      <c r="M424" s="47">
        <f t="shared" si="1173"/>
        <v>-221746.750949657</v>
      </c>
      <c r="N424" s="47">
        <f t="shared" si="1173"/>
        <v>-366953.66635136615</v>
      </c>
      <c r="O424" s="47"/>
      <c r="P424" s="47">
        <f t="shared" ref="P424:V424" si="1174">INDEX(Alloc,$E424,P$1)*$G424</f>
        <v>-157813.64736051232</v>
      </c>
      <c r="Q424" s="47">
        <f t="shared" si="1174"/>
        <v>-71869.223580926715</v>
      </c>
      <c r="R424" s="47">
        <f t="shared" si="1174"/>
        <v>-92276.829871952024</v>
      </c>
      <c r="S424" s="47"/>
      <c r="T424" s="47">
        <f t="shared" si="1174"/>
        <v>-16392.760319215005</v>
      </c>
      <c r="U424" s="47">
        <f t="shared" si="1174"/>
        <v>-8572.7023950247385</v>
      </c>
      <c r="V424" s="47">
        <f t="shared" si="1174"/>
        <v>-1737.0450563926925</v>
      </c>
      <c r="W424" s="24"/>
      <c r="X424" s="47">
        <f t="shared" ref="X424:Z424" si="1175">INDEX(Alloc,$E424,X$1)*$G424</f>
        <v>-198094.79947511002</v>
      </c>
      <c r="Y424" s="47">
        <f t="shared" si="1175"/>
        <v>-99396.010834741523</v>
      </c>
      <c r="Z424" s="47">
        <f t="shared" si="1175"/>
        <v>-18150.750251394769</v>
      </c>
      <c r="AB424" s="47">
        <f t="shared" ref="AB424:AD424" si="1176">INDEX(Alloc,$E424,AB$1)*$G424</f>
        <v>-183693.00382137063</v>
      </c>
      <c r="AC424" s="47">
        <f t="shared" si="1176"/>
        <v>-95877.90806779197</v>
      </c>
      <c r="AD424" s="47">
        <f t="shared" si="1176"/>
        <v>-3797.5544156277947</v>
      </c>
      <c r="AF424" s="47">
        <f t="shared" ref="AF424:AH424" si="1177">INDEX(Alloc,$E424,AF$1)*$G424</f>
        <v>-110288.01203472922</v>
      </c>
      <c r="AG424" s="47">
        <f t="shared" si="1177"/>
        <v>-42223.897902138611</v>
      </c>
      <c r="AH424" s="47">
        <f t="shared" si="1177"/>
        <v>-4724.9622042845722</v>
      </c>
      <c r="AJ424" s="47">
        <f t="shared" ref="AJ424:AL424" si="1178">INDEX(Alloc,$E424,AJ$1)*$G424</f>
        <v>-84422.63036595899</v>
      </c>
      <c r="AK424" s="47">
        <f t="shared" si="1178"/>
        <v>-58337.122071856866</v>
      </c>
      <c r="AL424" s="47">
        <f t="shared" si="1178"/>
        <v>-2154.2077552753281</v>
      </c>
      <c r="AN424" s="47">
        <f t="shared" ref="AN424:AP424" si="1179">INDEX(Alloc,$E424,AN$1)*$G424</f>
        <v>-12528.546269256713</v>
      </c>
      <c r="AO424" s="47">
        <f t="shared" si="1179"/>
        <v>-5702.5622621911234</v>
      </c>
      <c r="AP424" s="47">
        <f t="shared" si="1179"/>
        <v>-25.622461479827304</v>
      </c>
      <c r="AR424" s="47">
        <f t="shared" ref="AR424:AT424" si="1180">INDEX(Alloc,$E424,AR$1)*$G424</f>
        <v>-5816.2492805961247</v>
      </c>
      <c r="AS424" s="47">
        <f t="shared" si="1180"/>
        <v>-3029.428301854442</v>
      </c>
      <c r="AT424" s="47">
        <f t="shared" si="1180"/>
        <v>-25.622461479827304</v>
      </c>
      <c r="AV424" s="47">
        <f t="shared" ref="AV424:AX424" si="1181">INDEX(Alloc,$E424,AV$1)*$G424</f>
        <v>-10997.536224360796</v>
      </c>
      <c r="AW424" s="47">
        <f t="shared" si="1181"/>
        <v>-5396.4889086985304</v>
      </c>
      <c r="AX424" s="47">
        <f t="shared" si="1181"/>
        <v>-12395.064282039424</v>
      </c>
      <c r="AZ424" s="47">
        <f t="shared" ref="AZ424:BB424" si="1182">INDEX(Alloc,$E424,AZ$1)*$G424</f>
        <v>-355.8777440510575</v>
      </c>
      <c r="BA424" s="47">
        <f t="shared" si="1182"/>
        <v>-175.90413770580085</v>
      </c>
      <c r="BB424" s="47">
        <f t="shared" si="1182"/>
        <v>-77.891988010733854</v>
      </c>
      <c r="BD424" s="47">
        <f t="shared" ref="BD424:BF424" si="1183">INDEX(Alloc,$E424,BD$1)*$G424</f>
        <v>-276.50983634189311</v>
      </c>
      <c r="BE424" s="47">
        <f t="shared" si="1183"/>
        <v>-165.21217382186168</v>
      </c>
      <c r="BF424" s="47">
        <f t="shared" si="1183"/>
        <v>-427.31792773604417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-1116339.0979560716</v>
      </c>
      <c r="BO424" s="44">
        <f t="shared" si="1123"/>
        <v>-321959.70081339107</v>
      </c>
      <c r="BP424" s="44">
        <f t="shared" si="1124"/>
        <v>-26702.507770632437</v>
      </c>
      <c r="BQ424" s="44">
        <f t="shared" si="1125"/>
        <v>-315641.5605612463</v>
      </c>
      <c r="BR424" s="44">
        <f t="shared" si="1126"/>
        <v>-283368.4663047904</v>
      </c>
      <c r="BS424" s="44">
        <f t="shared" si="1127"/>
        <v>-157236.87214115239</v>
      </c>
      <c r="BT424" s="44">
        <f t="shared" si="1128"/>
        <v>-144913.96019309119</v>
      </c>
      <c r="BU424" s="44">
        <f t="shared" si="1129"/>
        <v>-18256.730992927663</v>
      </c>
      <c r="BV424" s="44">
        <f t="shared" si="1130"/>
        <v>-8871.3000439303942</v>
      </c>
      <c r="BW424" s="44">
        <f t="shared" si="1131"/>
        <v>-28789.089415098751</v>
      </c>
      <c r="BX424" s="44">
        <f t="shared" si="1132"/>
        <v>-609.67386976759224</v>
      </c>
      <c r="BY424" s="44">
        <f t="shared" si="1133"/>
        <v>-869.03993789979904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392737.75273552083</v>
      </c>
      <c r="I433" s="31">
        <f>+'Function-Classif'!T433</f>
        <v>0</v>
      </c>
      <c r="J433" s="31">
        <f>+'Function-Classif'!U433</f>
        <v>37975.247264479178</v>
      </c>
      <c r="K433" s="65"/>
      <c r="L433" s="47">
        <f t="shared" ref="L433:N433" si="1195">INDEX(Alloc,$E433,L$1)*$G433</f>
        <v>160272.41694447523</v>
      </c>
      <c r="M433" s="47">
        <f t="shared" si="1195"/>
        <v>0</v>
      </c>
      <c r="N433" s="47">
        <f t="shared" si="1195"/>
        <v>21907.928655821914</v>
      </c>
      <c r="O433" s="47"/>
      <c r="P433" s="47">
        <f t="shared" ref="P433:V433" si="1196">INDEX(Alloc,$E433,P$1)*$G433</f>
        <v>47362.704391645108</v>
      </c>
      <c r="Q433" s="47">
        <f t="shared" si="1196"/>
        <v>0</v>
      </c>
      <c r="R433" s="47">
        <f t="shared" si="1196"/>
        <v>3573.1563512652392</v>
      </c>
      <c r="S433" s="47"/>
      <c r="T433" s="47">
        <f t="shared" si="1196"/>
        <v>4826.1304201229468</v>
      </c>
      <c r="U433" s="47">
        <f t="shared" si="1196"/>
        <v>0</v>
      </c>
      <c r="V433" s="47">
        <f t="shared" si="1196"/>
        <v>33.552750392676487</v>
      </c>
      <c r="W433" s="24"/>
      <c r="X433" s="47">
        <f t="shared" ref="X433:Z433" si="1197">INDEX(Alloc,$E433,X$1)*$G433</f>
        <v>59225.661473627049</v>
      </c>
      <c r="Y433" s="47">
        <f t="shared" si="1197"/>
        <v>0</v>
      </c>
      <c r="Z433" s="47">
        <f t="shared" si="1197"/>
        <v>402.33650598806025</v>
      </c>
      <c r="AB433" s="47">
        <f t="shared" ref="AB433:AD433" si="1198">INDEX(Alloc,$E433,AB$1)*$G433</f>
        <v>54082.510776441333</v>
      </c>
      <c r="AC433" s="47">
        <f t="shared" si="1198"/>
        <v>0</v>
      </c>
      <c r="AD433" s="47">
        <f t="shared" si="1198"/>
        <v>52.538472216419159</v>
      </c>
      <c r="AF433" s="47">
        <f t="shared" ref="AF433:AH433" si="1199">INDEX(Alloc,$E433,AF$1)*$G433</f>
        <v>32967.660488932903</v>
      </c>
      <c r="AG433" s="47">
        <f t="shared" si="1199"/>
        <v>0</v>
      </c>
      <c r="AH433" s="47">
        <f t="shared" si="1199"/>
        <v>44.34833148681988</v>
      </c>
      <c r="AJ433" s="47">
        <f t="shared" ref="AJ433:AL433" si="1200">INDEX(Alloc,$E433,AJ$1)*$G433</f>
        <v>25132.874384249735</v>
      </c>
      <c r="AK433" s="47">
        <f t="shared" si="1200"/>
        <v>0</v>
      </c>
      <c r="AL433" s="47">
        <f t="shared" si="1200"/>
        <v>42.976503779709574</v>
      </c>
      <c r="AN433" s="47">
        <f t="shared" ref="AN433:AP433" si="1201">INDEX(Alloc,$E433,AN$1)*$G433</f>
        <v>3688.8460603430344</v>
      </c>
      <c r="AO433" s="47">
        <f t="shared" si="1201"/>
        <v>0</v>
      </c>
      <c r="AP433" s="47">
        <f t="shared" si="1201"/>
        <v>0.49841184580308356</v>
      </c>
      <c r="AR433" s="47">
        <f t="shared" ref="AR433:AT433" si="1202">INDEX(Alloc,$E433,AR$1)*$G433</f>
        <v>1712.3804264448577</v>
      </c>
      <c r="AS433" s="47">
        <f t="shared" si="1202"/>
        <v>0</v>
      </c>
      <c r="AT433" s="47">
        <f t="shared" si="1202"/>
        <v>0.49841184580308356</v>
      </c>
      <c r="AV433" s="47">
        <f t="shared" ref="AV433:AX433" si="1203">INDEX(Alloc,$E433,AV$1)*$G433</f>
        <v>3278.4682869351868</v>
      </c>
      <c r="AW433" s="47">
        <f t="shared" si="1203"/>
        <v>0</v>
      </c>
      <c r="AX433" s="47">
        <f t="shared" si="1203"/>
        <v>11903.502514872944</v>
      </c>
      <c r="AZ433" s="47">
        <f t="shared" ref="AZ433:BB433" si="1204">INDEX(Alloc,$E433,AZ$1)*$G433</f>
        <v>106.07618362174266</v>
      </c>
      <c r="BA433" s="47">
        <f t="shared" si="1204"/>
        <v>0</v>
      </c>
      <c r="BB433" s="47">
        <f t="shared" si="1204"/>
        <v>2.1286189809310052</v>
      </c>
      <c r="BD433" s="47">
        <f t="shared" ref="BD433:BF433" si="1205">INDEX(Alloc,$E433,BD$1)*$G433</f>
        <v>82.022898681688417</v>
      </c>
      <c r="BE433" s="47">
        <f t="shared" si="1205"/>
        <v>0</v>
      </c>
      <c r="BF433" s="47">
        <f t="shared" si="1205"/>
        <v>11.781735982859479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182180.34560029715</v>
      </c>
      <c r="BO433" s="44">
        <f t="shared" si="1123"/>
        <v>50935.860742910343</v>
      </c>
      <c r="BP433" s="44">
        <f t="shared" si="1124"/>
        <v>4859.6831705156237</v>
      </c>
      <c r="BQ433" s="44">
        <f t="shared" si="1125"/>
        <v>59627.997979615109</v>
      </c>
      <c r="BR433" s="44">
        <f t="shared" si="1126"/>
        <v>54135.04924865775</v>
      </c>
      <c r="BS433" s="44">
        <f t="shared" si="1127"/>
        <v>33012.008820419724</v>
      </c>
      <c r="BT433" s="44">
        <f t="shared" si="1128"/>
        <v>25175.850888029443</v>
      </c>
      <c r="BU433" s="44">
        <f t="shared" si="1129"/>
        <v>3689.3444721888377</v>
      </c>
      <c r="BV433" s="44">
        <f t="shared" si="1130"/>
        <v>1712.8788382906607</v>
      </c>
      <c r="BW433" s="44">
        <f t="shared" si="1131"/>
        <v>15181.970801808131</v>
      </c>
      <c r="BX433" s="44">
        <f t="shared" si="1132"/>
        <v>108.20480260267367</v>
      </c>
      <c r="BY433" s="44">
        <f t="shared" si="1133"/>
        <v>93.804634664547891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10542119.611746883</v>
      </c>
      <c r="I434" s="24">
        <f t="shared" ref="I434:J434" si="1206">SUM(I422:I433)</f>
        <v>4751464.3125643414</v>
      </c>
      <c r="J434" s="24">
        <f t="shared" si="1206"/>
        <v>3938071.0756887775</v>
      </c>
      <c r="K434" s="24"/>
      <c r="L434" s="24">
        <f t="shared" ref="L434:BF434" si="1207">SUM(L422:L433)</f>
        <v>4253471.0249217078</v>
      </c>
      <c r="M434" s="24">
        <f t="shared" si="1207"/>
        <v>1720217.8793711336</v>
      </c>
      <c r="N434" s="24">
        <f t="shared" si="1207"/>
        <v>2868579.8868921776</v>
      </c>
      <c r="O434" s="24"/>
      <c r="P434" s="24">
        <f t="shared" si="1207"/>
        <v>1271614.4989983537</v>
      </c>
      <c r="Q434" s="24">
        <f t="shared" si="1207"/>
        <v>557531.16043851036</v>
      </c>
      <c r="R434" s="24">
        <f t="shared" si="1207"/>
        <v>719417.92935295834</v>
      </c>
      <c r="S434" s="24"/>
      <c r="T434" s="24">
        <f t="shared" ref="T434:V434" si="1208">SUM(T422:T433)</f>
        <v>131994.25925444948</v>
      </c>
      <c r="U434" s="24">
        <f t="shared" si="1208"/>
        <v>66503.413787547572</v>
      </c>
      <c r="V434" s="24">
        <f t="shared" si="1208"/>
        <v>13508.816538849869</v>
      </c>
      <c r="W434" s="24"/>
      <c r="X434" s="24">
        <f t="shared" si="1207"/>
        <v>1595961.6650820302</v>
      </c>
      <c r="Y434" s="24">
        <f t="shared" si="1207"/>
        <v>771072.37983796839</v>
      </c>
      <c r="Z434" s="24">
        <f t="shared" si="1207"/>
        <v>141208.21065175164</v>
      </c>
      <c r="AA434" s="24"/>
      <c r="AB434" s="24">
        <f t="shared" si="1207"/>
        <v>1479095.4506983939</v>
      </c>
      <c r="AC434" s="24">
        <f t="shared" si="1207"/>
        <v>743780.42063110892</v>
      </c>
      <c r="AD434" s="24">
        <f t="shared" si="1207"/>
        <v>29512.365845880289</v>
      </c>
      <c r="AE434" s="24"/>
      <c r="AF434" s="24">
        <f t="shared" si="1207"/>
        <v>888535.59720026643</v>
      </c>
      <c r="AG434" s="24">
        <f t="shared" si="1207"/>
        <v>327555.21240755526</v>
      </c>
      <c r="AH434" s="24">
        <f t="shared" si="1207"/>
        <v>36698.614643638786</v>
      </c>
      <c r="AI434" s="24"/>
      <c r="AJ434" s="24">
        <f t="shared" si="1207"/>
        <v>680048.07633024547</v>
      </c>
      <c r="AK434" s="24">
        <f t="shared" si="1207"/>
        <v>452554.8175533248</v>
      </c>
      <c r="AL434" s="24">
        <f t="shared" si="1207"/>
        <v>16754.41277346322</v>
      </c>
      <c r="AM434" s="24"/>
      <c r="AN434" s="24">
        <f t="shared" si="1207"/>
        <v>100880.03015934618</v>
      </c>
      <c r="AO434" s="24">
        <f t="shared" si="1207"/>
        <v>44238.075731153986</v>
      </c>
      <c r="AP434" s="24">
        <f t="shared" si="1207"/>
        <v>199.26667411947977</v>
      </c>
      <c r="AQ434" s="24"/>
      <c r="AR434" s="24">
        <f t="shared" si="1207"/>
        <v>46832.392153842949</v>
      </c>
      <c r="AS434" s="24">
        <f t="shared" si="1207"/>
        <v>23501.028568874302</v>
      </c>
      <c r="AT434" s="24">
        <f t="shared" si="1207"/>
        <v>199.26667411947977</v>
      </c>
      <c r="AU434" s="24"/>
      <c r="AV434" s="24">
        <f t="shared" si="1207"/>
        <v>88592.721421007605</v>
      </c>
      <c r="AW434" s="24">
        <f t="shared" si="1207"/>
        <v>41863.687593234565</v>
      </c>
      <c r="AX434" s="24">
        <f t="shared" si="1207"/>
        <v>108059.18958854514</v>
      </c>
      <c r="AY434" s="24"/>
      <c r="AZ434" s="24">
        <f t="shared" si="1207"/>
        <v>2866.8258025682571</v>
      </c>
      <c r="BA434" s="24">
        <f t="shared" si="1207"/>
        <v>1364.5901977863846</v>
      </c>
      <c r="BB434" s="24">
        <f t="shared" si="1207"/>
        <v>606.38184867648715</v>
      </c>
      <c r="BC434" s="24"/>
      <c r="BD434" s="24">
        <f t="shared" si="1207"/>
        <v>2227.0697246678719</v>
      </c>
      <c r="BE434" s="24">
        <f t="shared" si="1207"/>
        <v>1281.6464461418873</v>
      </c>
      <c r="BF434" s="24">
        <f t="shared" si="1207"/>
        <v>3326.7342045953533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8842268.7911850195</v>
      </c>
      <c r="BO434" s="44">
        <f t="shared" si="1123"/>
        <v>2548563.5887898225</v>
      </c>
      <c r="BP434" s="44">
        <f t="shared" si="1124"/>
        <v>212006.48958084694</v>
      </c>
      <c r="BQ434" s="44">
        <f t="shared" si="1125"/>
        <v>2508242.25557175</v>
      </c>
      <c r="BR434" s="44">
        <f t="shared" si="1126"/>
        <v>2252388.2371753831</v>
      </c>
      <c r="BS434" s="44">
        <f t="shared" si="1127"/>
        <v>1252789.4242514605</v>
      </c>
      <c r="BT434" s="44">
        <f t="shared" si="1128"/>
        <v>1149357.3066570335</v>
      </c>
      <c r="BU434" s="44">
        <f t="shared" si="1129"/>
        <v>145317.37256461964</v>
      </c>
      <c r="BV434" s="44">
        <f t="shared" si="1130"/>
        <v>70532.687396836729</v>
      </c>
      <c r="BW434" s="44">
        <f t="shared" si="1131"/>
        <v>238515.5986027873</v>
      </c>
      <c r="BX434" s="44">
        <f t="shared" si="1132"/>
        <v>4837.7978490311289</v>
      </c>
      <c r="BY434" s="44">
        <f t="shared" si="1133"/>
        <v>6835.4503754051129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38779237.582040906</v>
      </c>
      <c r="I436" s="24">
        <f t="shared" ref="I436:J436" si="1209">I434+I417+I404+I394+I382+I368+I355+I349</f>
        <v>17970757.880319647</v>
      </c>
      <c r="J436" s="24">
        <f t="shared" si="1209"/>
        <v>14788728.537639454</v>
      </c>
      <c r="K436" s="24"/>
      <c r="L436" s="24">
        <f t="shared" ref="L436:BF436" si="1210">L434+L417+L404+L394+L382+L368+L355+L349</f>
        <v>15641369.674796226</v>
      </c>
      <c r="M436" s="24">
        <f t="shared" si="1210"/>
        <v>6506124.6340060653</v>
      </c>
      <c r="N436" s="24">
        <f t="shared" si="1210"/>
        <v>10788452.547519194</v>
      </c>
      <c r="O436" s="24"/>
      <c r="P436" s="24">
        <f t="shared" si="1210"/>
        <v>4677668.466606304</v>
      </c>
      <c r="Q436" s="24">
        <f t="shared" si="1210"/>
        <v>2108667.3151432713</v>
      </c>
      <c r="R436" s="24">
        <f t="shared" si="1210"/>
        <v>2711006.5388326803</v>
      </c>
      <c r="S436" s="24"/>
      <c r="T436" s="24">
        <f t="shared" ref="T436:V436" si="1211">T434+T417+T404+T394+T382+T368+T355+T349</f>
        <v>485795.25973293663</v>
      </c>
      <c r="U436" s="24">
        <f t="shared" si="1211"/>
        <v>251525.98625869304</v>
      </c>
      <c r="V436" s="24">
        <f t="shared" si="1211"/>
        <v>50999.041910324973</v>
      </c>
      <c r="W436" s="24"/>
      <c r="X436" s="24">
        <f t="shared" si="1210"/>
        <v>5871394.0437111976</v>
      </c>
      <c r="Y436" s="24">
        <f t="shared" si="1210"/>
        <v>2916312.5585576743</v>
      </c>
      <c r="Z436" s="24">
        <f t="shared" si="1210"/>
        <v>532951.48471470934</v>
      </c>
      <c r="AA436" s="24"/>
      <c r="AB436" s="24">
        <f t="shared" si="1210"/>
        <v>5443697.3400287498</v>
      </c>
      <c r="AC436" s="24">
        <f t="shared" si="1210"/>
        <v>2813090.2340862243</v>
      </c>
      <c r="AD436" s="24">
        <f t="shared" si="1210"/>
        <v>111474.06878408015</v>
      </c>
      <c r="AE436" s="24"/>
      <c r="AF436" s="24">
        <f t="shared" si="1210"/>
        <v>3268855.2162782555</v>
      </c>
      <c r="AG436" s="24">
        <f t="shared" si="1210"/>
        <v>1238863.4381715436</v>
      </c>
      <c r="AH436" s="24">
        <f t="shared" si="1210"/>
        <v>138676.33667129616</v>
      </c>
      <c r="AI436" s="24"/>
      <c r="AJ436" s="24">
        <f t="shared" si="1210"/>
        <v>2502121.3882599426</v>
      </c>
      <c r="AK436" s="24">
        <f t="shared" si="1210"/>
        <v>1711630.8823613634</v>
      </c>
      <c r="AL436" s="24">
        <f t="shared" si="1210"/>
        <v>63248.160270127919</v>
      </c>
      <c r="AM436" s="24"/>
      <c r="AN436" s="24">
        <f t="shared" si="1210"/>
        <v>371280.6288558509</v>
      </c>
      <c r="AO436" s="24">
        <f t="shared" si="1210"/>
        <v>167315.1045149616</v>
      </c>
      <c r="AP436" s="24">
        <f t="shared" si="1210"/>
        <v>752.27009329705629</v>
      </c>
      <c r="AQ436" s="24"/>
      <c r="AR436" s="24">
        <f t="shared" si="1210"/>
        <v>172363.10049312838</v>
      </c>
      <c r="AS436" s="24">
        <f t="shared" si="1210"/>
        <v>88884.450469919451</v>
      </c>
      <c r="AT436" s="24">
        <f t="shared" si="1210"/>
        <v>752.27009329705629</v>
      </c>
      <c r="AU436" s="24"/>
      <c r="AV436" s="24">
        <f t="shared" si="1210"/>
        <v>325949.8988096402</v>
      </c>
      <c r="AW436" s="24">
        <f t="shared" si="1210"/>
        <v>158334.8088558694</v>
      </c>
      <c r="AX436" s="24">
        <f t="shared" si="1210"/>
        <v>375578.87868204794</v>
      </c>
      <c r="AY436" s="24"/>
      <c r="AZ436" s="24">
        <f t="shared" si="1210"/>
        <v>10547.649497995808</v>
      </c>
      <c r="BA436" s="24">
        <f t="shared" si="1210"/>
        <v>5161.0868644074544</v>
      </c>
      <c r="BB436" s="24">
        <f t="shared" si="1210"/>
        <v>2287.5058784808612</v>
      </c>
      <c r="BC436" s="24"/>
      <c r="BD436" s="24">
        <f t="shared" si="1210"/>
        <v>8194.9149706715216</v>
      </c>
      <c r="BE436" s="24">
        <f t="shared" si="1210"/>
        <v>4847.3810296509737</v>
      </c>
      <c r="BF436" s="24">
        <f t="shared" si="1210"/>
        <v>12549.43418991705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32935946.856321484</v>
      </c>
      <c r="BO436" s="44">
        <f t="shared" si="1123"/>
        <v>9497342.3205822557</v>
      </c>
      <c r="BP436" s="44">
        <f t="shared" si="1124"/>
        <v>788320.28790195461</v>
      </c>
      <c r="BQ436" s="44">
        <f t="shared" si="1125"/>
        <v>9320658.0869835801</v>
      </c>
      <c r="BR436" s="44">
        <f t="shared" si="1126"/>
        <v>8368261.642899055</v>
      </c>
      <c r="BS436" s="44">
        <f t="shared" si="1127"/>
        <v>4646394.9911210956</v>
      </c>
      <c r="BT436" s="44">
        <f t="shared" si="1128"/>
        <v>4277000.4308914337</v>
      </c>
      <c r="BU436" s="44">
        <f t="shared" si="1129"/>
        <v>539348.0034641095</v>
      </c>
      <c r="BV436" s="44">
        <f t="shared" si="1130"/>
        <v>261999.8210563449</v>
      </c>
      <c r="BW436" s="44">
        <f t="shared" si="1131"/>
        <v>859863.5863475576</v>
      </c>
      <c r="BX436" s="44">
        <f t="shared" si="1132"/>
        <v>17996.242240884123</v>
      </c>
      <c r="BY436" s="44">
        <f t="shared" si="1133"/>
        <v>25591.730190239545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17891436.049380001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5710654.4907569997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684860.95946699998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8382804.5856899992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7893274.5895559993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4732669.1514179995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4599309.8403239995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560508.26339699992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247118.999721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443166.39833999996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14431.053618000002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13714.618332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17891436.049380001</v>
      </c>
      <c r="BO439" s="44">
        <f t="shared" si="1123"/>
        <v>5710654.4907569997</v>
      </c>
      <c r="BP439" s="44">
        <f t="shared" si="1124"/>
        <v>684860.95946699998</v>
      </c>
      <c r="BQ439" s="44">
        <f t="shared" si="1125"/>
        <v>8382804.5856899992</v>
      </c>
      <c r="BR439" s="44">
        <f t="shared" si="1126"/>
        <v>7893274.5895559993</v>
      </c>
      <c r="BS439" s="44">
        <f t="shared" si="1127"/>
        <v>4732669.1514179995</v>
      </c>
      <c r="BT439" s="44">
        <f t="shared" si="1128"/>
        <v>4599309.8403239995</v>
      </c>
      <c r="BU439" s="44">
        <f t="shared" si="1129"/>
        <v>560508.26339699992</v>
      </c>
      <c r="BV439" s="44">
        <f t="shared" si="1130"/>
        <v>247118.999721</v>
      </c>
      <c r="BW439" s="44">
        <f t="shared" si="1131"/>
        <v>443166.39833999996</v>
      </c>
      <c r="BX439" s="44">
        <f t="shared" si="1132"/>
        <v>14431.053618000002</v>
      </c>
      <c r="BY439" s="44">
        <f t="shared" si="1133"/>
        <v>13714.618332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1406847.4554599999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449042.75526900002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53852.295338999997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659160.46472999989</v>
      </c>
      <c r="Y440" s="47">
        <f t="shared" si="1215"/>
        <v>0</v>
      </c>
      <c r="Z440" s="47">
        <f t="shared" si="1215"/>
        <v>0</v>
      </c>
      <c r="AB440" s="47">
        <f t="shared" si="1216"/>
        <v>620667.52165200002</v>
      </c>
      <c r="AC440" s="47">
        <f t="shared" si="1216"/>
        <v>0</v>
      </c>
      <c r="AD440" s="47">
        <f t="shared" si="1216"/>
        <v>0</v>
      </c>
      <c r="AF440" s="47">
        <f t="shared" si="1217"/>
        <v>372141.37170600001</v>
      </c>
      <c r="AG440" s="47">
        <f t="shared" si="1217"/>
        <v>0</v>
      </c>
      <c r="AH440" s="47">
        <f t="shared" si="1217"/>
        <v>0</v>
      </c>
      <c r="AJ440" s="47">
        <f t="shared" si="1218"/>
        <v>361655.002308</v>
      </c>
      <c r="AK440" s="47">
        <f t="shared" si="1218"/>
        <v>0</v>
      </c>
      <c r="AL440" s="47">
        <f t="shared" si="1218"/>
        <v>0</v>
      </c>
      <c r="AN440" s="47">
        <f t="shared" si="1219"/>
        <v>44074.138148999999</v>
      </c>
      <c r="AO440" s="47">
        <f t="shared" si="1219"/>
        <v>0</v>
      </c>
      <c r="AP440" s="47">
        <f t="shared" si="1219"/>
        <v>0</v>
      </c>
      <c r="AR440" s="47">
        <f t="shared" si="1220"/>
        <v>19431.572456999998</v>
      </c>
      <c r="AS440" s="47">
        <f t="shared" si="1220"/>
        <v>0</v>
      </c>
      <c r="AT440" s="47">
        <f t="shared" si="1220"/>
        <v>0</v>
      </c>
      <c r="AV440" s="47">
        <f t="shared" si="1221"/>
        <v>34847.25978</v>
      </c>
      <c r="AW440" s="47">
        <f t="shared" si="1221"/>
        <v>0</v>
      </c>
      <c r="AX440" s="47">
        <f t="shared" si="1221"/>
        <v>0</v>
      </c>
      <c r="AZ440" s="47">
        <f t="shared" si="1222"/>
        <v>1134.749106</v>
      </c>
      <c r="BA440" s="47">
        <f t="shared" si="1222"/>
        <v>0</v>
      </c>
      <c r="BB440" s="47">
        <f t="shared" si="1222"/>
        <v>0</v>
      </c>
      <c r="BD440" s="47">
        <f t="shared" si="1223"/>
        <v>1078.4140440000001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1406847.4554599999</v>
      </c>
      <c r="BO440" s="44">
        <f t="shared" si="1123"/>
        <v>449042.75526900002</v>
      </c>
      <c r="BP440" s="44">
        <f t="shared" si="1124"/>
        <v>53852.295338999997</v>
      </c>
      <c r="BQ440" s="44">
        <f t="shared" si="1125"/>
        <v>659160.46472999989</v>
      </c>
      <c r="BR440" s="44">
        <f t="shared" si="1126"/>
        <v>620667.52165200002</v>
      </c>
      <c r="BS440" s="44">
        <f t="shared" si="1127"/>
        <v>372141.37170600001</v>
      </c>
      <c r="BT440" s="44">
        <f t="shared" si="1128"/>
        <v>361655.002308</v>
      </c>
      <c r="BU440" s="44">
        <f t="shared" si="1129"/>
        <v>44074.138148999999</v>
      </c>
      <c r="BV440" s="44">
        <f t="shared" si="1130"/>
        <v>19431.572456999998</v>
      </c>
      <c r="BW440" s="44">
        <f t="shared" si="1131"/>
        <v>34847.25978</v>
      </c>
      <c r="BX440" s="44">
        <f t="shared" si="1132"/>
        <v>1134.749106</v>
      </c>
      <c r="BY440" s="44">
        <f t="shared" si="1133"/>
        <v>1078.4140440000001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5684199.5756399995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1814303.767646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217583.785026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2663259.3458199999</v>
      </c>
      <c r="Y441" s="47">
        <f t="shared" si="1215"/>
        <v>0</v>
      </c>
      <c r="Z441" s="47">
        <f t="shared" si="1215"/>
        <v>0</v>
      </c>
      <c r="AB441" s="47">
        <f t="shared" si="1216"/>
        <v>2507733.194168</v>
      </c>
      <c r="AC441" s="47">
        <f t="shared" si="1216"/>
        <v>0</v>
      </c>
      <c r="AD441" s="47">
        <f t="shared" si="1216"/>
        <v>0</v>
      </c>
      <c r="AF441" s="47">
        <f t="shared" si="1217"/>
        <v>1503592.8870039999</v>
      </c>
      <c r="AG441" s="47">
        <f t="shared" si="1217"/>
        <v>0</v>
      </c>
      <c r="AH441" s="47">
        <f t="shared" si="1217"/>
        <v>0</v>
      </c>
      <c r="AJ441" s="47">
        <f t="shared" si="1218"/>
        <v>1461223.9604720001</v>
      </c>
      <c r="AK441" s="47">
        <f t="shared" si="1218"/>
        <v>0</v>
      </c>
      <c r="AL441" s="47">
        <f t="shared" si="1218"/>
        <v>0</v>
      </c>
      <c r="AN441" s="47">
        <f t="shared" si="1219"/>
        <v>178076.305566</v>
      </c>
      <c r="AO441" s="47">
        <f t="shared" si="1219"/>
        <v>0</v>
      </c>
      <c r="AP441" s="47">
        <f t="shared" si="1219"/>
        <v>0</v>
      </c>
      <c r="AR441" s="47">
        <f t="shared" si="1220"/>
        <v>78510.954037999996</v>
      </c>
      <c r="AS441" s="47">
        <f t="shared" si="1220"/>
        <v>0</v>
      </c>
      <c r="AT441" s="47">
        <f t="shared" si="1220"/>
        <v>0</v>
      </c>
      <c r="AV441" s="47">
        <f t="shared" si="1221"/>
        <v>140796.20251999999</v>
      </c>
      <c r="AW441" s="47">
        <f t="shared" si="1221"/>
        <v>0</v>
      </c>
      <c r="AX441" s="47">
        <f t="shared" si="1221"/>
        <v>0</v>
      </c>
      <c r="AZ441" s="47">
        <f t="shared" si="1222"/>
        <v>4584.8186040000001</v>
      </c>
      <c r="BA441" s="47">
        <f t="shared" si="1222"/>
        <v>0</v>
      </c>
      <c r="BB441" s="47">
        <f t="shared" si="1222"/>
        <v>0</v>
      </c>
      <c r="BD441" s="47">
        <f t="shared" si="1223"/>
        <v>4357.2034960000001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5684199.5756399995</v>
      </c>
      <c r="BO441" s="44">
        <f t="shared" si="1123"/>
        <v>1814303.767646</v>
      </c>
      <c r="BP441" s="44">
        <f t="shared" si="1124"/>
        <v>217583.785026</v>
      </c>
      <c r="BQ441" s="44">
        <f t="shared" si="1125"/>
        <v>2663259.3458199999</v>
      </c>
      <c r="BR441" s="44">
        <f t="shared" si="1126"/>
        <v>2507733.194168</v>
      </c>
      <c r="BS441" s="44">
        <f t="shared" si="1127"/>
        <v>1503592.8870039999</v>
      </c>
      <c r="BT441" s="44">
        <f t="shared" si="1128"/>
        <v>1461223.9604720001</v>
      </c>
      <c r="BU441" s="44">
        <f t="shared" si="1129"/>
        <v>178076.305566</v>
      </c>
      <c r="BV441" s="44">
        <f t="shared" si="1130"/>
        <v>78510.954037999996</v>
      </c>
      <c r="BW441" s="44">
        <f t="shared" si="1131"/>
        <v>140796.20251999999</v>
      </c>
      <c r="BX441" s="44">
        <f t="shared" si="1132"/>
        <v>4584.8186040000001</v>
      </c>
      <c r="BY441" s="44">
        <f t="shared" si="1133"/>
        <v>4357.2034960000001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27686519.649737403</v>
      </c>
      <c r="I444" s="21">
        <f>+'Function-Classif'!T444</f>
        <v>0</v>
      </c>
      <c r="J444" s="21">
        <f>+'Function-Classif'!U444</f>
        <v>10031400.350262599</v>
      </c>
      <c r="K444" s="47"/>
      <c r="L444" s="47">
        <f t="shared" si="1213"/>
        <v>14585681.681040863</v>
      </c>
      <c r="M444" s="47">
        <f t="shared" si="1213"/>
        <v>0</v>
      </c>
      <c r="N444" s="47">
        <f t="shared" si="1213"/>
        <v>5787117.1097575212</v>
      </c>
      <c r="O444" s="47"/>
      <c r="P444" s="47">
        <f t="shared" si="1214"/>
        <v>3823856.0764019643</v>
      </c>
      <c r="Q444" s="47">
        <f t="shared" si="1214"/>
        <v>0</v>
      </c>
      <c r="R444" s="47">
        <f t="shared" si="1214"/>
        <v>943871.71791116276</v>
      </c>
      <c r="S444" s="47"/>
      <c r="T444" s="47">
        <f t="shared" si="1214"/>
        <v>281668.22811726131</v>
      </c>
      <c r="U444" s="47">
        <f t="shared" si="1214"/>
        <v>0</v>
      </c>
      <c r="V444" s="47">
        <f t="shared" si="1214"/>
        <v>8863.1699932654701</v>
      </c>
      <c r="W444" s="24"/>
      <c r="X444" s="47">
        <f t="shared" si="1215"/>
        <v>3576254.4676145711</v>
      </c>
      <c r="Y444" s="47">
        <f t="shared" si="1215"/>
        <v>0</v>
      </c>
      <c r="Z444" s="47">
        <f t="shared" si="1215"/>
        <v>106279.71791686529</v>
      </c>
      <c r="AB444" s="47">
        <f t="shared" si="1216"/>
        <v>2973951.7504676748</v>
      </c>
      <c r="AC444" s="47">
        <f t="shared" si="1216"/>
        <v>0</v>
      </c>
      <c r="AD444" s="47">
        <f t="shared" si="1216"/>
        <v>13878.367793723888</v>
      </c>
      <c r="AF444" s="47">
        <f t="shared" si="1217"/>
        <v>1934536.9444901005</v>
      </c>
      <c r="AG444" s="47">
        <f t="shared" si="1217"/>
        <v>0</v>
      </c>
      <c r="AH444" s="47">
        <f t="shared" si="1217"/>
        <v>11714.890621043285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184376.8579488743</v>
      </c>
      <c r="AO444" s="47">
        <f t="shared" si="1219"/>
        <v>0</v>
      </c>
      <c r="AP444" s="47">
        <f t="shared" si="1219"/>
        <v>131.65862304313953</v>
      </c>
      <c r="AR444" s="47">
        <f t="shared" si="1220"/>
        <v>96500.325997144959</v>
      </c>
      <c r="AS444" s="47">
        <f t="shared" si="1220"/>
        <v>0</v>
      </c>
      <c r="AT444" s="47">
        <f t="shared" si="1220"/>
        <v>131.65862304313953</v>
      </c>
      <c r="AV444" s="47">
        <f t="shared" si="1221"/>
        <v>219476.20924094127</v>
      </c>
      <c r="AW444" s="47">
        <f t="shared" si="1221"/>
        <v>0</v>
      </c>
      <c r="AX444" s="47">
        <f t="shared" si="1221"/>
        <v>3144385.0375857675</v>
      </c>
      <c r="AZ444" s="47">
        <f t="shared" si="1222"/>
        <v>7020.6946112516889</v>
      </c>
      <c r="BA444" s="47">
        <f t="shared" si="1222"/>
        <v>0</v>
      </c>
      <c r="BB444" s="47">
        <f t="shared" si="1222"/>
        <v>562.28808840067347</v>
      </c>
      <c r="BD444" s="47">
        <f t="shared" si="1223"/>
        <v>3196.4138067487361</v>
      </c>
      <c r="BE444" s="47">
        <f t="shared" si="1223"/>
        <v>0</v>
      </c>
      <c r="BF444" s="47">
        <f t="shared" si="1223"/>
        <v>3112.2196424960907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20372798.790798385</v>
      </c>
      <c r="BO444" s="44">
        <f t="shared" si="1123"/>
        <v>4767727.7943131272</v>
      </c>
      <c r="BP444" s="44">
        <f t="shared" si="1124"/>
        <v>290531.39811052679</v>
      </c>
      <c r="BQ444" s="44">
        <f t="shared" si="1125"/>
        <v>3682534.1855314365</v>
      </c>
      <c r="BR444" s="44">
        <f t="shared" si="1126"/>
        <v>2987830.1182613987</v>
      </c>
      <c r="BS444" s="44">
        <f t="shared" si="1127"/>
        <v>1946251.8351111438</v>
      </c>
      <c r="BT444" s="44">
        <f t="shared" si="1128"/>
        <v>11352.513706266005</v>
      </c>
      <c r="BU444" s="44">
        <f t="shared" si="1129"/>
        <v>184508.51657191743</v>
      </c>
      <c r="BV444" s="44">
        <f t="shared" si="1130"/>
        <v>96631.984620188101</v>
      </c>
      <c r="BW444" s="44">
        <f t="shared" si="1131"/>
        <v>3363861.2468267088</v>
      </c>
      <c r="BX444" s="44">
        <f t="shared" si="1132"/>
        <v>7582.9826996523625</v>
      </c>
      <c r="BY444" s="44">
        <f t="shared" si="1133"/>
        <v>6308.6334492448268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18287146.988218278</v>
      </c>
      <c r="I445" s="21">
        <f>+'Function-Classif'!T445</f>
        <v>0</v>
      </c>
      <c r="J445" s="21">
        <f>+'Function-Classif'!U445</f>
        <v>1768251.0117817225</v>
      </c>
      <c r="K445" s="47"/>
      <c r="L445" s="47">
        <f t="shared" si="1213"/>
        <v>7462804.9542117249</v>
      </c>
      <c r="M445" s="47">
        <f t="shared" si="1213"/>
        <v>0</v>
      </c>
      <c r="N445" s="47">
        <f t="shared" si="1213"/>
        <v>1020104.4049009746</v>
      </c>
      <c r="O445" s="47"/>
      <c r="P445" s="47">
        <f t="shared" si="1214"/>
        <v>2205361.5445338087</v>
      </c>
      <c r="Q445" s="47">
        <f t="shared" si="1214"/>
        <v>0</v>
      </c>
      <c r="R445" s="47">
        <f t="shared" si="1214"/>
        <v>166377.77996218405</v>
      </c>
      <c r="S445" s="47"/>
      <c r="T445" s="47">
        <f t="shared" si="1214"/>
        <v>224720.32740008523</v>
      </c>
      <c r="U445" s="47">
        <f t="shared" si="1214"/>
        <v>0</v>
      </c>
      <c r="V445" s="47">
        <f t="shared" si="1214"/>
        <v>1562.3251750464538</v>
      </c>
      <c r="W445" s="24"/>
      <c r="X445" s="47">
        <f t="shared" si="1215"/>
        <v>2757739.4057454891</v>
      </c>
      <c r="Y445" s="47">
        <f t="shared" si="1215"/>
        <v>0</v>
      </c>
      <c r="Z445" s="47">
        <f t="shared" si="1215"/>
        <v>18734.096155723026</v>
      </c>
      <c r="AB445" s="47">
        <f t="shared" si="1216"/>
        <v>2518257.5832650047</v>
      </c>
      <c r="AC445" s="47">
        <f t="shared" si="1216"/>
        <v>0</v>
      </c>
      <c r="AD445" s="47">
        <f t="shared" si="1216"/>
        <v>2446.362126548835</v>
      </c>
      <c r="AF445" s="47">
        <f t="shared" si="1217"/>
        <v>1535081.48635965</v>
      </c>
      <c r="AG445" s="47">
        <f t="shared" si="1217"/>
        <v>0</v>
      </c>
      <c r="AH445" s="47">
        <f t="shared" si="1217"/>
        <v>2065.0025390552514</v>
      </c>
      <c r="AJ445" s="47">
        <f t="shared" si="1218"/>
        <v>1170268.3658494947</v>
      </c>
      <c r="AK445" s="47">
        <f t="shared" si="1218"/>
        <v>0</v>
      </c>
      <c r="AL445" s="47">
        <f t="shared" si="1218"/>
        <v>2001.1257796968744</v>
      </c>
      <c r="AN445" s="47">
        <f t="shared" si="1219"/>
        <v>171764.66905087975</v>
      </c>
      <c r="AO445" s="47">
        <f t="shared" si="1219"/>
        <v>0</v>
      </c>
      <c r="AP445" s="47">
        <f t="shared" si="1219"/>
        <v>23.207676423733368</v>
      </c>
      <c r="AR445" s="47">
        <f t="shared" si="1220"/>
        <v>79734.001480710693</v>
      </c>
      <c r="AS445" s="47">
        <f t="shared" si="1220"/>
        <v>0</v>
      </c>
      <c r="AT445" s="47">
        <f t="shared" si="1220"/>
        <v>23.207676423733368</v>
      </c>
      <c r="AV445" s="47">
        <f t="shared" si="1221"/>
        <v>152656.14533311827</v>
      </c>
      <c r="AW445" s="47">
        <f t="shared" si="1221"/>
        <v>0</v>
      </c>
      <c r="AX445" s="47">
        <f t="shared" si="1221"/>
        <v>554265.7884247232</v>
      </c>
      <c r="AZ445" s="47">
        <f t="shared" si="1222"/>
        <v>4939.2520793547683</v>
      </c>
      <c r="BA445" s="47">
        <f t="shared" si="1222"/>
        <v>0</v>
      </c>
      <c r="BB445" s="47">
        <f t="shared" si="1222"/>
        <v>99.115422225300179</v>
      </c>
      <c r="BD445" s="47">
        <f t="shared" si="1223"/>
        <v>3819.2529089554678</v>
      </c>
      <c r="BE445" s="47">
        <f t="shared" si="1223"/>
        <v>0</v>
      </c>
      <c r="BF445" s="47">
        <f t="shared" si="1223"/>
        <v>548.59594269773152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8482909.3591126986</v>
      </c>
      <c r="BO445" s="44">
        <f t="shared" si="1123"/>
        <v>2371739.3244959926</v>
      </c>
      <c r="BP445" s="44">
        <f t="shared" si="1124"/>
        <v>226282.65257513168</v>
      </c>
      <c r="BQ445" s="44">
        <f t="shared" si="1125"/>
        <v>2776473.5019012121</v>
      </c>
      <c r="BR445" s="44">
        <f t="shared" si="1126"/>
        <v>2520703.9453915535</v>
      </c>
      <c r="BS445" s="44">
        <f t="shared" si="1127"/>
        <v>1537146.4888987052</v>
      </c>
      <c r="BT445" s="44">
        <f t="shared" si="1128"/>
        <v>1172269.4916291917</v>
      </c>
      <c r="BU445" s="44">
        <f t="shared" si="1129"/>
        <v>171787.87672730349</v>
      </c>
      <c r="BV445" s="44">
        <f t="shared" si="1130"/>
        <v>79757.209157134421</v>
      </c>
      <c r="BW445" s="44">
        <f t="shared" si="1131"/>
        <v>706921.93375784147</v>
      </c>
      <c r="BX445" s="44">
        <f t="shared" si="1132"/>
        <v>5038.3675015800682</v>
      </c>
      <c r="BY445" s="44">
        <f t="shared" si="1133"/>
        <v>4367.8488516531997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127042875.63795568</v>
      </c>
      <c r="I447" s="24">
        <f t="shared" ref="I447:BF447" si="1228">SUM(I439:I446)</f>
        <v>0</v>
      </c>
      <c r="J447" s="24">
        <f t="shared" si="1228"/>
        <v>11799651.362044321</v>
      </c>
      <c r="K447" s="24"/>
      <c r="L447" s="24">
        <f t="shared" si="1228"/>
        <v>51302916.848892003</v>
      </c>
      <c r="M447" s="24">
        <f t="shared" si="1228"/>
        <v>0</v>
      </c>
      <c r="N447" s="24">
        <f t="shared" si="1228"/>
        <v>6807221.5146584958</v>
      </c>
      <c r="O447" s="24"/>
      <c r="P447" s="24">
        <f t="shared" si="1228"/>
        <v>15232886.730391089</v>
      </c>
      <c r="Q447" s="24">
        <f t="shared" si="1228"/>
        <v>0</v>
      </c>
      <c r="R447" s="24">
        <f t="shared" si="1228"/>
        <v>1110249.4978733468</v>
      </c>
      <c r="S447" s="24"/>
      <c r="T447" s="24">
        <f t="shared" ref="T447:V447" si="1229">SUM(T439:T446)</f>
        <v>1571943.8865772057</v>
      </c>
      <c r="U447" s="24">
        <f t="shared" si="1229"/>
        <v>0</v>
      </c>
      <c r="V447" s="24">
        <f t="shared" si="1229"/>
        <v>10425.495168311923</v>
      </c>
      <c r="W447" s="24"/>
      <c r="X447" s="24">
        <f t="shared" si="1228"/>
        <v>19307324.024007417</v>
      </c>
      <c r="Y447" s="24">
        <f t="shared" si="1228"/>
        <v>0</v>
      </c>
      <c r="Z447" s="24">
        <f t="shared" si="1228"/>
        <v>125013.81407258831</v>
      </c>
      <c r="AA447" s="24"/>
      <c r="AB447" s="24">
        <f t="shared" si="1228"/>
        <v>17667471.923773699</v>
      </c>
      <c r="AC447" s="24">
        <f t="shared" si="1228"/>
        <v>0</v>
      </c>
      <c r="AD447" s="24">
        <f t="shared" si="1228"/>
        <v>16324.729920272723</v>
      </c>
      <c r="AE447" s="24"/>
      <c r="AF447" s="24">
        <f t="shared" si="1228"/>
        <v>10762962.835794566</v>
      </c>
      <c r="AG447" s="24">
        <f t="shared" si="1228"/>
        <v>0</v>
      </c>
      <c r="AH447" s="24">
        <f t="shared" si="1228"/>
        <v>13779.893160098536</v>
      </c>
      <c r="AI447" s="24"/>
      <c r="AJ447" s="24">
        <f t="shared" si="1228"/>
        <v>8301929.2254466955</v>
      </c>
      <c r="AK447" s="24">
        <f t="shared" si="1228"/>
        <v>0</v>
      </c>
      <c r="AL447" s="24">
        <f t="shared" si="1228"/>
        <v>13353.63948596288</v>
      </c>
      <c r="AM447" s="24"/>
      <c r="AN447" s="24">
        <f t="shared" si="1228"/>
        <v>1210319.4841745237</v>
      </c>
      <c r="AO447" s="24">
        <f t="shared" si="1228"/>
        <v>0</v>
      </c>
      <c r="AP447" s="24">
        <f t="shared" si="1228"/>
        <v>154.8662994668729</v>
      </c>
      <c r="AQ447" s="24"/>
      <c r="AR447" s="24">
        <f t="shared" si="1228"/>
        <v>558728.05111226684</v>
      </c>
      <c r="AS447" s="24">
        <f t="shared" si="1228"/>
        <v>0</v>
      </c>
      <c r="AT447" s="24">
        <f t="shared" si="1228"/>
        <v>154.8662994668729</v>
      </c>
      <c r="AU447" s="24"/>
      <c r="AV447" s="24">
        <f t="shared" si="1228"/>
        <v>1064683.3427639357</v>
      </c>
      <c r="AW447" s="24">
        <f t="shared" si="1228"/>
        <v>0</v>
      </c>
      <c r="AX447" s="24">
        <f t="shared" si="1228"/>
        <v>3698650.8260104908</v>
      </c>
      <c r="AY447" s="24"/>
      <c r="AZ447" s="24">
        <f t="shared" si="1228"/>
        <v>34469.429321193886</v>
      </c>
      <c r="BA447" s="24">
        <f t="shared" si="1228"/>
        <v>0</v>
      </c>
      <c r="BB447" s="24">
        <f t="shared" si="1228"/>
        <v>661.40351062597369</v>
      </c>
      <c r="BC447" s="24"/>
      <c r="BD447" s="24">
        <f t="shared" si="1228"/>
        <v>27239.85570107734</v>
      </c>
      <c r="BE447" s="24">
        <f t="shared" si="1228"/>
        <v>0</v>
      </c>
      <c r="BF447" s="24">
        <f t="shared" si="1228"/>
        <v>3660.8155851938222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58110138.363550499</v>
      </c>
      <c r="BO447" s="44">
        <f t="shared" si="1123"/>
        <v>16343136.228264436</v>
      </c>
      <c r="BP447" s="44">
        <f t="shared" si="1124"/>
        <v>1582369.3817455177</v>
      </c>
      <c r="BQ447" s="44">
        <f t="shared" si="1125"/>
        <v>19432337.838080004</v>
      </c>
      <c r="BR447" s="44">
        <f t="shared" si="1126"/>
        <v>17683796.65369397</v>
      </c>
      <c r="BS447" s="44">
        <f t="shared" si="1127"/>
        <v>10776742.728954665</v>
      </c>
      <c r="BT447" s="44">
        <f t="shared" si="1128"/>
        <v>8315282.8649326582</v>
      </c>
      <c r="BU447" s="44">
        <f t="shared" si="1129"/>
        <v>1210474.3504739907</v>
      </c>
      <c r="BV447" s="44">
        <f t="shared" si="1130"/>
        <v>558882.91741173377</v>
      </c>
      <c r="BW447" s="44">
        <f t="shared" si="1131"/>
        <v>4763334.168774426</v>
      </c>
      <c r="BX447" s="44">
        <f t="shared" si="1132"/>
        <v>35130.832831819862</v>
      </c>
      <c r="BY447" s="44">
        <f t="shared" si="1133"/>
        <v>30900.671286271161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29664969.475790918</v>
      </c>
      <c r="I455" s="21">
        <f>+'Function-Classif'!T455</f>
        <v>0</v>
      </c>
      <c r="J455" s="21">
        <f>+'Function-Classif'!U455</f>
        <v>2864239.5242090845</v>
      </c>
      <c r="K455" s="47"/>
      <c r="L455" s="47">
        <f t="shared" ref="L455:N455" si="1231">INDEX(Alloc,$E455,L$1)*$G455</f>
        <v>12100605.966873497</v>
      </c>
      <c r="M455" s="47">
        <f t="shared" si="1231"/>
        <v>0</v>
      </c>
      <c r="N455" s="47">
        <f t="shared" si="1231"/>
        <v>1652380.4232935649</v>
      </c>
      <c r="O455" s="47"/>
      <c r="P455" s="47">
        <f t="shared" ref="P455:V455" si="1232">INDEX(Alloc,$E455,P$1)*$G455</f>
        <v>3576604.4339512722</v>
      </c>
      <c r="Q455" s="47">
        <f t="shared" si="1232"/>
        <v>0</v>
      </c>
      <c r="R455" s="47">
        <f t="shared" si="1232"/>
        <v>269501.22473713342</v>
      </c>
      <c r="S455" s="47"/>
      <c r="T455" s="47">
        <f t="shared" si="1232"/>
        <v>364643.87744496018</v>
      </c>
      <c r="U455" s="47">
        <f t="shared" si="1232"/>
        <v>0</v>
      </c>
      <c r="V455" s="47">
        <f t="shared" si="1232"/>
        <v>2530.6777636315123</v>
      </c>
      <c r="W455" s="24"/>
      <c r="X455" s="47">
        <f t="shared" ref="X455:Z455" si="1233">INDEX(Alloc,$E455,X$1)*$G455</f>
        <v>4475059.9901979612</v>
      </c>
      <c r="Y455" s="47">
        <f t="shared" si="1233"/>
        <v>0</v>
      </c>
      <c r="Z455" s="47">
        <f t="shared" si="1233"/>
        <v>30345.770086955923</v>
      </c>
      <c r="AB455" s="47">
        <f t="shared" ref="AB455:AD455" si="1234">INDEX(Alloc,$E455,AB$1)*$G455</f>
        <v>4086801.3614511038</v>
      </c>
      <c r="AC455" s="47">
        <f t="shared" si="1234"/>
        <v>0</v>
      </c>
      <c r="AD455" s="47">
        <f t="shared" si="1234"/>
        <v>3962.6540840086991</v>
      </c>
      <c r="AF455" s="47">
        <f t="shared" ref="AF455:AH455" si="1235">INDEX(Alloc,$E455,AF$1)*$G455</f>
        <v>2491179.8485609</v>
      </c>
      <c r="AG455" s="47">
        <f t="shared" si="1235"/>
        <v>0</v>
      </c>
      <c r="AH455" s="47">
        <f t="shared" si="1235"/>
        <v>3344.9221012996563</v>
      </c>
      <c r="AJ455" s="47">
        <f t="shared" ref="AJ455:AL455" si="1236">INDEX(Alloc,$E455,AJ$1)*$G455</f>
        <v>1899982.3401875852</v>
      </c>
      <c r="AK455" s="47">
        <f t="shared" si="1236"/>
        <v>0</v>
      </c>
      <c r="AL455" s="47">
        <f t="shared" si="1236"/>
        <v>3241.4535679219748</v>
      </c>
      <c r="AN455" s="47">
        <f t="shared" ref="AN455:AP455" si="1237">INDEX(Alloc,$E455,AN$1)*$G455</f>
        <v>278805.61060100934</v>
      </c>
      <c r="AO455" s="47">
        <f t="shared" si="1237"/>
        <v>0</v>
      </c>
      <c r="AP455" s="47">
        <f t="shared" si="1237"/>
        <v>37.592142538028938</v>
      </c>
      <c r="AR455" s="47">
        <f t="shared" ref="AR455:AT455" si="1238">INDEX(Alloc,$E455,AR$1)*$G455</f>
        <v>129390.96446982505</v>
      </c>
      <c r="AS455" s="47">
        <f t="shared" si="1238"/>
        <v>0</v>
      </c>
      <c r="AT455" s="47">
        <f t="shared" si="1238"/>
        <v>37.592142538028938</v>
      </c>
      <c r="AV455" s="47">
        <f t="shared" ref="AV455:AX455" si="1239">INDEX(Alloc,$E455,AV$1)*$G455</f>
        <v>247678.37279579381</v>
      </c>
      <c r="AW455" s="47">
        <f t="shared" si="1239"/>
        <v>0</v>
      </c>
      <c r="AX455" s="47">
        <f t="shared" si="1239"/>
        <v>897808.04170068412</v>
      </c>
      <c r="AZ455" s="47">
        <f t="shared" ref="AZ455:BB455" si="1240">INDEX(Alloc,$E455,AZ$1)*$G455</f>
        <v>8013.9519211259312</v>
      </c>
      <c r="BA455" s="47">
        <f t="shared" si="1240"/>
        <v>0</v>
      </c>
      <c r="BB455" s="47">
        <f t="shared" si="1240"/>
        <v>160.54864829983779</v>
      </c>
      <c r="BD455" s="47">
        <f t="shared" ref="BD455:BF455" si="1241">INDEX(Alloc,$E455,BD$1)*$G455</f>
        <v>6202.7573358743475</v>
      </c>
      <c r="BE455" s="47">
        <f t="shared" si="1241"/>
        <v>0</v>
      </c>
      <c r="BF455" s="47">
        <f t="shared" si="1241"/>
        <v>888.62394050735065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13752986.390167061</v>
      </c>
      <c r="BO455" s="44">
        <f t="shared" si="1123"/>
        <v>3846105.6586884055</v>
      </c>
      <c r="BP455" s="44">
        <f t="shared" si="1124"/>
        <v>367174.55520859169</v>
      </c>
      <c r="BQ455" s="44">
        <f t="shared" si="1125"/>
        <v>4505405.7602849174</v>
      </c>
      <c r="BR455" s="44">
        <f t="shared" si="1126"/>
        <v>4090764.0155351125</v>
      </c>
      <c r="BS455" s="44">
        <f t="shared" si="1127"/>
        <v>2494524.7706621997</v>
      </c>
      <c r="BT455" s="44">
        <f t="shared" si="1128"/>
        <v>1903223.7937555071</v>
      </c>
      <c r="BU455" s="44">
        <f t="shared" si="1129"/>
        <v>278843.20274354739</v>
      </c>
      <c r="BV455" s="44">
        <f t="shared" si="1130"/>
        <v>129428.55661236307</v>
      </c>
      <c r="BW455" s="44">
        <f t="shared" si="1131"/>
        <v>1145486.4144964779</v>
      </c>
      <c r="BX455" s="44">
        <f t="shared" si="1132"/>
        <v>8174.5005694257688</v>
      </c>
      <c r="BY455" s="44">
        <f t="shared" si="1133"/>
        <v>7091.3812763816986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455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-914260.47812635242</v>
      </c>
      <c r="I459" s="21">
        <f>+'Function-Classif'!T459</f>
        <v>0</v>
      </c>
      <c r="J459" s="21">
        <f>+'Function-Classif'!U459</f>
        <v>-88274.521873647594</v>
      </c>
      <c r="K459" s="24"/>
      <c r="L459" s="47">
        <f t="shared" si="1242"/>
        <v>-372935.01366724045</v>
      </c>
      <c r="M459" s="47">
        <f t="shared" si="1242"/>
        <v>0</v>
      </c>
      <c r="N459" s="47">
        <f t="shared" si="1242"/>
        <v>-50925.591448184743</v>
      </c>
      <c r="O459" s="47"/>
      <c r="P459" s="47">
        <f t="shared" si="1243"/>
        <v>-110229.2750552692</v>
      </c>
      <c r="Q459" s="47">
        <f t="shared" si="1243"/>
        <v>0</v>
      </c>
      <c r="R459" s="47">
        <f t="shared" si="1243"/>
        <v>-8305.9016387961365</v>
      </c>
      <c r="S459" s="47"/>
      <c r="T459" s="47">
        <f t="shared" si="1243"/>
        <v>-11238.153675187219</v>
      </c>
      <c r="U459" s="47">
        <f t="shared" si="1243"/>
        <v>0</v>
      </c>
      <c r="V459" s="47">
        <f t="shared" si="1243"/>
        <v>-77.994304496070541</v>
      </c>
      <c r="W459" s="24"/>
      <c r="X459" s="47">
        <f t="shared" si="1244"/>
        <v>-137919.25488483638</v>
      </c>
      <c r="Y459" s="47">
        <f t="shared" si="1244"/>
        <v>0</v>
      </c>
      <c r="Z459" s="47">
        <f t="shared" si="1244"/>
        <v>-935.24243439569511</v>
      </c>
      <c r="AB459" s="47">
        <f t="shared" si="1245"/>
        <v>-125953.30562456598</v>
      </c>
      <c r="AC459" s="47">
        <f t="shared" si="1245"/>
        <v>0</v>
      </c>
      <c r="AD459" s="47">
        <f t="shared" si="1245"/>
        <v>-122.12714462597788</v>
      </c>
      <c r="AF459" s="47">
        <f t="shared" si="1246"/>
        <v>-76776.997235838164</v>
      </c>
      <c r="AG459" s="47">
        <f t="shared" si="1246"/>
        <v>0</v>
      </c>
      <c r="AH459" s="47">
        <f t="shared" si="1246"/>
        <v>-103.08893397396939</v>
      </c>
      <c r="AJ459" s="47">
        <f t="shared" si="1247"/>
        <v>-58556.566666590654</v>
      </c>
      <c r="AK459" s="47">
        <f t="shared" si="1247"/>
        <v>0</v>
      </c>
      <c r="AL459" s="47">
        <f t="shared" si="1247"/>
        <v>-99.900082191259457</v>
      </c>
      <c r="AN459" s="47">
        <f t="shared" si="1248"/>
        <v>-8592.6584573231667</v>
      </c>
      <c r="AO459" s="47">
        <f t="shared" si="1248"/>
        <v>0</v>
      </c>
      <c r="AP459" s="47">
        <f t="shared" si="1248"/>
        <v>-1.1585722425455487</v>
      </c>
      <c r="AR459" s="47">
        <f t="shared" si="1249"/>
        <v>-3987.7689790967884</v>
      </c>
      <c r="AS459" s="47">
        <f t="shared" si="1249"/>
        <v>0</v>
      </c>
      <c r="AT459" s="47">
        <f t="shared" si="1249"/>
        <v>-1.1585722425455487</v>
      </c>
      <c r="AV459" s="47">
        <f t="shared" si="1250"/>
        <v>-7633.3315535225938</v>
      </c>
      <c r="AW459" s="47">
        <f t="shared" si="1250"/>
        <v>0</v>
      </c>
      <c r="AX459" s="47">
        <f t="shared" si="1250"/>
        <v>-27670.02373425051</v>
      </c>
      <c r="AZ459" s="47">
        <f t="shared" si="1251"/>
        <v>-246.98624824372413</v>
      </c>
      <c r="BA459" s="47">
        <f t="shared" si="1251"/>
        <v>0</v>
      </c>
      <c r="BB459" s="47">
        <f t="shared" si="1251"/>
        <v>-4.9480342151350154</v>
      </c>
      <c r="BD459" s="47">
        <f t="shared" si="1252"/>
        <v>-191.16607863784174</v>
      </c>
      <c r="BE459" s="47">
        <f t="shared" si="1252"/>
        <v>0</v>
      </c>
      <c r="BF459" s="47">
        <f t="shared" si="1252"/>
        <v>-27.386974032984842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-423860.60511542519</v>
      </c>
      <c r="BO459" s="44">
        <f t="shared" si="1123"/>
        <v>-118535.17669406533</v>
      </c>
      <c r="BP459" s="44">
        <f t="shared" si="1124"/>
        <v>-11316.14797968329</v>
      </c>
      <c r="BQ459" s="44">
        <f t="shared" si="1125"/>
        <v>-138854.49731923206</v>
      </c>
      <c r="BR459" s="44">
        <f t="shared" si="1126"/>
        <v>-126075.43276919196</v>
      </c>
      <c r="BS459" s="44">
        <f t="shared" si="1127"/>
        <v>-76880.08616981213</v>
      </c>
      <c r="BT459" s="44">
        <f t="shared" si="1128"/>
        <v>-58656.46674878191</v>
      </c>
      <c r="BU459" s="44">
        <f t="shared" si="1129"/>
        <v>-8593.8170295657128</v>
      </c>
      <c r="BV459" s="44">
        <f t="shared" si="1130"/>
        <v>-3988.9275513393341</v>
      </c>
      <c r="BW459" s="44">
        <f t="shared" si="1131"/>
        <v>-35303.355287773105</v>
      </c>
      <c r="BX459" s="44">
        <f t="shared" si="1132"/>
        <v>-251.93428245885914</v>
      </c>
      <c r="BY459" s="44">
        <f t="shared" si="1133"/>
        <v>-218.55305267082659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56710034.395399772</v>
      </c>
      <c r="I461" s="21">
        <f>+'Function-Classif'!T461</f>
        <v>0</v>
      </c>
      <c r="J461" s="21">
        <f>+'Function-Classif'!U461</f>
        <v>5475519.6046002321</v>
      </c>
      <c r="K461" s="47"/>
      <c r="L461" s="47">
        <f t="shared" ref="L461:N461" si="1257">INDEX(Alloc,$E461,L$1)*$G461</f>
        <v>23132529.468691785</v>
      </c>
      <c r="M461" s="47">
        <f t="shared" si="1257"/>
        <v>0</v>
      </c>
      <c r="N461" s="47">
        <f t="shared" si="1257"/>
        <v>3158828.4867690708</v>
      </c>
      <c r="O461" s="47"/>
      <c r="P461" s="47">
        <f t="shared" ref="P461:V461" si="1258">INDEX(Alloc,$E461,P$1)*$G461</f>
        <v>6837335.8898495277</v>
      </c>
      <c r="Q461" s="47">
        <f t="shared" si="1258"/>
        <v>0</v>
      </c>
      <c r="R461" s="47">
        <f t="shared" si="1258"/>
        <v>515201.0601904628</v>
      </c>
      <c r="S461" s="47"/>
      <c r="T461" s="47">
        <f t="shared" si="1258"/>
        <v>697083.70503638603</v>
      </c>
      <c r="U461" s="47">
        <f t="shared" si="1258"/>
        <v>0</v>
      </c>
      <c r="V461" s="47">
        <f t="shared" si="1258"/>
        <v>4837.8550713270233</v>
      </c>
      <c r="W461" s="24"/>
      <c r="X461" s="47">
        <f t="shared" ref="X461:Z461" si="1259">INDEX(Alloc,$E461,X$1)*$G461</f>
        <v>8554898.6043188069</v>
      </c>
      <c r="Y461" s="47">
        <f t="shared" si="1259"/>
        <v>0</v>
      </c>
      <c r="Z461" s="47">
        <f t="shared" si="1259"/>
        <v>58011.50973003931</v>
      </c>
      <c r="AB461" s="47">
        <f t="shared" ref="AB461:AD461" si="1260">INDEX(Alloc,$E461,AB$1)*$G461</f>
        <v>7812670.9674923588</v>
      </c>
      <c r="AC461" s="47">
        <f t="shared" si="1260"/>
        <v>0</v>
      </c>
      <c r="AD461" s="47">
        <f t="shared" si="1260"/>
        <v>7575.3406584354234</v>
      </c>
      <c r="AF461" s="47">
        <f t="shared" ref="AF461:AH461" si="1261">INDEX(Alloc,$E461,AF$1)*$G461</f>
        <v>4762347.556511309</v>
      </c>
      <c r="AG461" s="47">
        <f t="shared" si="1261"/>
        <v>0</v>
      </c>
      <c r="AH461" s="47">
        <f t="shared" si="1261"/>
        <v>6394.4325838406721</v>
      </c>
      <c r="AJ461" s="47">
        <f t="shared" ref="AJ461:AL461" si="1262">INDEX(Alloc,$E461,AJ$1)*$G461</f>
        <v>3632165.0002243044</v>
      </c>
      <c r="AK461" s="47">
        <f t="shared" si="1262"/>
        <v>0</v>
      </c>
      <c r="AL461" s="47">
        <f t="shared" si="1262"/>
        <v>6196.6334898123287</v>
      </c>
      <c r="AN461" s="47">
        <f t="shared" ref="AN461:AP461" si="1263">INDEX(Alloc,$E461,AN$1)*$G461</f>
        <v>532988.10166370904</v>
      </c>
      <c r="AO461" s="47">
        <f t="shared" si="1263"/>
        <v>0</v>
      </c>
      <c r="AP461" s="47">
        <f t="shared" si="1263"/>
        <v>71.864280799889585</v>
      </c>
      <c r="AR461" s="47">
        <f t="shared" ref="AR461:AT461" si="1264">INDEX(Alloc,$E461,AR$1)*$G461</f>
        <v>247354.57933054527</v>
      </c>
      <c r="AS461" s="47">
        <f t="shared" si="1264"/>
        <v>0</v>
      </c>
      <c r="AT461" s="47">
        <f t="shared" si="1264"/>
        <v>71.864280799889585</v>
      </c>
      <c r="AV461" s="47">
        <f t="shared" ref="AV461:AX461" si="1265">INDEX(Alloc,$E461,AV$1)*$G461</f>
        <v>473482.67294556613</v>
      </c>
      <c r="AW461" s="47">
        <f t="shared" si="1265"/>
        <v>0</v>
      </c>
      <c r="AX461" s="47">
        <f t="shared" si="1265"/>
        <v>1716324.871558117</v>
      </c>
      <c r="AZ461" s="47">
        <f t="shared" ref="AZ461:BB461" si="1266">INDEX(Alloc,$E461,AZ$1)*$G461</f>
        <v>15320.140122207715</v>
      </c>
      <c r="BA461" s="47">
        <f t="shared" si="1266"/>
        <v>0</v>
      </c>
      <c r="BB461" s="47">
        <f t="shared" si="1266"/>
        <v>306.91821121369941</v>
      </c>
      <c r="BD461" s="47">
        <f t="shared" ref="BD461:BF461" si="1267">INDEX(Alloc,$E461,BD$1)*$G461</f>
        <v>11857.709213246175</v>
      </c>
      <c r="BE461" s="47">
        <f t="shared" si="1267"/>
        <v>0</v>
      </c>
      <c r="BF461" s="47">
        <f t="shared" si="1267"/>
        <v>1698.7677763118263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26291357.955460854</v>
      </c>
      <c r="BO461" s="44">
        <f t="shared" si="1123"/>
        <v>7352536.9500399902</v>
      </c>
      <c r="BP461" s="44">
        <f t="shared" si="1124"/>
        <v>701921.5601077131</v>
      </c>
      <c r="BQ461" s="44">
        <f t="shared" si="1125"/>
        <v>8612910.1140488461</v>
      </c>
      <c r="BR461" s="44">
        <f t="shared" si="1126"/>
        <v>7820246.3081507944</v>
      </c>
      <c r="BS461" s="44">
        <f t="shared" si="1127"/>
        <v>4768741.9890951496</v>
      </c>
      <c r="BT461" s="44">
        <f t="shared" si="1128"/>
        <v>3638361.6337141166</v>
      </c>
      <c r="BU461" s="44">
        <f t="shared" si="1129"/>
        <v>533059.96594450891</v>
      </c>
      <c r="BV461" s="44">
        <f t="shared" si="1130"/>
        <v>247426.44361134517</v>
      </c>
      <c r="BW461" s="44">
        <f t="shared" si="1131"/>
        <v>2189807.5445036832</v>
      </c>
      <c r="BX461" s="44">
        <f t="shared" si="1132"/>
        <v>15627.058333421413</v>
      </c>
      <c r="BY461" s="44">
        <f t="shared" si="1133"/>
        <v>13556.476989558001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380916405.87870067</v>
      </c>
      <c r="I465" s="24">
        <f t="shared" ref="I465:BF465" si="1268">I288+I447+I455+I457+I461+I453+I459+I463</f>
        <v>465540988.14889693</v>
      </c>
      <c r="J465" s="24">
        <f t="shared" si="1268"/>
        <v>71719262.972402349</v>
      </c>
      <c r="K465" s="24"/>
      <c r="L465" s="24">
        <f t="shared" si="1268"/>
        <v>157110514.13961333</v>
      </c>
      <c r="M465" s="24">
        <f t="shared" si="1268"/>
        <v>168883223.3723821</v>
      </c>
      <c r="N465" s="24">
        <f t="shared" si="1268"/>
        <v>49327036.417023703</v>
      </c>
      <c r="O465" s="24"/>
      <c r="P465" s="24">
        <f t="shared" si="1268"/>
        <v>47179678.768386222</v>
      </c>
      <c r="Q465" s="24">
        <f t="shared" si="1268"/>
        <v>54332920.263624169</v>
      </c>
      <c r="R465" s="24">
        <f t="shared" si="1268"/>
        <v>10974196.930023976</v>
      </c>
      <c r="S465" s="24"/>
      <c r="T465" s="24">
        <f t="shared" ref="T465:V465" si="1269">T288+T447+T455+T457+T461+T453+T459+T463</f>
        <v>4639391.9694259707</v>
      </c>
      <c r="U465" s="24">
        <f t="shared" si="1269"/>
        <v>6508415.1360947751</v>
      </c>
      <c r="V465" s="24">
        <f t="shared" si="1269"/>
        <v>173793.14549225601</v>
      </c>
      <c r="W465" s="24"/>
      <c r="X465" s="24">
        <f t="shared" si="1268"/>
        <v>57329486.655585013</v>
      </c>
      <c r="Y465" s="24">
        <f t="shared" si="1268"/>
        <v>75610131.661911428</v>
      </c>
      <c r="Z465" s="24">
        <f t="shared" si="1268"/>
        <v>1904594.8549745143</v>
      </c>
      <c r="AA465" s="24"/>
      <c r="AB465" s="24">
        <f t="shared" si="1268"/>
        <v>51555017.346602768</v>
      </c>
      <c r="AC465" s="24">
        <f t="shared" si="1268"/>
        <v>72792508.230355516</v>
      </c>
      <c r="AD465" s="24">
        <f t="shared" si="1268"/>
        <v>378836.12557267537</v>
      </c>
      <c r="AE465" s="24"/>
      <c r="AF465" s="24">
        <f t="shared" si="1268"/>
        <v>31571689.697946578</v>
      </c>
      <c r="AG465" s="24">
        <f t="shared" si="1268"/>
        <v>32174754.409427624</v>
      </c>
      <c r="AH465" s="24">
        <f t="shared" si="1268"/>
        <v>480252.47318933258</v>
      </c>
      <c r="AI465" s="24"/>
      <c r="AJ465" s="24">
        <f t="shared" si="1268"/>
        <v>23426203.88268096</v>
      </c>
      <c r="AK465" s="24">
        <f t="shared" si="1268"/>
        <v>44195092.332324728</v>
      </c>
      <c r="AL465" s="24">
        <f t="shared" si="1268"/>
        <v>215603.74226648829</v>
      </c>
      <c r="AM465" s="24"/>
      <c r="AN465" s="24">
        <f t="shared" si="1268"/>
        <v>3469040.9648074666</v>
      </c>
      <c r="AO465" s="24">
        <f t="shared" si="1268"/>
        <v>4338297.8778382232</v>
      </c>
      <c r="AP465" s="24">
        <f t="shared" si="1268"/>
        <v>2563.7401924818873</v>
      </c>
      <c r="AQ465" s="24"/>
      <c r="AR465" s="24">
        <f t="shared" si="1268"/>
        <v>1605292.0487975273</v>
      </c>
      <c r="AS465" s="24">
        <f t="shared" si="1268"/>
        <v>2340192.7812918723</v>
      </c>
      <c r="AT465" s="24">
        <f t="shared" si="1268"/>
        <v>2563.7401924818873</v>
      </c>
      <c r="AU465" s="24"/>
      <c r="AV465" s="24">
        <f t="shared" si="1268"/>
        <v>2862960.5940865283</v>
      </c>
      <c r="AW465" s="24">
        <f t="shared" si="1268"/>
        <v>4105184.7081529247</v>
      </c>
      <c r="AX465" s="24">
        <f t="shared" si="1268"/>
        <v>8202578.3710789494</v>
      </c>
      <c r="AY465" s="24"/>
      <c r="AZ465" s="24">
        <f t="shared" si="1268"/>
        <v>92551.160293455134</v>
      </c>
      <c r="BA465" s="24">
        <f t="shared" si="1268"/>
        <v>133806.33818823932</v>
      </c>
      <c r="BB465" s="24">
        <f t="shared" si="1268"/>
        <v>8838.4852319385136</v>
      </c>
      <c r="BC465" s="24"/>
      <c r="BD465" s="24">
        <f t="shared" si="1268"/>
        <v>74578.650474848226</v>
      </c>
      <c r="BE465" s="24">
        <f t="shared" si="1268"/>
        <v>126461.03730536249</v>
      </c>
      <c r="BF465" s="24">
        <f t="shared" si="1268"/>
        <v>48404.9471635554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375320773.92901915</v>
      </c>
      <c r="BO465" s="44">
        <f t="shared" ref="BO465:BO476" si="1272">SUM(P465:R465)</f>
        <v>112486795.96203437</v>
      </c>
      <c r="BP465" s="44">
        <f t="shared" ref="BP465:BP476" si="1273">SUM(T465:V465)</f>
        <v>11321600.251013001</v>
      </c>
      <c r="BQ465" s="44">
        <f t="shared" ref="BQ465:BQ476" si="1274">SUM(X465:Z465)</f>
        <v>134844213.17247096</v>
      </c>
      <c r="BR465" s="44">
        <f t="shared" ref="BR465:BR476" si="1275">SUM(AB465:AD465)</f>
        <v>124726361.70253097</v>
      </c>
      <c r="BS465" s="44">
        <f t="shared" ref="BS465:BS476" si="1276">SUM(AF465:AH465)</f>
        <v>64226696.580563538</v>
      </c>
      <c r="BT465" s="44">
        <f t="shared" ref="BT465:BT476" si="1277">SUM(AJ465:AL465)</f>
        <v>67836899.957272187</v>
      </c>
      <c r="BU465" s="44">
        <f t="shared" ref="BU465:BU476" si="1278">SUM(AN465:AP465)</f>
        <v>7809902.5828381721</v>
      </c>
      <c r="BV465" s="44">
        <f t="shared" ref="BV465:BV476" si="1279">SUM(AR465:AT465)</f>
        <v>3948048.5702818814</v>
      </c>
      <c r="BW465" s="44">
        <f t="shared" ref="BW465:BW476" si="1280">SUM(AV465:AX465)</f>
        <v>15170723.673318403</v>
      </c>
      <c r="BX465" s="44">
        <f t="shared" ref="BX465:BX476" si="1281">SUM(AZ465:BB465)</f>
        <v>235195.98371363294</v>
      </c>
      <c r="BY465" s="44">
        <f t="shared" ref="BY465:BY476" si="1282">SUM(BD465:BF465)</f>
        <v>249444.63494376611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50" activePane="bottomRight" state="frozen"/>
      <selection pane="topRight" activeCell="D1" sqref="D1"/>
      <selection pane="bottomLeft" activeCell="A9" sqref="A9"/>
      <selection pane="bottomRight" activeCell="D61" sqref="D61"/>
    </sheetView>
  </sheetViews>
  <sheetFormatPr defaultRowHeight="15" x14ac:dyDescent="0.25"/>
  <cols>
    <col min="1" max="1" width="4.140625" customWidth="1"/>
    <col min="3" max="3" width="50.7109375" bestFit="1" customWidth="1"/>
    <col min="4" max="4" width="10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80" t="s">
        <v>256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"/>
      <c r="S9" s="180" t="s">
        <v>8</v>
      </c>
      <c r="T9" s="180"/>
      <c r="U9" s="180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545.15231098016966</v>
      </c>
      <c r="P16" s="47">
        <f>INDEX(classify,$E16,'Function-Classif'!P$1)*$F16</f>
        <v>0</v>
      </c>
      <c r="Q16" s="47">
        <f>INDEX(classify,$E16,'Function-Classif'!Q$1)*$F16</f>
        <v>197.51998996250896</v>
      </c>
      <c r="R16" s="24"/>
      <c r="S16" s="24">
        <f>+G16+K16+O16</f>
        <v>2042.7400100374914</v>
      </c>
      <c r="T16" s="24">
        <f t="shared" ref="T16:U16" si="0">+H16+L16+P16</f>
        <v>0</v>
      </c>
      <c r="U16" s="24">
        <f t="shared" si="0"/>
        <v>197.51998996250896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545.15231098016966</v>
      </c>
      <c r="P19" s="21">
        <f>SUM(P16:P18)</f>
        <v>0</v>
      </c>
      <c r="Q19" s="21">
        <f>SUM(Q16:Q18)</f>
        <v>197.51998996250896</v>
      </c>
      <c r="R19" s="21"/>
      <c r="S19" s="21">
        <f>SUM(S16:S18)</f>
        <v>2042.7400100374914</v>
      </c>
      <c r="T19" s="21">
        <f>SUM(T16:T18)</f>
        <v>0</v>
      </c>
      <c r="U19" s="21">
        <f>SUM(U16:U18)</f>
        <v>197.51998996250896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1</v>
      </c>
      <c r="F24" s="21">
        <f>E23*D24</f>
        <v>2305549928</v>
      </c>
      <c r="G24" s="24">
        <f>F24</f>
        <v>2305549928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2305549928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</v>
      </c>
      <c r="F25" s="21">
        <f>D25*E23</f>
        <v>0</v>
      </c>
      <c r="G25" s="24"/>
      <c r="H25" s="24">
        <f>F25</f>
        <v>0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1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386565842</v>
      </c>
      <c r="P38" s="24"/>
      <c r="Q38" s="24"/>
      <c r="R38" s="24"/>
      <c r="S38" s="24">
        <f t="shared" ref="S38:S39" si="19">+G38+K38+O38</f>
        <v>386565842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0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0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290015468</v>
      </c>
      <c r="P46" s="24"/>
      <c r="Q46" s="24"/>
      <c r="R46" s="24"/>
      <c r="S46" s="24">
        <f t="shared" ref="S46:S47" si="25">+G46+K46+O46</f>
        <v>290015468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0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0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1000245183.6218625</v>
      </c>
      <c r="P62" s="21">
        <f>SUM(P35:P61)</f>
        <v>0</v>
      </c>
      <c r="Q62" s="21">
        <f>SUM(Q35:Q61)</f>
        <v>362409577.37813747</v>
      </c>
      <c r="R62" s="21"/>
      <c r="S62" s="21">
        <f>SUM(S35:S61)</f>
        <v>1000245183.6218625</v>
      </c>
      <c r="T62" s="21">
        <f>SUM(T35:T61)</f>
        <v>0</v>
      </c>
      <c r="U62" s="21">
        <f>SUM(U35:U61)</f>
        <v>362409577.37813747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1000245183.6218625</v>
      </c>
      <c r="P64" s="22">
        <f>P62+P32+P27</f>
        <v>0</v>
      </c>
      <c r="Q64" s="22">
        <f>Q62+Q32+Q27</f>
        <v>362409577.37813747</v>
      </c>
      <c r="R64" s="22"/>
      <c r="S64" s="22">
        <f>S62+S32+S27</f>
        <v>3748018334.1018624</v>
      </c>
      <c r="T64" s="22">
        <f>T62+T32+T27</f>
        <v>0</v>
      </c>
      <c r="U64" s="22">
        <f>U62+U32+U27</f>
        <v>362409577.37813747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3852760.4031015881</v>
      </c>
      <c r="P68" s="47">
        <f>INDEX(classify,$E68,'Function-Classif'!P$1)*$F68</f>
        <v>0</v>
      </c>
      <c r="Q68" s="47">
        <f>INDEX(classify,$E68,'Function-Classif'!Q$1)*$F68</f>
        <v>1395935.0090258715</v>
      </c>
      <c r="R68" s="24"/>
      <c r="S68" s="24">
        <f>+G68+K68+O68</f>
        <v>14436676.990974128</v>
      </c>
      <c r="T68" s="24">
        <f t="shared" ref="T68" si="40">+H68+L68+P68</f>
        <v>0</v>
      </c>
      <c r="U68" s="24">
        <f t="shared" ref="U68" si="41">+I68+M68+Q68</f>
        <v>1395935.0090258715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49213028.317580447</v>
      </c>
      <c r="P70" s="47">
        <f>INDEX(classify,$E70,'Function-Classif'!P$1)*$F70</f>
        <v>0</v>
      </c>
      <c r="Q70" s="47">
        <f>INDEX(classify,$E70,'Function-Classif'!Q$1)*$F70</f>
        <v>17830900.949196845</v>
      </c>
      <c r="R70" s="24"/>
      <c r="S70" s="24">
        <f>+G70+K70+O70</f>
        <v>184406119.05080318</v>
      </c>
      <c r="T70" s="24">
        <f t="shared" ref="T70" si="42">+H70+L70+P70</f>
        <v>0</v>
      </c>
      <c r="U70" s="24">
        <f t="shared" ref="U70" si="43">+I70+M70+Q70</f>
        <v>17830900.949196845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2139980.6297819563</v>
      </c>
      <c r="P73" s="47">
        <f>INDEX(classify,$E73,'Function-Classif'!P$1)*$F73</f>
        <v>0</v>
      </c>
      <c r="Q73" s="47">
        <f>INDEX(classify,$E73,'Function-Classif'!Q$1)*$F73</f>
        <v>775359.37021804403</v>
      </c>
      <c r="R73" s="24"/>
      <c r="S73" s="24">
        <f t="shared" si="44"/>
        <v>2139980.6297819563</v>
      </c>
      <c r="T73" s="24">
        <f t="shared" si="45"/>
        <v>0</v>
      </c>
      <c r="U73" s="24">
        <f t="shared" si="46"/>
        <v>775359.37021804403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1055451498.1246375</v>
      </c>
      <c r="P76" s="21">
        <f>P64+P68+SUM(P70:P73)+P19</f>
        <v>0</v>
      </c>
      <c r="Q76" s="21">
        <f>Q64+Q68+SUM(Q70:Q73)+Q19</f>
        <v>382411970.22656822</v>
      </c>
      <c r="R76" s="24"/>
      <c r="S76" s="21">
        <f>S64+S68+SUM(S70:S73)+S19</f>
        <v>3949214563.5134315</v>
      </c>
      <c r="T76" s="21">
        <f>T64+T68+SUM(T70:T73)+T19</f>
        <v>0</v>
      </c>
      <c r="U76" s="21">
        <f>U64+U68+SUM(U70:U73)+U19</f>
        <v>382411970.22656822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22702378.405066505</v>
      </c>
      <c r="P82" s="47">
        <f>INDEX(classify,$E82,'Function-Classif'!P$1)*$F82</f>
        <v>0</v>
      </c>
      <c r="Q82" s="47">
        <f>INDEX(classify,$E82,'Function-Classif'!Q$1)*$F82</f>
        <v>8225542.5949334959</v>
      </c>
      <c r="R82" s="24"/>
      <c r="S82" s="24">
        <f t="shared" si="47"/>
        <v>22702378.405066505</v>
      </c>
      <c r="T82" s="24">
        <f t="shared" si="48"/>
        <v>0</v>
      </c>
      <c r="U82" s="24">
        <f t="shared" si="49"/>
        <v>8225542.5949334959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4542652.1054066261</v>
      </c>
      <c r="P83" s="47">
        <f>INDEX(classify,$E83,'Function-Classif'!P$1)*$F83</f>
        <v>0</v>
      </c>
      <c r="Q83" s="47">
        <f>INDEX(classify,$E83,'Function-Classif'!Q$1)*$F83</f>
        <v>1645897.0826883751</v>
      </c>
      <c r="R83" s="24"/>
      <c r="S83" s="24">
        <f t="shared" si="47"/>
        <v>17021769.917311624</v>
      </c>
      <c r="T83" s="24">
        <f t="shared" si="48"/>
        <v>0</v>
      </c>
      <c r="U83" s="24">
        <f t="shared" si="49"/>
        <v>1645897.0826883751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27245030.510473132</v>
      </c>
      <c r="P85" s="21">
        <f>SUM(P80:P84)</f>
        <v>0</v>
      </c>
      <c r="Q85" s="21">
        <f>SUM(Q80:Q84)</f>
        <v>9871439.6776218712</v>
      </c>
      <c r="R85" s="24"/>
      <c r="S85" s="21">
        <f>SUM(S80:S84)</f>
        <v>113670290.32237813</v>
      </c>
      <c r="T85" s="21">
        <f>SUM(T80:T84)</f>
        <v>0</v>
      </c>
      <c r="U85" s="21">
        <f>SUM(U80:U84)</f>
        <v>9871439.6776218712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1082696528.6351106</v>
      </c>
      <c r="P87" s="21">
        <f>P76+P85</f>
        <v>0</v>
      </c>
      <c r="Q87" s="21">
        <f>Q76+Q85</f>
        <v>392283409.90419006</v>
      </c>
      <c r="R87" s="24"/>
      <c r="S87" s="21">
        <f>S76+S85</f>
        <v>4062884853.8358097</v>
      </c>
      <c r="T87" s="21">
        <f>T76+T85</f>
        <v>0</v>
      </c>
      <c r="U87" s="21">
        <f>U76+U85</f>
        <v>392283409.90419006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372920664.156416</v>
      </c>
      <c r="P95" s="47">
        <f>INDEX(classify,$E95,'Function-Classif'!P$1)*$F95</f>
        <v>0</v>
      </c>
      <c r="Q95" s="47">
        <f>INDEX(classify,$E95,'Function-Classif'!Q$1)*$F95</f>
        <v>135116891.84358403</v>
      </c>
      <c r="R95" s="24"/>
      <c r="S95" s="24">
        <f t="shared" si="50"/>
        <v>372920664.156416</v>
      </c>
      <c r="T95" s="24">
        <f t="shared" si="51"/>
        <v>0</v>
      </c>
      <c r="U95" s="24">
        <f t="shared" si="52"/>
        <v>135116891.84358403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17306823.337937728</v>
      </c>
      <c r="P96" s="47">
        <f>INDEX(classify,$E96,'Function-Classif'!P$1)*$F96</f>
        <v>0</v>
      </c>
      <c r="Q96" s="47">
        <f>INDEX(classify,$E96,'Function-Classif'!Q$1)*$F96</f>
        <v>6270621.0780728478</v>
      </c>
      <c r="R96" s="24"/>
      <c r="S96" s="24">
        <f t="shared" si="50"/>
        <v>64850390.921927154</v>
      </c>
      <c r="T96" s="24">
        <f t="shared" si="51"/>
        <v>0</v>
      </c>
      <c r="U96" s="24">
        <f t="shared" si="52"/>
        <v>6270621.0780728478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9972937.1834204476</v>
      </c>
      <c r="P97" s="65">
        <f>INDEX(classify,$E97,'Function-Classif'!P$1)*$F97</f>
        <v>0</v>
      </c>
      <c r="Q97" s="65">
        <f>INDEX(classify,$E97,'Function-Classif'!Q$1)*$F97</f>
        <v>3613402.0028718072</v>
      </c>
      <c r="R97" s="41"/>
      <c r="S97" s="41">
        <f t="shared" si="50"/>
        <v>37369588.997128196</v>
      </c>
      <c r="T97" s="41">
        <f t="shared" si="51"/>
        <v>0</v>
      </c>
      <c r="U97" s="41">
        <f t="shared" si="52"/>
        <v>3613402.0028718072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400200424.67777413</v>
      </c>
      <c r="P98" s="21">
        <f>SUM(P90:P97)</f>
        <v>0</v>
      </c>
      <c r="Q98" s="21">
        <f>SUM(Q90:Q97)</f>
        <v>145000914.92452869</v>
      </c>
      <c r="R98" s="21"/>
      <c r="S98" s="21">
        <f>SUM(S90:S97)</f>
        <v>1539051831.0754714</v>
      </c>
      <c r="T98" s="21">
        <f>SUM(T90:T97)</f>
        <v>0</v>
      </c>
      <c r="U98" s="21">
        <f>SUM(U90:U97)</f>
        <v>145000914.92452869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682496103.95733643</v>
      </c>
      <c r="P100" s="21">
        <f>P87-P98</f>
        <v>0</v>
      </c>
      <c r="Q100" s="21">
        <f>Q87-Q98</f>
        <v>247282494.97966138</v>
      </c>
      <c r="R100" s="21"/>
      <c r="S100" s="21">
        <f>S87-S98</f>
        <v>2523833022.7603383</v>
      </c>
      <c r="T100" s="21">
        <f>T87-T98</f>
        <v>0</v>
      </c>
      <c r="U100" s="21">
        <f>U87-U98</f>
        <v>247282494.97966138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5958265.9108129051</v>
      </c>
      <c r="P103" s="47">
        <f>INDEX(classify,$E103,'Function-Classif'!P$1)*$F103</f>
        <v>0</v>
      </c>
      <c r="Q103" s="47">
        <f>INDEX(classify,$E103,'Function-Classif'!Q$1)*$F103</f>
        <v>6203497.4866136741</v>
      </c>
      <c r="R103" s="24"/>
      <c r="S103" s="24">
        <f t="shared" ref="S103:S106" si="55">+G103+K103+O103</f>
        <v>18273306.031173795</v>
      </c>
      <c r="T103" s="24">
        <f t="shared" ref="T103:T106" si="56">+H103+L103+P103</f>
        <v>51365920.482212529</v>
      </c>
      <c r="U103" s="24">
        <f t="shared" ref="U103:U106" si="57">+I103+M103+Q103</f>
        <v>6203497.4866136741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8990207.0092090219</v>
      </c>
      <c r="P104" s="47">
        <f>INDEX(classify,$E104,'Function-Classif'!P$1)*$F104</f>
        <v>0</v>
      </c>
      <c r="Q104" s="47">
        <f>INDEX(classify,$E104,'Function-Classif'!Q$1)*$F104</f>
        <v>3257338.476704061</v>
      </c>
      <c r="R104" s="24"/>
      <c r="S104" s="24">
        <f t="shared" si="55"/>
        <v>33638927.523295939</v>
      </c>
      <c r="T104" s="24">
        <f t="shared" si="56"/>
        <v>0</v>
      </c>
      <c r="U104" s="24">
        <f t="shared" si="57"/>
        <v>3257338.476704061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453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3404481.7626540307</v>
      </c>
      <c r="P106" s="65">
        <f>INDEX(classify,$E106,'Function-Classif'!P$1)*$F106</f>
        <v>0</v>
      </c>
      <c r="Q106" s="65">
        <f>INDEX(classify,$E106,'Function-Classif'!Q$1)*$F106</f>
        <v>1233514.3592767972</v>
      </c>
      <c r="R106" s="41"/>
      <c r="S106" s="41">
        <f t="shared" si="55"/>
        <v>12738651.640723204</v>
      </c>
      <c r="T106" s="41">
        <f t="shared" si="56"/>
        <v>0</v>
      </c>
      <c r="U106" s="41">
        <f t="shared" si="57"/>
        <v>1233514.3592767972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18352954.682675958</v>
      </c>
      <c r="P107" s="21">
        <f>SUM(P103:P106)</f>
        <v>0</v>
      </c>
      <c r="Q107" s="21">
        <f>SUM(Q103:Q106)</f>
        <v>10694350.322594533</v>
      </c>
      <c r="R107" s="21"/>
      <c r="S107" s="21">
        <f>SUM(S103:S106)</f>
        <v>100940196.19519293</v>
      </c>
      <c r="T107" s="21">
        <f>SUM(T103:T106)</f>
        <v>51365920.482212529</v>
      </c>
      <c r="U107" s="21">
        <f>SUM(U103:U106)</f>
        <v>10694350.322594533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454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133150802.12307404</v>
      </c>
      <c r="P114" s="47">
        <f>INDEX(classify,$E114,'Function-Classif'!P$1)*$F114</f>
        <v>0</v>
      </c>
      <c r="Q114" s="47">
        <f>INDEX(classify,$E114,'Function-Classif'!Q$1)*$F114</f>
        <v>48243297.45858179</v>
      </c>
      <c r="R114" s="24"/>
      <c r="S114" s="24">
        <f t="shared" si="68"/>
        <v>498214354.54141825</v>
      </c>
      <c r="T114" s="24">
        <f t="shared" si="69"/>
        <v>0</v>
      </c>
      <c r="U114" s="24">
        <f t="shared" si="70"/>
        <v>48243297.45858179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133150802.12307404</v>
      </c>
      <c r="P118" s="21">
        <f>SUM(P112:P117)</f>
        <v>0</v>
      </c>
      <c r="Q118" s="21">
        <f>SUM(Q112:Q117)</f>
        <v>48243297.45858179</v>
      </c>
      <c r="R118" s="21"/>
      <c r="S118" s="21">
        <f>SUM(S112:S117)</f>
        <v>498214354.54141825</v>
      </c>
      <c r="T118" s="21">
        <f>SUM(T112:T117)</f>
        <v>0</v>
      </c>
      <c r="U118" s="21">
        <f>SUM(U112:U117)</f>
        <v>48243297.45858179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133150802.12307404</v>
      </c>
      <c r="P129" s="21">
        <f>P118+P127</f>
        <v>0</v>
      </c>
      <c r="Q129" s="21">
        <f>Q118+Q127</f>
        <v>48243297.45858179</v>
      </c>
      <c r="R129" s="21"/>
      <c r="S129" s="21">
        <f>S118+S127</f>
        <v>498214354.54141825</v>
      </c>
      <c r="T129" s="21">
        <f>T118+T127</f>
        <v>0</v>
      </c>
      <c r="U129" s="21">
        <f>U118+U127</f>
        <v>48243297.45858179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5868998.4609399671</v>
      </c>
      <c r="P131" s="47">
        <f>INDEX(classify,$E131,'Function-Classif'!P$1)*$F131</f>
        <v>0</v>
      </c>
      <c r="Q131" s="47">
        <f>INDEX(classify,$E131,'Function-Classif'!Q$1)*$F131</f>
        <v>855405.53906003362</v>
      </c>
      <c r="R131" s="24"/>
      <c r="S131" s="24">
        <f t="shared" ref="S131" si="74">+G131+K131+O131</f>
        <v>5868998.4609399671</v>
      </c>
      <c r="T131" s="24">
        <f t="shared" ref="T131" si="75">+H131+L131+P131</f>
        <v>0</v>
      </c>
      <c r="U131" s="24">
        <f t="shared" ref="U131" si="76">+I131+M131+Q131</f>
        <v>855405.53906003362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561829258.05599833</v>
      </c>
      <c r="P133" s="21">
        <f>P100+P107+P109-P129-P131</f>
        <v>0</v>
      </c>
      <c r="Q133" s="21">
        <f>Q100+Q107+Q109-Q129-Q131</f>
        <v>208878142.3046141</v>
      </c>
      <c r="R133" s="21"/>
      <c r="S133" s="21">
        <f>S100+S107+S109-S129-S131</f>
        <v>2120689865.9531729</v>
      </c>
      <c r="T133" s="21">
        <f>T100+T107+T109-T129-T131</f>
        <v>51365920.482212529</v>
      </c>
      <c r="U133" s="21">
        <f>U100+U107+U109-U129-U131</f>
        <v>208878142.3046141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880033.38105873007</v>
      </c>
      <c r="P224" s="47">
        <f>INDEX(classify,$E224,'Function-Classif'!P$1)*$F224</f>
        <v>0</v>
      </c>
      <c r="Q224" s="47">
        <f>INDEX(classify,$E224,'Function-Classif'!Q$1)*$F224</f>
        <v>934590.61894127016</v>
      </c>
      <c r="R224" s="24"/>
      <c r="S224" s="24">
        <f t="shared" ref="S224:S234" si="116">+G224+K224+O224</f>
        <v>880033.38105873007</v>
      </c>
      <c r="T224" s="24">
        <f t="shared" ref="T224:T234" si="117">+H224+L224+P224</f>
        <v>0</v>
      </c>
      <c r="U224" s="24">
        <f t="shared" ref="U224:U234" si="118">+I224+M224+Q224</f>
        <v>934590.61894127016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4947129.552992193</v>
      </c>
      <c r="P227" s="24">
        <f t="shared" si="119"/>
        <v>0</v>
      </c>
      <c r="Q227" s="24">
        <f t="shared" si="119"/>
        <v>933542.44700780755</v>
      </c>
      <c r="R227" s="24"/>
      <c r="S227" s="24">
        <f t="shared" si="116"/>
        <v>4947129.552992193</v>
      </c>
      <c r="T227" s="24">
        <f t="shared" si="117"/>
        <v>0</v>
      </c>
      <c r="U227" s="24">
        <f t="shared" si="118"/>
        <v>933542.44700780755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494688.30470885814</v>
      </c>
      <c r="P228" s="47">
        <f>INDEX(classify,$E228,'Function-Classif'!P$1)*$F228</f>
        <v>0</v>
      </c>
      <c r="Q228" s="47">
        <f>INDEX(classify,$E228,'Function-Classif'!Q$1)*$F228</f>
        <v>41036.695291141841</v>
      </c>
      <c r="R228" s="24"/>
      <c r="S228" s="24">
        <f t="shared" si="116"/>
        <v>494688.30470885814</v>
      </c>
      <c r="T228" s="24">
        <f t="shared" si="117"/>
        <v>0</v>
      </c>
      <c r="U228" s="24">
        <f t="shared" si="118"/>
        <v>41036.695291141841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-58136.08905950281</v>
      </c>
      <c r="P232" s="47">
        <f>INDEX(classify,$E232,'Function-Classif'!P$1)*$F232</f>
        <v>0</v>
      </c>
      <c r="Q232" s="47">
        <f>INDEX(classify,$E232,'Function-Classif'!Q$1)*$F232</f>
        <v>-21063.910940497193</v>
      </c>
      <c r="R232" s="24"/>
      <c r="S232" s="24">
        <f t="shared" ref="S232" si="120">+G232+K232+O232</f>
        <v>-58136.08905950281</v>
      </c>
      <c r="T232" s="24">
        <f t="shared" ref="T232" si="121">+H232+L232+P232</f>
        <v>0</v>
      </c>
      <c r="U232" s="24">
        <f t="shared" ref="U232" si="122">+I232+M232+Q232</f>
        <v>-21063.910940497193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4106030.1193789477</v>
      </c>
      <c r="P233" s="47">
        <f>INDEX(classify,$E233,'Function-Classif'!P$1)*$F233</f>
        <v>0</v>
      </c>
      <c r="Q233" s="47">
        <f>INDEX(classify,$E233,'Function-Classif'!Q$1)*$F233</f>
        <v>1487699.8806210526</v>
      </c>
      <c r="R233" s="24"/>
      <c r="S233" s="24">
        <f t="shared" si="116"/>
        <v>4106030.1193789477</v>
      </c>
      <c r="T233" s="24">
        <f t="shared" si="117"/>
        <v>0</v>
      </c>
      <c r="U233" s="24">
        <f t="shared" si="118"/>
        <v>1487699.8806210526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5993.4490804399047</v>
      </c>
      <c r="P235" s="47">
        <f>INDEX(classify,$E235,'Function-Classif'!P$1)*$F235</f>
        <v>0</v>
      </c>
      <c r="Q235" s="47">
        <f>INDEX(classify,$E235,'Function-Classif'!Q$1)*$F235</f>
        <v>2171.5509195600957</v>
      </c>
      <c r="R235" s="24"/>
      <c r="S235" s="24">
        <f t="shared" ref="S235" si="123">+G235+K235+O235</f>
        <v>5993.4490804399047</v>
      </c>
      <c r="T235" s="24">
        <f t="shared" ref="T235" si="124">+H235+L235+P235</f>
        <v>0</v>
      </c>
      <c r="U235" s="24">
        <f t="shared" ref="U235" si="125">+I235+M235+Q235</f>
        <v>2171.5509195600957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13059069.718159666</v>
      </c>
      <c r="P236" s="24">
        <f>SUM(P224:P235)</f>
        <v>0</v>
      </c>
      <c r="Q236" s="24">
        <f>SUM(Q224:Q235)</f>
        <v>11655518.281840336</v>
      </c>
      <c r="R236" s="24"/>
      <c r="S236" s="24">
        <f>SUM(S224:S235)</f>
        <v>13059069.718159666</v>
      </c>
      <c r="T236" s="24">
        <f>SUM(T224:T235)</f>
        <v>0</v>
      </c>
      <c r="U236" s="24">
        <f>SUM(U224:U235)</f>
        <v>11655518.281840336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66428.673585557044</v>
      </c>
      <c r="P239" s="47">
        <f>INDEX(classify,$E239,'Function-Classif'!P$1)*$F239</f>
        <v>0</v>
      </c>
      <c r="Q239" s="47">
        <f>INDEX(classify,$E239,'Function-Classif'!Q$1)*$F239</f>
        <v>11421.32641444296</v>
      </c>
      <c r="R239" s="24"/>
      <c r="S239" s="24">
        <f t="shared" ref="S239:S247" si="126">+G239+K239+O239</f>
        <v>66428.673585557044</v>
      </c>
      <c r="T239" s="24">
        <f t="shared" ref="T239:T247" si="127">+H239+L239+P239</f>
        <v>0</v>
      </c>
      <c r="U239" s="24">
        <f t="shared" ref="U239:U247" si="128">+I239+M239+Q239</f>
        <v>11421.32641444296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19908532.123501234</v>
      </c>
      <c r="P242" s="24">
        <f t="shared" si="129"/>
        <v>0</v>
      </c>
      <c r="Q242" s="24">
        <f t="shared" si="129"/>
        <v>3756816.8764987695</v>
      </c>
      <c r="R242" s="24"/>
      <c r="S242" s="24">
        <f t="shared" si="126"/>
        <v>19908532.123501234</v>
      </c>
      <c r="T242" s="24">
        <f t="shared" si="127"/>
        <v>0</v>
      </c>
      <c r="U242" s="24">
        <f t="shared" si="128"/>
        <v>3756816.8764987695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1481185.753859493</v>
      </c>
      <c r="P243" s="24">
        <f t="shared" si="130"/>
        <v>0</v>
      </c>
      <c r="Q243" s="24">
        <f t="shared" si="130"/>
        <v>122871.24614050698</v>
      </c>
      <c r="R243" s="24"/>
      <c r="S243" s="24">
        <f t="shared" si="126"/>
        <v>1481185.753859493</v>
      </c>
      <c r="T243" s="24">
        <f t="shared" si="127"/>
        <v>0</v>
      </c>
      <c r="U243" s="24">
        <f t="shared" si="128"/>
        <v>122871.24614050698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458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493152.58819474612</v>
      </c>
      <c r="P247" s="65">
        <f>INDEX(classify,$E247,'Function-Classif'!P$1)*$F247</f>
        <v>0</v>
      </c>
      <c r="Q247" s="65">
        <f>INDEX(classify,$E247,'Function-Classif'!Q$1)*$F247</f>
        <v>178679.41180525391</v>
      </c>
      <c r="R247" s="41"/>
      <c r="S247" s="41">
        <f t="shared" si="126"/>
        <v>493152.58819474612</v>
      </c>
      <c r="T247" s="41">
        <f t="shared" si="127"/>
        <v>0</v>
      </c>
      <c r="U247" s="41">
        <f t="shared" si="128"/>
        <v>178679.41180525391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23314143.129873529</v>
      </c>
      <c r="P248" s="24">
        <f>SUM(P239:P247)</f>
        <v>0</v>
      </c>
      <c r="Q248" s="24">
        <f>SUM(Q239:Q247)</f>
        <v>5990784.8701264728</v>
      </c>
      <c r="R248" s="24"/>
      <c r="S248" s="24">
        <f>SUM(S239:S247)</f>
        <v>23314143.129873529</v>
      </c>
      <c r="T248" s="24">
        <f>SUM(T239:T247)</f>
        <v>0</v>
      </c>
      <c r="U248" s="24">
        <f>SUM(U239:U247)</f>
        <v>5990784.8701264728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36373212.848033197</v>
      </c>
      <c r="P250" s="24">
        <f>P248+P236</f>
        <v>0</v>
      </c>
      <c r="Q250" s="24">
        <f>Q248+Q236</f>
        <v>17646303.15196681</v>
      </c>
      <c r="R250" s="24"/>
      <c r="S250" s="24">
        <f>S248+S236</f>
        <v>36373212.848033197</v>
      </c>
      <c r="T250" s="24">
        <f>T248+T236</f>
        <v>0</v>
      </c>
      <c r="U250" s="24">
        <f>U248+U236</f>
        <v>17646303.15196681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3868221.9364681337</v>
      </c>
      <c r="P274" s="47">
        <f>INDEX(classify,$E274,'Function-Classif'!P$1)*$F274</f>
        <v>0</v>
      </c>
      <c r="Q274" s="47">
        <f>INDEX(classify,$E274,'Function-Classif'!Q$1)*$F274</f>
        <v>5669549.7263303511</v>
      </c>
      <c r="R274" s="24"/>
      <c r="S274" s="24">
        <f t="shared" ref="S274:S285" si="140">+G274+K274+O274</f>
        <v>14754105.456026236</v>
      </c>
      <c r="T274" s="24">
        <f t="shared" ref="T274:T285" si="141">+H274+L274+P274</f>
        <v>6907179.8176434152</v>
      </c>
      <c r="U274" s="24">
        <f t="shared" ref="U274:U285" si="142">+I274+M274+Q274</f>
        <v>5669549.7263303511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836511.47602589696</v>
      </c>
      <c r="P275" s="47">
        <f>INDEX(classify,$E275,'Function-Classif'!P$1)*$F275</f>
        <v>0</v>
      </c>
      <c r="Q275" s="47">
        <f>INDEX(classify,$E275,'Function-Classif'!Q$1)*$F275</f>
        <v>1226052.5605480319</v>
      </c>
      <c r="R275" s="24"/>
      <c r="S275" s="24">
        <f t="shared" si="140"/>
        <v>3190607.6577733918</v>
      </c>
      <c r="T275" s="24">
        <f t="shared" si="141"/>
        <v>1493692.7816785772</v>
      </c>
      <c r="U275" s="24">
        <f t="shared" si="142"/>
        <v>1226052.5605480319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-611540.69332619361</v>
      </c>
      <c r="P276" s="47">
        <f>INDEX(classify,$E276,'Function-Classif'!P$1)*$F276</f>
        <v>0</v>
      </c>
      <c r="Q276" s="47">
        <f>INDEX(classify,$E276,'Function-Classif'!Q$1)*$F276</f>
        <v>-896318.88434329908</v>
      </c>
      <c r="R276" s="24"/>
      <c r="S276" s="24">
        <f t="shared" si="140"/>
        <v>-2332527.974913517</v>
      </c>
      <c r="T276" s="24">
        <f t="shared" si="141"/>
        <v>-1091980.1407431841</v>
      </c>
      <c r="U276" s="24">
        <f t="shared" si="142"/>
        <v>-896318.88434329908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2246632.7340474897</v>
      </c>
      <c r="P277" s="47">
        <f>INDEX(classify,$E277,'Function-Classif'!P$1)*$F277</f>
        <v>0</v>
      </c>
      <c r="Q277" s="47">
        <f>INDEX(classify,$E277,'Function-Classif'!Q$1)*$F277</f>
        <v>3292829.6803242853</v>
      </c>
      <c r="R277" s="24"/>
      <c r="S277" s="24">
        <f t="shared" si="140"/>
        <v>8569067.8620580938</v>
      </c>
      <c r="T277" s="24">
        <f t="shared" si="141"/>
        <v>4011635.4576176228</v>
      </c>
      <c r="U277" s="24">
        <f t="shared" si="142"/>
        <v>3292829.6803242853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1120459.3959556357</v>
      </c>
      <c r="P278" s="47">
        <f>INDEX(classify,$E278,'Function-Classif'!P$1)*$F278</f>
        <v>0</v>
      </c>
      <c r="Q278" s="47">
        <f>INDEX(classify,$E278,'Function-Classif'!Q$1)*$F278</f>
        <v>405965.68002186553</v>
      </c>
      <c r="R278" s="24"/>
      <c r="S278" s="24">
        <f t="shared" si="140"/>
        <v>4204592.3199781347</v>
      </c>
      <c r="T278" s="24">
        <f t="shared" si="141"/>
        <v>0</v>
      </c>
      <c r="U278" s="24">
        <f t="shared" si="142"/>
        <v>405965.68002186553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401254.69310819084</v>
      </c>
      <c r="P279" s="47">
        <f>INDEX(classify,$E279,'Function-Classif'!P$1)*$F279</f>
        <v>0</v>
      </c>
      <c r="Q279" s="47">
        <f>INDEX(classify,$E279,'Function-Classif'!Q$1)*$F279</f>
        <v>588108.30217705457</v>
      </c>
      <c r="R279" s="24"/>
      <c r="S279" s="24">
        <f t="shared" si="140"/>
        <v>1530458.7363591311</v>
      </c>
      <c r="T279" s="24">
        <f t="shared" si="141"/>
        <v>716488.96146381448</v>
      </c>
      <c r="U279" s="24">
        <f t="shared" si="142"/>
        <v>588108.30217705457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4132359.9234478567</v>
      </c>
      <c r="P280" s="47">
        <f>INDEX(classify,$E280,'Function-Classif'!P$1)*$F280</f>
        <v>0</v>
      </c>
      <c r="Q280" s="47">
        <f>INDEX(classify,$E280,'Function-Classif'!Q$1)*$F280</f>
        <v>6056689.7292541917</v>
      </c>
      <c r="R280" s="24"/>
      <c r="S280" s="24">
        <f t="shared" si="140"/>
        <v>15761576.014553592</v>
      </c>
      <c r="T280" s="24">
        <f t="shared" si="141"/>
        <v>7378830.2561922204</v>
      </c>
      <c r="U280" s="24">
        <f t="shared" si="142"/>
        <v>6056689.7292541917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341220.00605423225</v>
      </c>
      <c r="P281" s="47">
        <f>INDEX(classify,$E281,'Function-Classif'!P$1)*$F281</f>
        <v>0</v>
      </c>
      <c r="Q281" s="47">
        <f>INDEX(classify,$E281,'Function-Classif'!Q$1)*$F281</f>
        <v>123631.0858696715</v>
      </c>
      <c r="R281" s="24"/>
      <c r="S281" s="24">
        <f t="shared" si="140"/>
        <v>1280448.9141303287</v>
      </c>
      <c r="T281" s="24">
        <f t="shared" si="141"/>
        <v>0</v>
      </c>
      <c r="U281" s="24">
        <f t="shared" si="142"/>
        <v>123631.0858696715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-32471.690763930594</v>
      </c>
      <c r="P282" s="47">
        <f>INDEX(classify,$E282,'Function-Classif'!P$1)*$F282</f>
        <v>0</v>
      </c>
      <c r="Q282" s="47">
        <f>INDEX(classify,$E282,'Function-Classif'!Q$1)*$F282</f>
        <v>-47592.891128738651</v>
      </c>
      <c r="R282" s="24"/>
      <c r="S282" s="24">
        <f t="shared" si="140"/>
        <v>-123852.96338605048</v>
      </c>
      <c r="T282" s="24">
        <f t="shared" si="141"/>
        <v>-57982.14548521088</v>
      </c>
      <c r="U282" s="24">
        <f t="shared" si="142"/>
        <v>-47592.891128738651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526034.51185966574</v>
      </c>
      <c r="P283" s="47">
        <f>INDEX(classify,$E283,'Function-Classif'!P$1)*$F283</f>
        <v>0</v>
      </c>
      <c r="Q283" s="47">
        <f>INDEX(classify,$E283,'Function-Classif'!Q$1)*$F283</f>
        <v>770994.75462810125</v>
      </c>
      <c r="R283" s="24"/>
      <c r="S283" s="24">
        <f t="shared" si="140"/>
        <v>2006391.7709367778</v>
      </c>
      <c r="T283" s="24">
        <f t="shared" si="141"/>
        <v>939298.47443512129</v>
      </c>
      <c r="U283" s="24">
        <f t="shared" si="142"/>
        <v>770994.75462810125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273475.30906559463</v>
      </c>
      <c r="P284" s="47">
        <f>INDEX(classify,$E284,'Function-Classif'!P$1)*$F284</f>
        <v>0</v>
      </c>
      <c r="Q284" s="47">
        <f>INDEX(classify,$E284,'Function-Classif'!Q$1)*$F284</f>
        <v>99085.77697214458</v>
      </c>
      <c r="R284" s="24"/>
      <c r="S284" s="24">
        <f t="shared" si="140"/>
        <v>1024739.2230278554</v>
      </c>
      <c r="T284" s="24">
        <f t="shared" si="141"/>
        <v>0</v>
      </c>
      <c r="U284" s="24">
        <f t="shared" si="142"/>
        <v>99085.77697214458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150254.52437909195</v>
      </c>
      <c r="P285" s="65">
        <f>INDEX(classify,$E285,'Function-Classif'!P$1)*$F285</f>
        <v>0</v>
      </c>
      <c r="Q285" s="65">
        <f>INDEX(classify,$E285,'Function-Classif'!Q$1)*$F285</f>
        <v>54440.330801898359</v>
      </c>
      <c r="R285" s="41"/>
      <c r="S285" s="41">
        <f t="shared" si="140"/>
        <v>563018.66919810162</v>
      </c>
      <c r="T285" s="41">
        <f t="shared" si="141"/>
        <v>0</v>
      </c>
      <c r="U285" s="41">
        <f t="shared" si="142"/>
        <v>54440.330801898359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13252412.126321664</v>
      </c>
      <c r="P286" s="24">
        <f>SUM(P274:P285)</f>
        <v>0</v>
      </c>
      <c r="Q286" s="24">
        <f>SUM(Q274:Q285)</f>
        <v>17343435.851455554</v>
      </c>
      <c r="R286" s="24"/>
      <c r="S286" s="24">
        <f>SUM(S274:S285)</f>
        <v>50428625.685742073</v>
      </c>
      <c r="T286" s="24">
        <f>SUM(T274:T285)</f>
        <v>20297163.462802377</v>
      </c>
      <c r="U286" s="24">
        <f>SUM(U274:U285)</f>
        <v>17343435.851455554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49625624.974354863</v>
      </c>
      <c r="P288" s="24">
        <f t="shared" si="145"/>
        <v>0</v>
      </c>
      <c r="Q288" s="24">
        <f t="shared" si="145"/>
        <v>51668127.003422365</v>
      </c>
      <c r="R288" s="24"/>
      <c r="S288" s="24">
        <f>S286+S271+S258+S248+S236+S221+S204</f>
        <v>168412786.84768069</v>
      </c>
      <c r="T288" s="24">
        <f>T286+T271+T258+T248+T236+T221+T204</f>
        <v>465540988.14889693</v>
      </c>
      <c r="U288" s="24">
        <f>U286+U271+U258+U248+U236+U221+U204</f>
        <v>51668127.003422365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49625624.974354863</v>
      </c>
      <c r="P290" s="24">
        <f t="shared" si="146"/>
        <v>0</v>
      </c>
      <c r="Q290" s="24">
        <f t="shared" si="146"/>
        <v>51668127.003422365</v>
      </c>
      <c r="R290" s="24"/>
      <c r="S290" s="24">
        <f>S288-SUM(S196:S199)</f>
        <v>152195998.92293608</v>
      </c>
      <c r="T290" s="24">
        <f>T288-SUM(T196:T199)</f>
        <v>427820098.07364154</v>
      </c>
      <c r="U290" s="24">
        <f>U288-SUM(U196:U199)</f>
        <v>51668127.003422365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435520.55828610389</v>
      </c>
      <c r="P371" s="47">
        <f>INDEX(classify,$E371,'Function-Classif'!P$1)*$F371</f>
        <v>0</v>
      </c>
      <c r="Q371" s="47">
        <f>INDEX(classify,$E371,'Function-Classif'!Q$1)*$F371</f>
        <v>462520.44171389611</v>
      </c>
      <c r="R371" s="24"/>
      <c r="S371" s="24">
        <f t="shared" ref="S371:S381" si="180">+G371+K371+O371</f>
        <v>435520.55828610389</v>
      </c>
      <c r="T371" s="24">
        <f t="shared" ref="T371:T381" si="181">+H371+L371+P371</f>
        <v>0</v>
      </c>
      <c r="U371" s="24">
        <f t="shared" ref="U371:U381" si="182">+I371+M371+Q371</f>
        <v>462520.44171389611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1465375.9084162482</v>
      </c>
      <c r="P374" s="24">
        <f t="shared" si="183"/>
        <v>0</v>
      </c>
      <c r="Q374" s="24">
        <f t="shared" si="183"/>
        <v>276522.09158375196</v>
      </c>
      <c r="R374" s="24"/>
      <c r="S374" s="24">
        <f t="shared" si="180"/>
        <v>1465375.9084162482</v>
      </c>
      <c r="T374" s="24">
        <f t="shared" si="181"/>
        <v>0</v>
      </c>
      <c r="U374" s="24">
        <f t="shared" si="182"/>
        <v>276522.09158375196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155595.61978320355</v>
      </c>
      <c r="P375" s="47">
        <f>INDEX(classify,$E375,'Function-Classif'!P$1)*$F375</f>
        <v>0</v>
      </c>
      <c r="Q375" s="47">
        <f>INDEX(classify,$E375,'Function-Classif'!Q$1)*$F375</f>
        <v>12907.38021679644</v>
      </c>
      <c r="R375" s="24"/>
      <c r="S375" s="24">
        <f t="shared" ref="S375" si="184">+G375+K375+O375</f>
        <v>155595.61978320355</v>
      </c>
      <c r="T375" s="24">
        <f t="shared" ref="T375" si="185">+H375+L375+P375</f>
        <v>0</v>
      </c>
      <c r="U375" s="24">
        <f t="shared" ref="U375" si="186">+I375+M375+Q375</f>
        <v>12907.38021679644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1130080.4224994252</v>
      </c>
      <c r="P380" s="47">
        <f>INDEX(classify,$E380,'Function-Classif'!P$1)*$F380</f>
        <v>0</v>
      </c>
      <c r="Q380" s="47">
        <f>INDEX(classify,$E380,'Function-Classif'!Q$1)*$F380</f>
        <v>409451.57750057481</v>
      </c>
      <c r="R380" s="24"/>
      <c r="S380" s="24">
        <f t="shared" si="180"/>
        <v>1130080.4224994252</v>
      </c>
      <c r="T380" s="24">
        <f t="shared" si="181"/>
        <v>0</v>
      </c>
      <c r="U380" s="24">
        <f t="shared" si="182"/>
        <v>409451.57750057481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4611956.5089849811</v>
      </c>
      <c r="P382" s="24">
        <f>SUM(P371:P381)</f>
        <v>0</v>
      </c>
      <c r="Q382" s="24">
        <f>SUM(Q371:Q381)</f>
        <v>4897872.4910150198</v>
      </c>
      <c r="R382" s="24"/>
      <c r="S382" s="24">
        <f>SUM(S371:S381)</f>
        <v>4611956.5089849811</v>
      </c>
      <c r="T382" s="24">
        <f>SUM(T371:T381)</f>
        <v>0</v>
      </c>
      <c r="U382" s="24">
        <f>SUM(U371:U381)</f>
        <v>4897872.4910150198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2173815.6028616363</v>
      </c>
      <c r="P388" s="24">
        <f t="shared" si="190"/>
        <v>0</v>
      </c>
      <c r="Q388" s="24">
        <f t="shared" si="190"/>
        <v>410207.39713836374</v>
      </c>
      <c r="R388" s="24"/>
      <c r="S388" s="24">
        <f t="shared" si="187"/>
        <v>2173815.6028616363</v>
      </c>
      <c r="T388" s="24">
        <f t="shared" si="188"/>
        <v>0</v>
      </c>
      <c r="U388" s="24">
        <f t="shared" si="189"/>
        <v>410207.39713836374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372684.11924120615</v>
      </c>
      <c r="P389" s="24">
        <f t="shared" si="191"/>
        <v>0</v>
      </c>
      <c r="Q389" s="24">
        <f t="shared" si="191"/>
        <v>30915.880758793868</v>
      </c>
      <c r="R389" s="24"/>
      <c r="S389" s="24">
        <f t="shared" si="187"/>
        <v>372684.11924120615</v>
      </c>
      <c r="T389" s="24">
        <f t="shared" si="188"/>
        <v>0</v>
      </c>
      <c r="U389" s="24">
        <f t="shared" si="189"/>
        <v>30915.880758793868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458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2791233.0290643424</v>
      </c>
      <c r="P394" s="24">
        <f>SUM(P385:P393)</f>
        <v>0</v>
      </c>
      <c r="Q394" s="24">
        <f>SUM(Q385:Q393)</f>
        <v>479906.97093565756</v>
      </c>
      <c r="R394" s="24"/>
      <c r="S394" s="24">
        <f>SUM(S385:S393)</f>
        <v>2791233.0290643424</v>
      </c>
      <c r="T394" s="24">
        <f>SUM(T385:T393)</f>
        <v>0</v>
      </c>
      <c r="U394" s="24">
        <f>SUM(U385:U393)</f>
        <v>479906.97093565756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7403189.5380493235</v>
      </c>
      <c r="P396" s="24">
        <f>P394+P382</f>
        <v>0</v>
      </c>
      <c r="Q396" s="24">
        <f>Q394+Q382</f>
        <v>5377779.4619506774</v>
      </c>
      <c r="R396" s="24"/>
      <c r="S396" s="24">
        <f>S394+S382</f>
        <v>7403189.5380493235</v>
      </c>
      <c r="T396" s="24">
        <f>T394+T382</f>
        <v>0</v>
      </c>
      <c r="U396" s="24">
        <f>U394+U382</f>
        <v>5377779.4619506774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7403189.5380493235</v>
      </c>
      <c r="P419" s="24">
        <f>P417+P404+P396+P368+P355+P349</f>
        <v>0</v>
      </c>
      <c r="Q419" s="24">
        <f>Q417+Q404+Q396+Q368+Q355+Q349</f>
        <v>10850657.461950678</v>
      </c>
      <c r="R419" s="24"/>
      <c r="S419" s="24">
        <f>S417+S404+S396+S368+S355+S349</f>
        <v>28237117.970294021</v>
      </c>
      <c r="T419" s="24">
        <f>T417+T404+T396+T368+T355+T349</f>
        <v>13219293.567755304</v>
      </c>
      <c r="U419" s="24">
        <f>U417+U404+U396+U368+U355+U349</f>
        <v>10850657.461950678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3003972.4907990517</v>
      </c>
      <c r="P422" s="47">
        <f>INDEX(classify,$E422,'Function-Classif'!P$1)*$F422</f>
        <v>0</v>
      </c>
      <c r="Q422" s="47">
        <f>INDEX(classify,$E422,'Function-Classif'!Q$1)*$F422</f>
        <v>4402842.3634513374</v>
      </c>
      <c r="R422" s="24"/>
      <c r="S422" s="24">
        <f t="shared" ref="S422:S433" si="202">+G422+K422+O422</f>
        <v>11457700.112397913</v>
      </c>
      <c r="T422" s="24">
        <f t="shared" ref="T422:T433" si="203">+H422+L422+P422</f>
        <v>5363957.5241507506</v>
      </c>
      <c r="U422" s="24">
        <f t="shared" ref="U422:U433" si="204">+I422+M422+Q422</f>
        <v>4402842.3634513374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-343014.04329223157</v>
      </c>
      <c r="P424" s="47">
        <f>INDEX(classify,$E424,'Function-Classif'!P$1)*$F424</f>
        <v>0</v>
      </c>
      <c r="Q424" s="47">
        <f>INDEX(classify,$E424,'Function-Classif'!Q$1)*$F424</f>
        <v>-502746.53502703935</v>
      </c>
      <c r="R424" s="24"/>
      <c r="S424" s="24">
        <f t="shared" si="202"/>
        <v>-1308318.2533865515</v>
      </c>
      <c r="T424" s="24">
        <f t="shared" si="203"/>
        <v>-612493.21158640925</v>
      </c>
      <c r="U424" s="24">
        <f t="shared" si="204"/>
        <v>-502746.53502703935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104811.13233249792</v>
      </c>
      <c r="P433" s="65">
        <f>INDEX(classify,$E433,'Function-Classif'!P$1)*$F433</f>
        <v>0</v>
      </c>
      <c r="Q433" s="65">
        <f>INDEX(classify,$E433,'Function-Classif'!Q$1)*$F433</f>
        <v>37975.247264479178</v>
      </c>
      <c r="R433" s="41"/>
      <c r="S433" s="41">
        <f t="shared" si="202"/>
        <v>392737.75273552083</v>
      </c>
      <c r="T433" s="41">
        <f t="shared" si="203"/>
        <v>0</v>
      </c>
      <c r="U433" s="41">
        <f t="shared" si="204"/>
        <v>37975.247264479178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2765769.5798393181</v>
      </c>
      <c r="P434" s="24">
        <f>SUM(P422:P433)</f>
        <v>0</v>
      </c>
      <c r="Q434" s="24">
        <f>SUM(Q422:Q433)</f>
        <v>3938071.0756887775</v>
      </c>
      <c r="R434" s="24"/>
      <c r="S434" s="24">
        <f>SUM(S422:S433)</f>
        <v>10542119.611746883</v>
      </c>
      <c r="T434" s="24">
        <f>SUM(T422:T433)</f>
        <v>4751464.3125643414</v>
      </c>
      <c r="U434" s="24">
        <f>SUM(U422:U433)</f>
        <v>3938071.0756887775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10168959.117888641</v>
      </c>
      <c r="P436" s="24">
        <f>P434+P417+P404+P394+P382+P368+P355+P349</f>
        <v>0</v>
      </c>
      <c r="Q436" s="24">
        <f>Q434+Q417+Q404+Q394+Q382+Q368+Q355+Q349</f>
        <v>14788728.537639454</v>
      </c>
      <c r="R436" s="24"/>
      <c r="S436" s="24">
        <f>S434+S417+S404+S394+S382+S368+S355+S349</f>
        <v>38779237.582040906</v>
      </c>
      <c r="T436" s="24">
        <f>T434+T417+T404+T394+T382+T368+T355+T349</f>
        <v>17970757.880319647</v>
      </c>
      <c r="U436" s="24">
        <f>U434+U417+U404+U394+U382+U368+U355+U349</f>
        <v>14788728.537639454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27686519.649737403</v>
      </c>
      <c r="P444" s="47">
        <f>INDEX(classify,$E444,'Function-Classif'!P$1)*$F444</f>
        <v>0</v>
      </c>
      <c r="Q444" s="47">
        <f>INDEX(classify,$E444,'Function-Classif'!Q$1)*$F444</f>
        <v>10031400.350262599</v>
      </c>
      <c r="R444" s="24"/>
      <c r="S444" s="24">
        <f t="shared" si="205"/>
        <v>27686519.649737403</v>
      </c>
      <c r="T444" s="24">
        <f t="shared" si="206"/>
        <v>0</v>
      </c>
      <c r="U444" s="24">
        <f t="shared" si="207"/>
        <v>10031400.350262599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4880347.1772593679</v>
      </c>
      <c r="P445" s="47">
        <f>INDEX(classify,$E445,'Function-Classif'!P$1)*$F445</f>
        <v>0</v>
      </c>
      <c r="Q445" s="47">
        <f>INDEX(classify,$E445,'Function-Classif'!Q$1)*$F445</f>
        <v>1768251.0117817225</v>
      </c>
      <c r="R445" s="24"/>
      <c r="S445" s="24">
        <f t="shared" si="205"/>
        <v>18287146.988218278</v>
      </c>
      <c r="T445" s="24">
        <f t="shared" si="206"/>
        <v>0</v>
      </c>
      <c r="U445" s="24">
        <f t="shared" si="207"/>
        <v>1768251.0117817225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32566866.82699677</v>
      </c>
      <c r="P447" s="24">
        <f>SUM(P439:P446)</f>
        <v>0</v>
      </c>
      <c r="Q447" s="24">
        <f>SUM(Q439:Q446)</f>
        <v>11799651.362044321</v>
      </c>
      <c r="R447" s="24"/>
      <c r="S447" s="24">
        <f>SUM(S439:S446)</f>
        <v>127042875.63795568</v>
      </c>
      <c r="T447" s="24">
        <f>SUM(T439:T446)</f>
        <v>0</v>
      </c>
      <c r="U447" s="24">
        <f>SUM(U439:U446)</f>
        <v>11799651.362044321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7905259.5948374635</v>
      </c>
      <c r="P455" s="47">
        <f>INDEX(classify,$E455,'Function-Classif'!P$1)*$F455</f>
        <v>0</v>
      </c>
      <c r="Q455" s="47">
        <f>INDEX(classify,$E455,'Function-Classif'!Q$1)*$F455</f>
        <v>2864239.5242090845</v>
      </c>
      <c r="R455" s="24"/>
      <c r="S455" s="24">
        <f t="shared" ref="S455" si="211">+G455+K455+O455</f>
        <v>29664969.475790918</v>
      </c>
      <c r="T455" s="24">
        <f t="shared" ref="T455" si="212">+H455+L455+P455</f>
        <v>0</v>
      </c>
      <c r="U455" s="24">
        <f t="shared" ref="U455" si="213">+I455+M455+Q455</f>
        <v>2864239.5242090845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455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-243636.40160787114</v>
      </c>
      <c r="P459" s="47">
        <f>INDEX(classify,$E459,'Function-Classif'!P$1)*$F459</f>
        <v>0</v>
      </c>
      <c r="Q459" s="47">
        <f>INDEX(classify,$E459,'Function-Classif'!Q$1)*$F459</f>
        <v>-88274.521873647594</v>
      </c>
      <c r="R459" s="24"/>
      <c r="S459" s="24">
        <f t="shared" ref="S459" si="217">+G459+K459+O459</f>
        <v>-914260.47812635242</v>
      </c>
      <c r="T459" s="24">
        <f t="shared" ref="T459" si="218">+H459+L459+P459</f>
        <v>0</v>
      </c>
      <c r="U459" s="24">
        <f t="shared" ref="U459" si="219">+I459+M459+Q459</f>
        <v>-88274.521873647594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15112354.789161434</v>
      </c>
      <c r="P461" s="47">
        <f>INDEX(classify,$E461,'Function-Classif'!P$1)*$F461</f>
        <v>0</v>
      </c>
      <c r="Q461" s="47">
        <f>INDEX(classify,$E461,'Function-Classif'!Q$1)*$F461</f>
        <v>5475519.6046002321</v>
      </c>
      <c r="R461" s="24"/>
      <c r="S461" s="24">
        <f t="shared" ref="S461" si="220">+G461+K461+O461</f>
        <v>56710034.395399772</v>
      </c>
      <c r="T461" s="24">
        <f t="shared" ref="T461" si="221">+H461+L461+P461</f>
        <v>0</v>
      </c>
      <c r="U461" s="24">
        <f t="shared" ref="U461" si="222">+I461+M461+Q461</f>
        <v>5475519.6046002321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104966469.78374265</v>
      </c>
      <c r="P465" s="24">
        <f t="shared" si="226"/>
        <v>0</v>
      </c>
      <c r="Q465" s="24">
        <f t="shared" si="226"/>
        <v>71719262.972402349</v>
      </c>
      <c r="R465" s="24"/>
      <c r="S465" s="24">
        <f>S288+S447+S455+S457+S461+S453+S459+S463</f>
        <v>380916405.87870067</v>
      </c>
      <c r="T465" s="24">
        <f>T288+T447+T455+T457+T461+T453+T459+T463</f>
        <v>465540988.14889693</v>
      </c>
      <c r="U465" s="24">
        <f>U288+U447+U455+U457+U461+U453+U459+U463</f>
        <v>71719262.972402349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80" t="s">
        <v>244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6"/>
      <c r="S9" s="180" t="s">
        <v>8</v>
      </c>
      <c r="T9" s="180"/>
      <c r="U9" s="180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0.24334332219482094</v>
      </c>
      <c r="P13" s="48">
        <f>'Function-Classif'!P64/'Function-Classif'!$F64</f>
        <v>0</v>
      </c>
      <c r="Q13" s="48">
        <f>'Function-Classif'!Q64/'Function-Classif'!$F64</f>
        <v>8.8168333123168269E-2</v>
      </c>
      <c r="R13" s="24"/>
      <c r="S13" s="50">
        <f>+G13+K13+O13</f>
        <v>0.9118316668768317</v>
      </c>
      <c r="T13" s="50">
        <f t="shared" ref="T13:U13" si="1">+H13+L13+P13</f>
        <v>0</v>
      </c>
      <c r="U13" s="50">
        <f t="shared" si="1"/>
        <v>8.8168333123168269E-2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0.73404152852907589</v>
      </c>
      <c r="P16" s="49">
        <f>+'Function-Classif'!P62/'Function-Classif'!$F62</f>
        <v>0</v>
      </c>
      <c r="Q16" s="49">
        <f>+'Function-Classif'!Q62/'Function-Classif'!$F62</f>
        <v>0.26595847147092416</v>
      </c>
      <c r="R16" s="24"/>
      <c r="S16" s="50">
        <f t="shared" si="3"/>
        <v>0.73404152852907589</v>
      </c>
      <c r="T16" s="50">
        <f t="shared" si="4"/>
        <v>0</v>
      </c>
      <c r="U16" s="50">
        <f t="shared" si="5"/>
        <v>0.26595847147092416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1.0000000000000002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0.2436617030354514</v>
      </c>
      <c r="P17" s="49">
        <f>+'Function-Classif'!P76/'Function-Classif'!$F76</f>
        <v>0</v>
      </c>
      <c r="Q17" s="49">
        <f>+'Function-Classif'!Q76/'Function-Classif'!$F76</f>
        <v>8.8283689105668875E-2</v>
      </c>
      <c r="R17" s="24"/>
      <c r="S17" s="50">
        <f t="shared" si="3"/>
        <v>0.91171631089433125</v>
      </c>
      <c r="T17" s="50">
        <f t="shared" si="4"/>
        <v>0</v>
      </c>
      <c r="U17" s="50">
        <f t="shared" si="5"/>
        <v>8.8283689105668875E-2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0.87279087647618536</v>
      </c>
      <c r="P18" s="49">
        <f>SUM('Function-Classif'!P37:P50)/SUM('Function-Classif'!$F37:$F50)</f>
        <v>0</v>
      </c>
      <c r="Q18" s="49">
        <f>SUM('Function-Classif'!Q37:Q50)/SUM('Function-Classif'!$F37:$F50)</f>
        <v>0.12720912352381469</v>
      </c>
      <c r="R18" s="24"/>
      <c r="S18" s="50">
        <f t="shared" si="3"/>
        <v>0.87279087647618536</v>
      </c>
      <c r="T18" s="50">
        <f t="shared" si="4"/>
        <v>0</v>
      </c>
      <c r="U18" s="50">
        <f t="shared" si="5"/>
        <v>0.12720912352381469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0.24302034503321196</v>
      </c>
      <c r="P19" s="49">
        <f>'Function-Classif'!P87/'Function-Classif'!$F87</f>
        <v>0</v>
      </c>
      <c r="Q19" s="49">
        <f>'Function-Classif'!Q87/'Function-Classif'!$F87</f>
        <v>8.8051311798239065E-2</v>
      </c>
      <c r="R19" s="40"/>
      <c r="S19" s="50">
        <f t="shared" si="3"/>
        <v>0.91194868820176089</v>
      </c>
      <c r="T19" s="50">
        <f t="shared" si="4"/>
        <v>0</v>
      </c>
      <c r="U19" s="50">
        <f t="shared" si="5"/>
        <v>8.8051311798239065E-2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0.14153325123319993</v>
      </c>
      <c r="P20" s="51">
        <f>'Function-Classif'!P419/'Function-Classif'!$F419</f>
        <v>0</v>
      </c>
      <c r="Q20" s="51">
        <f>'Function-Classif'!Q419/'Function-Classif'!$F419</f>
        <v>0.20744151162342281</v>
      </c>
      <c r="R20" s="21"/>
      <c r="S20" s="50">
        <f t="shared" si="3"/>
        <v>0.5398336880679363</v>
      </c>
      <c r="T20" s="50">
        <f t="shared" si="4"/>
        <v>0.25272480030864097</v>
      </c>
      <c r="U20" s="50">
        <f t="shared" si="5"/>
        <v>0.20744151162342281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7.8560811064920411E-2</v>
      </c>
      <c r="P21" s="51">
        <f>'Function-Classif'!P290/'Function-Classif'!$F290</f>
        <v>0</v>
      </c>
      <c r="Q21" s="51">
        <f>'Function-Classif'!Q290/'Function-Classif'!$F290</f>
        <v>8.1794233638202055E-2</v>
      </c>
      <c r="R21" s="24"/>
      <c r="S21" s="50">
        <f t="shared" si="3"/>
        <v>0.24093683701516044</v>
      </c>
      <c r="T21" s="50">
        <f t="shared" si="4"/>
        <v>0.67726892934663752</v>
      </c>
      <c r="U21" s="50">
        <f t="shared" si="5"/>
        <v>8.1794233638202055E-2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0.48496734368041539</v>
      </c>
      <c r="P26" s="51">
        <f>'Function-Classif'!P382/'Function-Classif'!$F382</f>
        <v>0</v>
      </c>
      <c r="Q26" s="51">
        <f>'Function-Classif'!Q382/'Function-Classif'!$F382</f>
        <v>0.51503265631958473</v>
      </c>
      <c r="R26" s="24"/>
      <c r="S26" s="50">
        <f t="shared" si="3"/>
        <v>0.48496734368041539</v>
      </c>
      <c r="T26" s="50">
        <f t="shared" si="4"/>
        <v>0</v>
      </c>
      <c r="U26" s="50">
        <f t="shared" si="5"/>
        <v>0.51503265631958473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1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0.85329060482411101</v>
      </c>
      <c r="P27" s="51">
        <f>'Function-Classif'!P394/'Function-Classif'!$F394</f>
        <v>0</v>
      </c>
      <c r="Q27" s="51">
        <f>'Function-Classif'!Q394/'Function-Classif'!$F394</f>
        <v>0.14670939517588902</v>
      </c>
      <c r="R27" s="24"/>
      <c r="S27" s="50">
        <f t="shared" si="3"/>
        <v>0.85329060482411101</v>
      </c>
      <c r="T27" s="50">
        <f t="shared" si="4"/>
        <v>0</v>
      </c>
      <c r="U27" s="50">
        <f t="shared" si="5"/>
        <v>0.14670939517588902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0.48496734368041533</v>
      </c>
      <c r="P31" s="51">
        <f>SUM('Function-Classif'!P372:P381)/SUM('Function-Classif'!$F372:$F381)</f>
        <v>0</v>
      </c>
      <c r="Q31" s="51">
        <f>SUM('Function-Classif'!Q372:Q381)/SUM('Function-Classif'!$F372:$F381)</f>
        <v>0.51503265631958461</v>
      </c>
      <c r="R31" s="24"/>
      <c r="S31" s="50">
        <f t="shared" si="3"/>
        <v>0.48496734368041533</v>
      </c>
      <c r="T31" s="50">
        <f t="shared" si="4"/>
        <v>0</v>
      </c>
      <c r="U31" s="50">
        <f t="shared" si="5"/>
        <v>0.51503265631958461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456</v>
      </c>
      <c r="D33" t="s">
        <v>457</v>
      </c>
      <c r="E33">
        <f t="shared" si="2"/>
        <v>21</v>
      </c>
      <c r="F33" s="50">
        <f t="shared" si="0"/>
        <v>1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0.92339970079585265</v>
      </c>
      <c r="P33">
        <f>SUM('Function-Classif'!P46:P50)/'Function-Classif'!$E44</f>
        <v>0</v>
      </c>
      <c r="Q33">
        <f>SUM('Function-Classif'!Q46:Q50)/'Function-Classif'!$E44</f>
        <v>7.6600299204147348E-2</v>
      </c>
      <c r="S33">
        <f>SUM('Function-Classif'!S46:S50)/'Function-Classif'!$E44</f>
        <v>0.92339970079585265</v>
      </c>
      <c r="T33">
        <f>SUM('Function-Classif'!T46:T50)/'Function-Classif'!$E44</f>
        <v>0</v>
      </c>
      <c r="U33">
        <f>SUM('Function-Classif'!U46:U50)/'Function-Classif'!$E44</f>
        <v>7.6600299204147348E-2</v>
      </c>
      <c r="W33" s="44"/>
    </row>
    <row r="34" spans="3:23" x14ac:dyDescent="0.25">
      <c r="C34" t="s">
        <v>459</v>
      </c>
      <c r="D34" t="s">
        <v>460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0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0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8"/>
  <sheetViews>
    <sheetView tabSelected="1" workbookViewId="0">
      <pane xSplit="3" ySplit="10" topLeftCell="BC76" activePane="bottomRight" state="frozen"/>
      <selection pane="topRight" activeCell="D1" sqref="D1"/>
      <selection pane="bottomLeft" activeCell="A9" sqref="A9"/>
      <selection pane="bottomRight" activeCell="C8" sqref="C8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2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2" customFormat="1" x14ac:dyDescent="0.25">
      <c r="C20" s="6" t="s">
        <v>309</v>
      </c>
      <c r="D20" s="152" t="s">
        <v>371</v>
      </c>
      <c r="E20" s="152">
        <f t="shared" si="4"/>
        <v>9</v>
      </c>
      <c r="F20" s="153"/>
      <c r="G20" s="154">
        <f t="shared" si="0"/>
        <v>422358</v>
      </c>
      <c r="H20" s="155">
        <f t="shared" si="1"/>
        <v>0</v>
      </c>
      <c r="I20" s="155">
        <f t="shared" si="2"/>
        <v>0</v>
      </c>
      <c r="J20" s="155">
        <f t="shared" si="3"/>
        <v>422358</v>
      </c>
      <c r="K20" s="156"/>
      <c r="N20" s="154">
        <v>364109</v>
      </c>
      <c r="R20" s="154">
        <v>45237</v>
      </c>
      <c r="V20" s="154">
        <v>72</v>
      </c>
      <c r="Z20" s="154">
        <v>2824</v>
      </c>
      <c r="AD20" s="154">
        <v>106</v>
      </c>
      <c r="AH20" s="157">
        <v>276</v>
      </c>
      <c r="AL20" s="154">
        <v>13</v>
      </c>
      <c r="AP20" s="154">
        <v>1</v>
      </c>
      <c r="AT20" s="154">
        <v>1</v>
      </c>
      <c r="AX20" s="154">
        <v>9600</v>
      </c>
      <c r="AZ20" s="157"/>
      <c r="BB20" s="154">
        <v>18</v>
      </c>
      <c r="BF20" s="154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8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8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8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4110427911.48</v>
      </c>
      <c r="H34" s="81">
        <f t="shared" si="1"/>
        <v>3748018334.101862</v>
      </c>
      <c r="I34" s="81">
        <f t="shared" si="2"/>
        <v>0</v>
      </c>
      <c r="J34" s="81">
        <f t="shared" si="3"/>
        <v>362409577.37813753</v>
      </c>
      <c r="L34" s="44">
        <f>+'Class Allocation'!L64</f>
        <v>1529529445.4751332</v>
      </c>
      <c r="M34" s="44">
        <f>+'Class Allocation'!M64</f>
        <v>0</v>
      </c>
      <c r="N34" s="44">
        <f>+'Class Allocation'!N64</f>
        <v>209074166.39294127</v>
      </c>
      <c r="O34" s="44"/>
      <c r="P34" s="44">
        <f>+'Class Allocation'!P64</f>
        <v>451996995.89888024</v>
      </c>
      <c r="Q34" s="44">
        <f>+'Class Allocation'!Q64</f>
        <v>0</v>
      </c>
      <c r="R34" s="44">
        <f>+'Class Allocation'!R64</f>
        <v>34099740.658681475</v>
      </c>
      <c r="S34" s="44"/>
      <c r="T34" s="44">
        <f>+'Class Allocation'!T64</f>
        <v>46057261.293056071</v>
      </c>
      <c r="U34" s="44">
        <f>+'Class Allocation'!U64</f>
        <v>0</v>
      </c>
      <c r="V34" s="44">
        <f>+'Class Allocation'!V64</f>
        <v>320204.31638000009</v>
      </c>
      <c r="W34" s="44"/>
      <c r="X34" s="44">
        <f>+'Class Allocation'!X64</f>
        <v>565208879.22366476</v>
      </c>
      <c r="Y34" s="44">
        <f>+'Class Allocation'!Y64</f>
        <v>0</v>
      </c>
      <c r="Z34" s="44">
        <f>+'Class Allocation'!Z64</f>
        <v>3839622.2171623865</v>
      </c>
      <c r="AA34" s="44"/>
      <c r="AB34" s="44">
        <f>+'Class Allocation'!AB64</f>
        <v>516126194.97995722</v>
      </c>
      <c r="AC34" s="44">
        <f>+'Class Allocation'!AC64</f>
        <v>0</v>
      </c>
      <c r="AD34" s="44">
        <f>+'Class Allocation'!AD64</f>
        <v>501390.95552000013</v>
      </c>
      <c r="AE34" s="44"/>
      <c r="AF34" s="44">
        <f>+'Class Allocation'!AF64</f>
        <v>314620621.73629814</v>
      </c>
      <c r="AG34" s="44">
        <f>+'Class Allocation'!AG64</f>
        <v>0</v>
      </c>
      <c r="AH34" s="44">
        <f>+'Class Allocation'!AH64</f>
        <v>423229.89919271483</v>
      </c>
      <c r="AI34" s="44"/>
      <c r="AJ34" s="44">
        <f>+'Class Allocation'!AJ64</f>
        <v>239850824.94547606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35203803.478388265</v>
      </c>
      <c r="AO34" s="44">
        <f>+'Class Allocation'!AO64</f>
        <v>0</v>
      </c>
      <c r="AP34" s="44">
        <f>+'Class Allocation'!AP64</f>
        <v>4756.4990200000011</v>
      </c>
      <c r="AQ34" s="44"/>
      <c r="AR34" s="44">
        <f>+'Class Allocation'!AR64</f>
        <v>16341778.167668419</v>
      </c>
      <c r="AS34" s="44">
        <f>+'Class Allocation'!AS64</f>
        <v>0</v>
      </c>
      <c r="AT34" s="44">
        <f>+'Class Allocation'!AT64</f>
        <v>4756.4990200000011</v>
      </c>
      <c r="AU34" s="44"/>
      <c r="AV34" s="44">
        <f>+'Class Allocation'!AV64</f>
        <v>31287440.949124854</v>
      </c>
      <c r="AW34" s="44">
        <f>+'Class Allocation'!AW64</f>
        <v>0</v>
      </c>
      <c r="AX34" s="44">
        <f>+'Class Allocation'!AX64</f>
        <v>113598820.98173523</v>
      </c>
      <c r="AY34" s="44"/>
      <c r="AZ34" s="44">
        <f>+'Class Allocation'!AZ64</f>
        <v>1012317.9609208188</v>
      </c>
      <c r="BA34" s="44">
        <f>+'Class Allocation'!BA64</f>
        <v>0</v>
      </c>
      <c r="BB34" s="44">
        <f>+'Class Allocation'!BB64</f>
        <v>20314.071950753558</v>
      </c>
      <c r="BC34" s="44"/>
      <c r="BD34" s="44">
        <f>+'Class Allocation'!BD64</f>
        <v>782769.9932941614</v>
      </c>
      <c r="BE34" s="44">
        <f>+'Class Allocation'!BE64</f>
        <v>0</v>
      </c>
      <c r="BF34" s="44">
        <f>+'Class Allocation'!BF64</f>
        <v>112436.76515367275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</v>
      </c>
      <c r="H35" s="81">
        <f t="shared" ref="H35:H37" si="6">+L35+P35+T35+X35+AB35+AF35+AJ35+AN35+AR35+AV35+AZ35+BD35</f>
        <v>2305549928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806066365.82735991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257283233.11530399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30855174.686423998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377672133.70567995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355617243.094432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213221868.44129598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207213605.32892799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25252688.361383997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11133500.602312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19966062.376479998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650165.07969600009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617887.38070400001</v>
      </c>
      <c r="BE35" s="44">
        <f>'Class Allocation'!BE27</f>
        <v>0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1000245183.6218625</v>
      </c>
      <c r="I37" s="81">
        <f t="shared" si="7"/>
        <v>0</v>
      </c>
      <c r="J37" s="81">
        <f t="shared" si="8"/>
        <v>362409577.37813753</v>
      </c>
      <c r="L37" s="44">
        <f>'Class Allocation'!L62</f>
        <v>526944449.35194772</v>
      </c>
      <c r="M37" s="44">
        <f>'Class Allocation'!M62</f>
        <v>0</v>
      </c>
      <c r="N37" s="44">
        <f>'Class Allocation'!N62</f>
        <v>209074166.39294127</v>
      </c>
      <c r="O37" s="44"/>
      <c r="P37" s="44">
        <f>'Class Allocation'!P62</f>
        <v>138146421.8569825</v>
      </c>
      <c r="Q37" s="44">
        <f>'Class Allocation'!Q62</f>
        <v>0</v>
      </c>
      <c r="R37" s="44">
        <f>'Class Allocation'!R62</f>
        <v>34099740.658681475</v>
      </c>
      <c r="S37" s="44"/>
      <c r="T37" s="44">
        <f>'Class Allocation'!T62</f>
        <v>10175973.438260123</v>
      </c>
      <c r="U37" s="44">
        <f>'Class Allocation'!U62</f>
        <v>0</v>
      </c>
      <c r="V37" s="44">
        <f>'Class Allocation'!V62</f>
        <v>320204.31638000009</v>
      </c>
      <c r="W37" s="44"/>
      <c r="X37" s="44">
        <f>'Class Allocation'!X62</f>
        <v>129201190.75607871</v>
      </c>
      <c r="Y37" s="44">
        <f>'Class Allocation'!Y62</f>
        <v>0</v>
      </c>
      <c r="Z37" s="44">
        <f>'Class Allocation'!Z62</f>
        <v>3839622.2171623865</v>
      </c>
      <c r="AA37" s="44"/>
      <c r="AB37" s="44">
        <f>'Class Allocation'!AB62</f>
        <v>107441489.66218343</v>
      </c>
      <c r="AC37" s="44">
        <f>'Class Allocation'!AC62</f>
        <v>0</v>
      </c>
      <c r="AD37" s="44">
        <f>'Class Allocation'!AD62</f>
        <v>501390.95552000013</v>
      </c>
      <c r="AE37" s="44"/>
      <c r="AF37" s="44">
        <f>'Class Allocation'!AF62</f>
        <v>69890014.553820267</v>
      </c>
      <c r="AG37" s="44">
        <f>'Class Allocation'!AG62</f>
        <v>0</v>
      </c>
      <c r="AH37" s="44">
        <f>'Class Allocation'!AH62</f>
        <v>423229.89919271483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6661077.8988410365</v>
      </c>
      <c r="AO37" s="44">
        <f>'Class Allocation'!AO62</f>
        <v>0</v>
      </c>
      <c r="AP37" s="44">
        <f>'Class Allocation'!AP62</f>
        <v>4756.4990200000011</v>
      </c>
      <c r="AQ37" s="44"/>
      <c r="AR37" s="44">
        <f>'Class Allocation'!AR62</f>
        <v>3486317.0784089281</v>
      </c>
      <c r="AS37" s="44">
        <f>'Class Allocation'!AS62</f>
        <v>0</v>
      </c>
      <c r="AT37" s="44">
        <f>'Class Allocation'!AT62</f>
        <v>4756.4990200000011</v>
      </c>
      <c r="AU37" s="44"/>
      <c r="AV37" s="44">
        <f>'Class Allocation'!AV62</f>
        <v>7929130.2767597176</v>
      </c>
      <c r="AW37" s="44">
        <f>'Class Allocation'!AW62</f>
        <v>0</v>
      </c>
      <c r="AX37" s="44">
        <f>'Class Allocation'!AX62</f>
        <v>113598820.98173523</v>
      </c>
      <c r="AY37" s="44"/>
      <c r="AZ37" s="44">
        <f>'Class Allocation'!AZ62</f>
        <v>253640.25740415059</v>
      </c>
      <c r="BA37" s="44">
        <f>'Class Allocation'!BA62</f>
        <v>0</v>
      </c>
      <c r="BB37" s="44">
        <f>'Class Allocation'!BB62</f>
        <v>20314.071950753558</v>
      </c>
      <c r="BC37" s="44"/>
      <c r="BD37" s="44">
        <f>'Class Allocation'!BD62</f>
        <v>115478.49117587344</v>
      </c>
      <c r="BE37" s="44">
        <f>'Class Allocation'!BE62</f>
        <v>0</v>
      </c>
      <c r="BF37" s="44">
        <f>'Class Allocation'!BF62</f>
        <v>112436.76515367275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4331626533.7399988</v>
      </c>
      <c r="H38" s="81">
        <f t="shared" ref="H38" si="10">+L38+P38+T38+X38+AB38+AF38+AJ38+AN38+AR38+AV38+AZ38+BD38</f>
        <v>3949214563.5134315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382411970.22656822</v>
      </c>
      <c r="L38" s="44">
        <f>'Class Allocation'!L76</f>
        <v>1611877357.5390394</v>
      </c>
      <c r="M38" s="44">
        <f>'Class Allocation'!M76</f>
        <v>0</v>
      </c>
      <c r="N38" s="44">
        <f>'Class Allocation'!N76</f>
        <v>220613551.30904767</v>
      </c>
      <c r="O38" s="44"/>
      <c r="P38" s="44">
        <f>'Class Allocation'!P76</f>
        <v>476296089.98026443</v>
      </c>
      <c r="Q38" s="44">
        <f>'Class Allocation'!Q76</f>
        <v>0</v>
      </c>
      <c r="R38" s="44">
        <f>'Class Allocation'!R76</f>
        <v>35981800.215768941</v>
      </c>
      <c r="S38" s="44"/>
      <c r="T38" s="44">
        <f>'Class Allocation'!T76</f>
        <v>48525352.54233256</v>
      </c>
      <c r="U38" s="44">
        <f>'Class Allocation'!U76</f>
        <v>0</v>
      </c>
      <c r="V38" s="44">
        <f>'Class Allocation'!V76</f>
        <v>337877.28345314442</v>
      </c>
      <c r="W38" s="44"/>
      <c r="X38" s="44">
        <f>'Class Allocation'!X76</f>
        <v>595506141.53265703</v>
      </c>
      <c r="Y38" s="44">
        <f>'Class Allocation'!Y76</f>
        <v>0</v>
      </c>
      <c r="Z38" s="44">
        <f>'Class Allocation'!Z76</f>
        <v>4051541.6496808878</v>
      </c>
      <c r="AA38" s="44"/>
      <c r="AB38" s="44">
        <f>'Class Allocation'!AB76</f>
        <v>543770881.36490512</v>
      </c>
      <c r="AC38" s="44">
        <f>'Class Allocation'!AC76</f>
        <v>0</v>
      </c>
      <c r="AD38" s="44">
        <f>'Class Allocation'!AD76</f>
        <v>529064.11729325226</v>
      </c>
      <c r="AE38" s="44"/>
      <c r="AF38" s="44">
        <f>'Class Allocation'!AF76</f>
        <v>331481370.40397686</v>
      </c>
      <c r="AG38" s="44">
        <f>'Class Allocation'!AG76</f>
        <v>0</v>
      </c>
      <c r="AH38" s="44">
        <f>'Class Allocation'!AH76</f>
        <v>446589.1348125324</v>
      </c>
      <c r="AI38" s="44"/>
      <c r="AJ38" s="44">
        <f>'Class Allocation'!AJ76</f>
        <v>252594709.65375292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37088049.000377826</v>
      </c>
      <c r="AO38" s="44">
        <f>'Class Allocation'!AO76</f>
        <v>0</v>
      </c>
      <c r="AP38" s="44">
        <f>'Class Allocation'!AP76</f>
        <v>5019.0234341435744</v>
      </c>
      <c r="AQ38" s="44"/>
      <c r="AR38" s="44">
        <f>'Class Allocation'!AR76</f>
        <v>17217243.574427817</v>
      </c>
      <c r="AS38" s="44">
        <f>'Class Allocation'!AS76</f>
        <v>0</v>
      </c>
      <c r="AT38" s="44">
        <f>'Class Allocation'!AT76</f>
        <v>5019.0234341435744</v>
      </c>
      <c r="AU38" s="44"/>
      <c r="AV38" s="44">
        <f>'Class Allocation'!AV76</f>
        <v>32966138.592082616</v>
      </c>
      <c r="AW38" s="44">
        <f>'Class Allocation'!AW76</f>
        <v>0</v>
      </c>
      <c r="AX38" s="44">
        <f>'Class Allocation'!AX76</f>
        <v>119868655.95914909</v>
      </c>
      <c r="AY38" s="44"/>
      <c r="AZ38" s="44">
        <f>'Class Allocation'!AZ76</f>
        <v>1066627.0655927288</v>
      </c>
      <c r="BA38" s="44">
        <f>'Class Allocation'!BA76</f>
        <v>0</v>
      </c>
      <c r="BB38" s="44">
        <f>'Class Allocation'!BB76</f>
        <v>21435.262098237698</v>
      </c>
      <c r="BC38" s="44"/>
      <c r="BD38" s="44">
        <f>'Class Allocation'!BD76</f>
        <v>824602.26402227918</v>
      </c>
      <c r="BE38" s="44">
        <f>'Class Allocation'!BE76</f>
        <v>0</v>
      </c>
      <c r="BF38" s="44">
        <f>'Class Allocation'!BF76</f>
        <v>118642.46303693786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857428692.99999964</v>
      </c>
      <c r="H39" s="81">
        <f t="shared" ref="H39" si="14">+L39+P39+T39+X39+AB39+AF39+AJ39+AN39+AR39+AV39+AZ39+BD39</f>
        <v>748355940.47929978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109072752.52070001</v>
      </c>
      <c r="L39" s="44">
        <f>SUM('Class Allocation'!L38:L50)</f>
        <v>384856350.30873156</v>
      </c>
      <c r="M39" s="44">
        <f>SUM('Class Allocation'!M38:M50)</f>
        <v>0</v>
      </c>
      <c r="N39" s="44">
        <f>SUM('Class Allocation'!N38:N50)</f>
        <v>94768999.672030732</v>
      </c>
      <c r="O39" s="44"/>
      <c r="P39" s="44">
        <f>SUM('Class Allocation'!P38:P50)</f>
        <v>104464210.21106456</v>
      </c>
      <c r="Q39" s="44">
        <f>SUM('Class Allocation'!Q38:Q50)</f>
        <v>0</v>
      </c>
      <c r="R39" s="44">
        <f>SUM('Class Allocation'!R38:R50)</f>
        <v>11774125.984701432</v>
      </c>
      <c r="S39" s="44"/>
      <c r="T39" s="44">
        <f>SUM('Class Allocation'!T38:T50)</f>
        <v>8302466.900459555</v>
      </c>
      <c r="U39" s="44">
        <f>SUM('Class Allocation'!U38:U50)</f>
        <v>0</v>
      </c>
      <c r="V39" s="44">
        <f>SUM('Class Allocation'!V38:V50)</f>
        <v>0</v>
      </c>
      <c r="W39" s="44"/>
      <c r="X39" s="44">
        <f>SUM('Class Allocation'!X38:X50)</f>
        <v>96362536.279212967</v>
      </c>
      <c r="Y39" s="44">
        <f>SUM('Class Allocation'!Y38:Y50)</f>
        <v>0</v>
      </c>
      <c r="Z39" s="44">
        <f>SUM('Class Allocation'!Z38:Z50)</f>
        <v>0</v>
      </c>
      <c r="AA39" s="44"/>
      <c r="AB39" s="44">
        <f>SUM('Class Allocation'!AB38:AB50)</f>
        <v>87660351.814839602</v>
      </c>
      <c r="AC39" s="44">
        <f>SUM('Class Allocation'!AC38:AC50)</f>
        <v>0</v>
      </c>
      <c r="AD39" s="44">
        <f>SUM('Class Allocation'!AD38:AD50)</f>
        <v>0</v>
      </c>
      <c r="AE39" s="44"/>
      <c r="AF39" s="44">
        <f>SUM('Class Allocation'!AF38:AF50)</f>
        <v>52048223.291125685</v>
      </c>
      <c r="AG39" s="44">
        <f>SUM('Class Allocation'!AG38:AG50)</f>
        <v>0</v>
      </c>
      <c r="AH39" s="44">
        <f>SUM('Class Allocation'!AH38:AH50)</f>
        <v>0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5434701.5656092446</v>
      </c>
      <c r="AO39" s="44">
        <f>SUM('Class Allocation'!AO38:AO50)</f>
        <v>0</v>
      </c>
      <c r="AP39" s="44">
        <f>SUM('Class Allocation'!AP38:AP50)</f>
        <v>0</v>
      </c>
      <c r="AQ39" s="44"/>
      <c r="AR39" s="44">
        <f>SUM('Class Allocation'!AR38:AR50)</f>
        <v>2844448.4769553384</v>
      </c>
      <c r="AS39" s="44">
        <f>SUM('Class Allocation'!AS38:AS50)</f>
        <v>0</v>
      </c>
      <c r="AT39" s="44">
        <f>SUM('Class Allocation'!AT38:AT50)</f>
        <v>0</v>
      </c>
      <c r="AU39" s="44"/>
      <c r="AV39" s="44">
        <f>SUM('Class Allocation'!AV38:AV50)</f>
        <v>6098741.5708087021</v>
      </c>
      <c r="AW39" s="44">
        <f>SUM('Class Allocation'!AW38:AW50)</f>
        <v>0</v>
      </c>
      <c r="AX39" s="44">
        <f>SUM('Class Allocation'!AX38:AX50)</f>
        <v>2498653.9658494983</v>
      </c>
      <c r="AY39" s="44"/>
      <c r="AZ39" s="44">
        <f>SUM('Class Allocation'!AZ38:AZ50)</f>
        <v>195089.03598106306</v>
      </c>
      <c r="BA39" s="44">
        <f>SUM('Class Allocation'!BA38:BA50)</f>
        <v>0</v>
      </c>
      <c r="BB39" s="44">
        <f>SUM('Class Allocation'!BB38:BB50)</f>
        <v>4684.9761859678092</v>
      </c>
      <c r="BC39" s="44"/>
      <c r="BD39" s="44">
        <f>SUM('Class Allocation'!BD38:BD50)</f>
        <v>88821.024511703494</v>
      </c>
      <c r="BE39" s="44">
        <f>SUM('Class Allocation'!BE38:BE50)</f>
        <v>0</v>
      </c>
      <c r="BF39" s="44">
        <f>SUM('Class Allocation'!BF38:BF50)</f>
        <v>26287.921932374928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528239740.00000006</v>
      </c>
      <c r="H41" s="81">
        <f t="shared" si="18"/>
        <v>444382959.77380002</v>
      </c>
      <c r="I41" s="81">
        <f t="shared" si="19"/>
        <v>0</v>
      </c>
      <c r="J41" s="81">
        <f t="shared" si="20"/>
        <v>83856780.226200014</v>
      </c>
      <c r="L41" s="44">
        <f>SUM('Class Allocation'!L38:L42)</f>
        <v>233994190.92077899</v>
      </c>
      <c r="M41" s="44">
        <f>SUM('Class Allocation'!M38:M42)</f>
        <v>0</v>
      </c>
      <c r="N41" s="44">
        <f>SUM('Class Allocation'!N38:N42)</f>
        <v>72859838.906569287</v>
      </c>
      <c r="O41" s="44"/>
      <c r="P41" s="44">
        <f>SUM('Class Allocation'!P38:P42)</f>
        <v>62267111.930775866</v>
      </c>
      <c r="Q41" s="44">
        <f>SUM('Class Allocation'!Q38:Q42)</f>
        <v>0</v>
      </c>
      <c r="R41" s="44">
        <f>SUM('Class Allocation'!R38:R42)</f>
        <v>9052125.9639736302</v>
      </c>
      <c r="S41" s="44"/>
      <c r="T41" s="44">
        <f>SUM('Class Allocation'!T38:T42)</f>
        <v>4743628.0911355326</v>
      </c>
      <c r="U41" s="44">
        <f>SUM('Class Allocation'!U38:U42)</f>
        <v>0</v>
      </c>
      <c r="V41" s="44">
        <f>SUM('Class Allocation'!V38:V42)</f>
        <v>0</v>
      </c>
      <c r="W41" s="44"/>
      <c r="X41" s="44">
        <f>SUM('Class Allocation'!X38:X42)</f>
        <v>55056893.271304682</v>
      </c>
      <c r="Y41" s="44">
        <f>SUM('Class Allocation'!Y38:Y42)</f>
        <v>0</v>
      </c>
      <c r="Z41" s="44">
        <f>SUM('Class Allocation'!Z38:Z42)</f>
        <v>0</v>
      </c>
      <c r="AA41" s="44"/>
      <c r="AB41" s="44">
        <f>SUM('Class Allocation'!AB38:AB42)</f>
        <v>50084885.893935941</v>
      </c>
      <c r="AC41" s="44">
        <f>SUM('Class Allocation'!AC38:AC42)</f>
        <v>0</v>
      </c>
      <c r="AD41" s="44">
        <f>SUM('Class Allocation'!AD38:AD42)</f>
        <v>0</v>
      </c>
      <c r="AE41" s="44"/>
      <c r="AF41" s="44">
        <f>SUM('Class Allocation'!AF38:AF42)</f>
        <v>29737837.808641229</v>
      </c>
      <c r="AG41" s="44">
        <f>SUM('Class Allocation'!AG38:AG42)</f>
        <v>0</v>
      </c>
      <c r="AH41" s="44">
        <f>SUM('Class Allocation'!AH38:AH42)</f>
        <v>0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3105125.6599571984</v>
      </c>
      <c r="AO41" s="44">
        <f>SUM('Class Allocation'!AO38:AO42)</f>
        <v>0</v>
      </c>
      <c r="AP41" s="44">
        <f>SUM('Class Allocation'!AP38:AP42)</f>
        <v>0</v>
      </c>
      <c r="AQ41" s="44"/>
      <c r="AR41" s="44">
        <f>SUM('Class Allocation'!AR38:AR42)</f>
        <v>1625180.3061480636</v>
      </c>
      <c r="AS41" s="44">
        <f>SUM('Class Allocation'!AS38:AS42)</f>
        <v>0</v>
      </c>
      <c r="AT41" s="44">
        <f>SUM('Class Allocation'!AT38:AT42)</f>
        <v>0</v>
      </c>
      <c r="AU41" s="44"/>
      <c r="AV41" s="44">
        <f>SUM('Class Allocation'!AV38:AV42)</f>
        <v>3600494.8051210102</v>
      </c>
      <c r="AW41" s="44">
        <f>SUM('Class Allocation'!AW38:AW42)</f>
        <v>0</v>
      </c>
      <c r="AX41" s="44">
        <f>SUM('Class Allocation'!AX38:AX42)</f>
        <v>1921002.9235835013</v>
      </c>
      <c r="AY41" s="44"/>
      <c r="AZ41" s="44">
        <f>SUM('Class Allocation'!AZ38:AZ42)</f>
        <v>115174.09820215448</v>
      </c>
      <c r="BA41" s="44">
        <f>SUM('Class Allocation'!BA38:BA42)</f>
        <v>0</v>
      </c>
      <c r="BB41" s="44">
        <f>SUM('Class Allocation'!BB38:BB42)</f>
        <v>3601.8804817190653</v>
      </c>
      <c r="BC41" s="44"/>
      <c r="BD41" s="44">
        <f>SUM('Class Allocation'!BD38:BD42)</f>
        <v>52436.98779935488</v>
      </c>
      <c r="BE41" s="44">
        <f>SUM('Class Allocation'!BE38:BE42)</f>
        <v>0</v>
      </c>
      <c r="BF41" s="44">
        <f>SUM('Class Allocation'!BF38:BF42)</f>
        <v>20210.551591868087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329188953.00000006</v>
      </c>
      <c r="H42" s="81">
        <f t="shared" ref="H42" si="22">+L42+P42+T42+X42+AB42+AF42+AJ42+AN42+AR42+AV42+AZ42+BD42</f>
        <v>303972980.70550001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25215972.294500001</v>
      </c>
      <c r="L42" s="44">
        <f>SUM('Class Allocation'!L46:L50)</f>
        <v>150862159.3879526</v>
      </c>
      <c r="M42" s="44">
        <f>SUM('Class Allocation'!M46:M50)</f>
        <v>0</v>
      </c>
      <c r="N42" s="44">
        <f>SUM('Class Allocation'!N46:N50)</f>
        <v>21909160.765461445</v>
      </c>
      <c r="O42" s="44"/>
      <c r="P42" s="44">
        <f>SUM('Class Allocation'!P46:P50)</f>
        <v>42197098.280288704</v>
      </c>
      <c r="Q42" s="44">
        <f>SUM('Class Allocation'!Q46:Q50)</f>
        <v>0</v>
      </c>
      <c r="R42" s="44">
        <f>SUM('Class Allocation'!R46:R50)</f>
        <v>2722000.0207278021</v>
      </c>
      <c r="S42" s="44"/>
      <c r="T42" s="44">
        <f>SUM('Class Allocation'!T46:T50)</f>
        <v>3558838.8093240224</v>
      </c>
      <c r="U42" s="44">
        <f>SUM('Class Allocation'!U46:U50)</f>
        <v>0</v>
      </c>
      <c r="V42" s="44">
        <f>SUM('Class Allocation'!V46:V50)</f>
        <v>0</v>
      </c>
      <c r="W42" s="44"/>
      <c r="X42" s="44">
        <f>SUM('Class Allocation'!X46:X50)</f>
        <v>41305643.007908285</v>
      </c>
      <c r="Y42" s="44">
        <f>SUM('Class Allocation'!Y46:Y50)</f>
        <v>0</v>
      </c>
      <c r="Z42" s="44">
        <f>SUM('Class Allocation'!Z46:Z50)</f>
        <v>0</v>
      </c>
      <c r="AA42" s="44"/>
      <c r="AB42" s="44">
        <f>SUM('Class Allocation'!AB46:AB50)</f>
        <v>37575465.92090366</v>
      </c>
      <c r="AC42" s="44">
        <f>SUM('Class Allocation'!AC46:AC50)</f>
        <v>0</v>
      </c>
      <c r="AD42" s="44">
        <f>SUM('Class Allocation'!AD46:AD50)</f>
        <v>0</v>
      </c>
      <c r="AE42" s="44"/>
      <c r="AF42" s="44">
        <f>SUM('Class Allocation'!AF46:AF50)</f>
        <v>22310385.482484456</v>
      </c>
      <c r="AG42" s="44">
        <f>SUM('Class Allocation'!AG46:AG50)</f>
        <v>0</v>
      </c>
      <c r="AH42" s="44">
        <f>SUM('Class Allocation'!AH46:AH50)</f>
        <v>0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2329575.9056520462</v>
      </c>
      <c r="AO42" s="44">
        <f>SUM('Class Allocation'!AO46:AO50)</f>
        <v>0</v>
      </c>
      <c r="AP42" s="44">
        <f>SUM('Class Allocation'!AP46:AP50)</f>
        <v>0</v>
      </c>
      <c r="AQ42" s="44"/>
      <c r="AR42" s="44">
        <f>SUM('Class Allocation'!AR46:AR50)</f>
        <v>1219268.1708072745</v>
      </c>
      <c r="AS42" s="44">
        <f>SUM('Class Allocation'!AS46:AS50)</f>
        <v>0</v>
      </c>
      <c r="AT42" s="44">
        <f>SUM('Class Allocation'!AT46:AT50)</f>
        <v>0</v>
      </c>
      <c r="AU42" s="44"/>
      <c r="AV42" s="44">
        <f>SUM('Class Allocation'!AV46:AV50)</f>
        <v>2498246.7656876924</v>
      </c>
      <c r="AW42" s="44">
        <f>SUM('Class Allocation'!AW46:AW50)</f>
        <v>0</v>
      </c>
      <c r="AX42" s="44">
        <f>SUM('Class Allocation'!AX46:AX50)</f>
        <v>577651.0422659968</v>
      </c>
      <c r="AY42" s="44"/>
      <c r="AZ42" s="44">
        <f>SUM('Class Allocation'!AZ46:AZ50)</f>
        <v>79914.93777890857</v>
      </c>
      <c r="BA42" s="44">
        <f>SUM('Class Allocation'!BA46:BA50)</f>
        <v>0</v>
      </c>
      <c r="BB42" s="44">
        <f>SUM('Class Allocation'!BB46:BB50)</f>
        <v>1083.0957042487441</v>
      </c>
      <c r="BC42" s="44"/>
      <c r="BD42" s="44">
        <f>SUM('Class Allocation'!BD46:BD50)</f>
        <v>36384.036712348621</v>
      </c>
      <c r="BE42" s="44">
        <f>SUM('Class Allocation'!BE46:BE50)</f>
        <v>0</v>
      </c>
      <c r="BF42" s="44">
        <f>SUM('Class Allocation'!BF46:BF50)</f>
        <v>6077.3703405068418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4455168263.7400007</v>
      </c>
      <c r="H45" s="81">
        <f t="shared" ref="H45" si="34">+L45+P45+T45+X45+AB45+AF45+AJ45+AN45+AR45+AV45+AZ45+BD45</f>
        <v>4062884853.8358097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392283409.90419006</v>
      </c>
      <c r="L45" s="44">
        <f>'Class Allocation'!L87</f>
        <v>1657287014.7453537</v>
      </c>
      <c r="M45" s="44">
        <f>'Class Allocation'!M87</f>
        <v>0</v>
      </c>
      <c r="N45" s="44">
        <f>'Class Allocation'!N87</f>
        <v>226308387.07091707</v>
      </c>
      <c r="O45" s="44"/>
      <c r="P45" s="44">
        <f>'Class Allocation'!P87</f>
        <v>489848202.76728761</v>
      </c>
      <c r="Q45" s="44">
        <f>'Class Allocation'!Q87</f>
        <v>0</v>
      </c>
      <c r="R45" s="44">
        <f>'Class Allocation'!R87</f>
        <v>36910620.958780102</v>
      </c>
      <c r="S45" s="44"/>
      <c r="T45" s="44">
        <f>'Class Allocation'!T87</f>
        <v>49941264.49124185</v>
      </c>
      <c r="U45" s="44">
        <f>'Class Allocation'!U87</f>
        <v>0</v>
      </c>
      <c r="V45" s="44">
        <f>'Class Allocation'!V87</f>
        <v>346599.1213706928</v>
      </c>
      <c r="W45" s="44"/>
      <c r="X45" s="44">
        <f>'Class Allocation'!X87</f>
        <v>612899786.36316049</v>
      </c>
      <c r="Y45" s="44">
        <f>'Class Allocation'!Y87</f>
        <v>0</v>
      </c>
      <c r="Z45" s="44">
        <f>'Class Allocation'!Z87</f>
        <v>4156126.6316115055</v>
      </c>
      <c r="AA45" s="44"/>
      <c r="AB45" s="44">
        <f>'Class Allocation'!AB87</f>
        <v>559724268.9100244</v>
      </c>
      <c r="AC45" s="44">
        <f>'Class Allocation'!AC87</f>
        <v>0</v>
      </c>
      <c r="AD45" s="44">
        <f>'Class Allocation'!AD87</f>
        <v>542721.18068580329</v>
      </c>
      <c r="AE45" s="44"/>
      <c r="AF45" s="44">
        <f>'Class Allocation'!AF87</f>
        <v>341189526.02189445</v>
      </c>
      <c r="AG45" s="44">
        <f>'Class Allocation'!AG87</f>
        <v>0</v>
      </c>
      <c r="AH45" s="44">
        <f>'Class Allocation'!AH87</f>
        <v>458117.21983134432</v>
      </c>
      <c r="AI45" s="44"/>
      <c r="AJ45" s="44">
        <f>'Class Allocation'!AJ87</f>
        <v>260219700.50578812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38184940.436217472</v>
      </c>
      <c r="AO45" s="44">
        <f>'Class Allocation'!AO87</f>
        <v>0</v>
      </c>
      <c r="AP45" s="44">
        <f>'Class Allocation'!AP87</f>
        <v>5148.582629273802</v>
      </c>
      <c r="AQ45" s="44"/>
      <c r="AR45" s="44">
        <f>'Class Allocation'!AR87</f>
        <v>17721258.408732735</v>
      </c>
      <c r="AS45" s="44">
        <f>'Class Allocation'!AS87</f>
        <v>0</v>
      </c>
      <c r="AT45" s="44">
        <f>'Class Allocation'!AT87</f>
        <v>5148.582629273802</v>
      </c>
      <c r="AU45" s="44"/>
      <c r="AV45" s="44">
        <f>'Class Allocation'!AV87</f>
        <v>33921784.759493701</v>
      </c>
      <c r="AW45" s="44">
        <f>'Class Allocation'!AW87</f>
        <v>0</v>
      </c>
      <c r="AX45" s="44">
        <f>'Class Allocation'!AX87</f>
        <v>122962900.64463133</v>
      </c>
      <c r="AY45" s="44"/>
      <c r="AZ45" s="44">
        <f>'Class Allocation'!AZ87</f>
        <v>1097582.922048257</v>
      </c>
      <c r="BA45" s="44">
        <f>'Class Allocation'!BA87</f>
        <v>0</v>
      </c>
      <c r="BB45" s="44">
        <f>'Class Allocation'!BB87</f>
        <v>21988.583942874</v>
      </c>
      <c r="BC45" s="44"/>
      <c r="BD45" s="44">
        <f>'Class Allocation'!BD87</f>
        <v>849523.50456686085</v>
      </c>
      <c r="BE45" s="44">
        <f>'Class Allocation'!BE87</f>
        <v>0</v>
      </c>
      <c r="BF45" s="44">
        <f>'Class Allocation'!BF87</f>
        <v>121705.05523660078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52307069.000000007</v>
      </c>
      <c r="H46" s="81">
        <f t="shared" ref="H46" si="38">+L46+P46+T46+X46+AB46+AF46+AJ46+AN46+AR46+AV46+AZ46+BD46</f>
        <v>28237117.970294014</v>
      </c>
      <c r="I46" s="81">
        <f t="shared" ref="I46" si="39">+M46+Q46+U46+Y46+AC46+AG46+AK46+AO46+AS46+AW46+BA46+BE46</f>
        <v>13219293.567755304</v>
      </c>
      <c r="J46" s="81">
        <f t="shared" ref="J46" si="40">+N46+R46+V46+Z46+AD46+AH46+AL46+AP46+AT46+AX46+BB46+BF46</f>
        <v>10850657.461950675</v>
      </c>
      <c r="L46" s="44">
        <f>'Class Allocation'!L419</f>
        <v>11387898.649874518</v>
      </c>
      <c r="M46" s="44">
        <f>'Class Allocation'!M419</f>
        <v>4785906.7546349317</v>
      </c>
      <c r="N46" s="44">
        <f>'Class Allocation'!N419</f>
        <v>7919872.6606270168</v>
      </c>
      <c r="O46" s="44"/>
      <c r="P46" s="44">
        <f>'Class Allocation'!P419</f>
        <v>3406053.9676079499</v>
      </c>
      <c r="Q46" s="44">
        <f>'Class Allocation'!Q419</f>
        <v>1551136.154704761</v>
      </c>
      <c r="R46" s="44">
        <f>'Class Allocation'!R419</f>
        <v>1991588.6094797221</v>
      </c>
      <c r="S46" s="44"/>
      <c r="T46" s="44">
        <f>'Class Allocation'!T419</f>
        <v>353801.00047848717</v>
      </c>
      <c r="U46" s="44">
        <f>'Class Allocation'!U419</f>
        <v>185022.57247114545</v>
      </c>
      <c r="V46" s="44">
        <f>'Class Allocation'!V419</f>
        <v>37490.225371475106</v>
      </c>
      <c r="W46" s="44"/>
      <c r="X46" s="44">
        <f>'Class Allocation'!X419</f>
        <v>4275432.3786291666</v>
      </c>
      <c r="Y46" s="44">
        <f>'Class Allocation'!Y419</f>
        <v>2145240.1787197059</v>
      </c>
      <c r="Z46" s="44">
        <f>'Class Allocation'!Z419</f>
        <v>391743.27406295773</v>
      </c>
      <c r="AA46" s="44"/>
      <c r="AB46" s="44">
        <f>'Class Allocation'!AB419</f>
        <v>3964601.8893303555</v>
      </c>
      <c r="AC46" s="44">
        <f>'Class Allocation'!AC419</f>
        <v>2069309.8134551153</v>
      </c>
      <c r="AD46" s="44">
        <f>'Class Allocation'!AD419</f>
        <v>81961.702938199858</v>
      </c>
      <c r="AE46" s="44"/>
      <c r="AF46" s="44">
        <f>'Class Allocation'!AF419</f>
        <v>2380319.6190779889</v>
      </c>
      <c r="AG46" s="44">
        <f>'Class Allocation'!AG419</f>
        <v>911308.22576398833</v>
      </c>
      <c r="AH46" s="44">
        <f>'Class Allocation'!AH419</f>
        <v>101977.72202765736</v>
      </c>
      <c r="AI46" s="44"/>
      <c r="AJ46" s="44">
        <f>'Class Allocation'!AJ419</f>
        <v>1822073.3119296969</v>
      </c>
      <c r="AK46" s="44">
        <f>'Class Allocation'!AK419</f>
        <v>1259076.0648080385</v>
      </c>
      <c r="AL46" s="44">
        <f>'Class Allocation'!AL419</f>
        <v>46493.747496664699</v>
      </c>
      <c r="AM46" s="44"/>
      <c r="AN46" s="44">
        <f>'Class Allocation'!AN419</f>
        <v>270400.59869650472</v>
      </c>
      <c r="AO46" s="44">
        <f>'Class Allocation'!AO419</f>
        <v>123077.0287838076</v>
      </c>
      <c r="AP46" s="44">
        <f>'Class Allocation'!AP419</f>
        <v>553.00341917757657</v>
      </c>
      <c r="AQ46" s="44"/>
      <c r="AR46" s="44">
        <f>'Class Allocation'!AR419</f>
        <v>125530.70833928543</v>
      </c>
      <c r="AS46" s="44">
        <f>'Class Allocation'!AS419</f>
        <v>65383.421901045142</v>
      </c>
      <c r="AT46" s="44">
        <f>'Class Allocation'!AT419</f>
        <v>553.00341917757657</v>
      </c>
      <c r="AU46" s="44"/>
      <c r="AV46" s="44">
        <f>'Class Allocation'!AV419</f>
        <v>237357.17738863264</v>
      </c>
      <c r="AW46" s="44">
        <f>'Class Allocation'!AW419</f>
        <v>116471.12126263484</v>
      </c>
      <c r="AX46" s="44">
        <f>'Class Allocation'!AX419</f>
        <v>267519.68909350288</v>
      </c>
      <c r="AY46" s="44"/>
      <c r="AZ46" s="44">
        <f>'Class Allocation'!AZ419</f>
        <v>7680.8236954275517</v>
      </c>
      <c r="BA46" s="44">
        <f>'Class Allocation'!BA419</f>
        <v>3796.4966666210703</v>
      </c>
      <c r="BB46" s="44">
        <f>'Class Allocation'!BB419</f>
        <v>1681.124029804374</v>
      </c>
      <c r="BC46" s="44"/>
      <c r="BD46" s="44">
        <f>'Class Allocation'!BD419</f>
        <v>5967.8452460036488</v>
      </c>
      <c r="BE46" s="44">
        <f>'Class Allocation'!BE419</f>
        <v>3565.7345835090864</v>
      </c>
      <c r="BF46" s="44">
        <f>'Class Allocation'!BF419</f>
        <v>9222.6999853216967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14184336</v>
      </c>
      <c r="H47" s="81">
        <f t="shared" ref="H47" si="42">+L47+P47+T47+X47+AB47+AF47+AJ47+AN47+AR47+AV47+AZ47+BD47</f>
        <v>11996612.000000002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4194255.4874399998</v>
      </c>
      <c r="M47" s="44">
        <f>SUM('Class Allocation'!M296:M300)</f>
        <v>794301.01706489304</v>
      </c>
      <c r="N47" s="44">
        <f>SUM('Class Allocation'!N296:N300)</f>
        <v>0</v>
      </c>
      <c r="O47" s="44"/>
      <c r="P47" s="44">
        <f>SUM('Class Allocation'!P296:P300)</f>
        <v>1338737.922916</v>
      </c>
      <c r="Q47" s="44">
        <f>SUM('Class Allocation'!Q296:Q300)</f>
        <v>254752.14417079868</v>
      </c>
      <c r="R47" s="44">
        <f>SUM('Class Allocation'!R296:R300)</f>
        <v>0</v>
      </c>
      <c r="S47" s="44"/>
      <c r="T47" s="44">
        <f>SUM('Class Allocation'!T296:T300)</f>
        <v>160550.65839599998</v>
      </c>
      <c r="U47" s="44">
        <f>SUM('Class Allocation'!U296:U300)</f>
        <v>30570.403436984441</v>
      </c>
      <c r="V47" s="44">
        <f>SUM('Class Allocation'!V296:V300)</f>
        <v>0</v>
      </c>
      <c r="W47" s="44"/>
      <c r="X47" s="44">
        <f>SUM('Class Allocation'!X296:X300)</f>
        <v>1965165.0117199998</v>
      </c>
      <c r="Y47" s="44">
        <f>SUM('Class Allocation'!Y296:Y300)</f>
        <v>355436.93982551235</v>
      </c>
      <c r="Z47" s="44">
        <f>SUM('Class Allocation'!Z296:Z300)</f>
        <v>0</v>
      </c>
      <c r="AA47" s="44"/>
      <c r="AB47" s="44">
        <f>SUM('Class Allocation'!AB296:AB300)</f>
        <v>1850405.4213279998</v>
      </c>
      <c r="AC47" s="44">
        <f>SUM('Class Allocation'!AC296:AC300)</f>
        <v>341914.13714239176</v>
      </c>
      <c r="AD47" s="44">
        <f>SUM('Class Allocation'!AD296:AD300)</f>
        <v>0</v>
      </c>
      <c r="AE47" s="44"/>
      <c r="AF47" s="44">
        <f>SUM('Class Allocation'!AF296:AF300)</f>
        <v>1109470.670984</v>
      </c>
      <c r="AG47" s="44">
        <f>SUM('Class Allocation'!AG296:AG300)</f>
        <v>151359.14042624811</v>
      </c>
      <c r="AH47" s="44">
        <f>SUM('Class Allocation'!AH296:AH300)</f>
        <v>0</v>
      </c>
      <c r="AI47" s="44"/>
      <c r="AJ47" s="44">
        <f>SUM('Class Allocation'!AJ296:AJ300)</f>
        <v>1078207.5001119999</v>
      </c>
      <c r="AK47" s="44">
        <f>SUM('Class Allocation'!AK296:AK300)</f>
        <v>207401.02276397159</v>
      </c>
      <c r="AL47" s="44">
        <f>SUM('Class Allocation'!AL296:AL300)</f>
        <v>0</v>
      </c>
      <c r="AM47" s="44"/>
      <c r="AN47" s="44">
        <f>SUM('Class Allocation'!AN296:AN300)</f>
        <v>131398.891236</v>
      </c>
      <c r="AO47" s="44">
        <f>SUM('Class Allocation'!AO296:AO300)</f>
        <v>20394.727752217084</v>
      </c>
      <c r="AP47" s="44">
        <f>SUM('Class Allocation'!AP296:AP300)</f>
        <v>0</v>
      </c>
      <c r="AQ47" s="44"/>
      <c r="AR47" s="44">
        <f>SUM('Class Allocation'!AR296:AR300)</f>
        <v>57931.639347999997</v>
      </c>
      <c r="AS47" s="44">
        <f>SUM('Class Allocation'!AS296:AS300)</f>
        <v>11071.114798664234</v>
      </c>
      <c r="AT47" s="44">
        <f>SUM('Class Allocation'!AT296:AT300)</f>
        <v>0</v>
      </c>
      <c r="AU47" s="44"/>
      <c r="AV47" s="44">
        <f>SUM('Class Allocation'!AV296:AV300)</f>
        <v>103890.65991999999</v>
      </c>
      <c r="AW47" s="44">
        <f>SUM('Class Allocation'!AW296:AW300)</f>
        <v>19298.324196349629</v>
      </c>
      <c r="AX47" s="44">
        <f>SUM('Class Allocation'!AX296:AX300)</f>
        <v>0</v>
      </c>
      <c r="AY47" s="44"/>
      <c r="AZ47" s="44">
        <f>SUM('Class Allocation'!AZ296:AZ300)</f>
        <v>3383.0445839999998</v>
      </c>
      <c r="BA47" s="44">
        <f>SUM('Class Allocation'!BA296:BA300)</f>
        <v>629.00617536698599</v>
      </c>
      <c r="BB47" s="44">
        <f>SUM('Class Allocation'!BB296:BB300)</f>
        <v>0</v>
      </c>
      <c r="BC47" s="44"/>
      <c r="BD47" s="44">
        <f>SUM('Class Allocation'!BD296:BD300)</f>
        <v>3215.0920160000001</v>
      </c>
      <c r="BE47" s="44">
        <f>SUM('Class Allocation'!BE296:BE300)</f>
        <v>596.02224660218553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244786</v>
      </c>
      <c r="H49" s="81">
        <f t="shared" ref="H49" si="50">+L49+P49+T49+X49+AB49+AF49+AJ49+AN49+AR49+AV49+AZ49+BD49</f>
        <v>93745.999999999985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32775.476519999997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10461.397378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1254.6027179999999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15356.532259999998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14459.758023999999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8669.8175719999999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8425.515496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1026.7999379999999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452.699434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811.84035999999992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26.436372000000002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25.123927999999999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984475</v>
      </c>
      <c r="H50" s="81">
        <f t="shared" ref="H50" si="54">+L50+P50+T50+X50+AB50+AF50+AJ50+AN50+AR50+AV50+AZ50+BD50</f>
        <v>984475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344192.1495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109860.518675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13175.228924999999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161266.84974999999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151849.36190000002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91046.216949999987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88480.675099999993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10782.954674999999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4754.029775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8525.5535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277.62195000000003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263.83929999999998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4611956.5089849811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4897872.4910150189</v>
      </c>
      <c r="L51" s="44">
        <f>'Class Allocation'!L382</f>
        <v>2349986.7602684982</v>
      </c>
      <c r="M51" s="44">
        <f>'Class Allocation'!M382</f>
        <v>0</v>
      </c>
      <c r="N51" s="44">
        <f>'Class Allocation'!N382</f>
        <v>3426490.8741441481</v>
      </c>
      <c r="O51" s="44"/>
      <c r="P51" s="44">
        <f>'Class Allocation'!P382</f>
        <v>640333.19859558227</v>
      </c>
      <c r="Q51" s="44">
        <f>'Class Allocation'!Q382</f>
        <v>0</v>
      </c>
      <c r="R51" s="44">
        <f>'Class Allocation'!R382</f>
        <v>926116.02904861397</v>
      </c>
      <c r="S51" s="44"/>
      <c r="T51" s="44">
        <f>'Class Allocation'!T382</f>
        <v>51296.102079154691</v>
      </c>
      <c r="U51" s="44">
        <f>'Class Allocation'!U382</f>
        <v>0</v>
      </c>
      <c r="V51" s="44">
        <f>'Class Allocation'!V382</f>
        <v>33453.775050961674</v>
      </c>
      <c r="W51" s="44"/>
      <c r="X51" s="44">
        <f>'Class Allocation'!X382</f>
        <v>609208.78434413834</v>
      </c>
      <c r="Y51" s="44">
        <f>'Class Allocation'!Y382</f>
        <v>0</v>
      </c>
      <c r="Z51" s="44">
        <f>'Class Allocation'!Z382</f>
        <v>233199.56083918453</v>
      </c>
      <c r="AA51" s="44"/>
      <c r="AB51" s="44">
        <f>'Class Allocation'!AB382</f>
        <v>541602.20195996563</v>
      </c>
      <c r="AC51" s="44">
        <f>'Class Allocation'!AC382</f>
        <v>0</v>
      </c>
      <c r="AD51" s="44">
        <f>'Class Allocation'!AD382</f>
        <v>52383.491978437545</v>
      </c>
      <c r="AE51" s="44"/>
      <c r="AF51" s="44">
        <f>'Class Allocation'!AF382</f>
        <v>329182.06962390948</v>
      </c>
      <c r="AG51" s="44">
        <f>'Class Allocation'!AG382</f>
        <v>0</v>
      </c>
      <c r="AH51" s="44">
        <f>'Class Allocation'!AH382</f>
        <v>24591.514148818376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33577.852175936139</v>
      </c>
      <c r="AO51" s="44">
        <f>'Class Allocation'!AO382</f>
        <v>0</v>
      </c>
      <c r="AP51" s="44">
        <f>'Class Allocation'!AP382</f>
        <v>496.94160917044553</v>
      </c>
      <c r="AQ51" s="44"/>
      <c r="AR51" s="44">
        <f>'Class Allocation'!AR382</f>
        <v>17574.188633588026</v>
      </c>
      <c r="AS51" s="44">
        <f>'Class Allocation'!AS382</f>
        <v>0</v>
      </c>
      <c r="AT51" s="44">
        <f>'Class Allocation'!AT382</f>
        <v>496.94160917044553</v>
      </c>
      <c r="AU51" s="44"/>
      <c r="AV51" s="44">
        <f>'Class Allocation'!AV382</f>
        <v>37451.882413435</v>
      </c>
      <c r="AW51" s="44">
        <f>'Class Allocation'!AW382</f>
        <v>0</v>
      </c>
      <c r="AX51" s="44">
        <f>'Class Allocation'!AX382</f>
        <v>149049.83956768463</v>
      </c>
      <c r="AY51" s="44"/>
      <c r="AZ51" s="44">
        <f>'Class Allocation'!AZ382</f>
        <v>1198.0261093018105</v>
      </c>
      <c r="BA51" s="44">
        <f>'Class Allocation'!BA382</f>
        <v>0</v>
      </c>
      <c r="BB51" s="44">
        <f>'Class Allocation'!BB382</f>
        <v>1347.0498748226062</v>
      </c>
      <c r="BC51" s="44"/>
      <c r="BD51" s="44">
        <f>'Class Allocation'!BD382</f>
        <v>545.44278147074306</v>
      </c>
      <c r="BE51" s="44">
        <f>'Class Allocation'!BE382</f>
        <v>0</v>
      </c>
      <c r="BF51" s="44">
        <f>'Class Allocation'!BF382</f>
        <v>7396.7432978063034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3271139.9999999991</v>
      </c>
      <c r="H52" s="81">
        <f t="shared" ref="H52" si="62">+L52+P52+T52+X52+AB52+AF52+AJ52+AN52+AR52+AV52+AZ52+BD52</f>
        <v>2791233.0290643424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479906.97093565768</v>
      </c>
      <c r="L52" s="44">
        <f>'Class Allocation'!L394</f>
        <v>1456817.0802243061</v>
      </c>
      <c r="M52" s="44">
        <f>'Class Allocation'!M394</f>
        <v>0</v>
      </c>
      <c r="N52" s="44">
        <f>'Class Allocation'!N394</f>
        <v>410859.87050557556</v>
      </c>
      <c r="O52" s="44"/>
      <c r="P52" s="44">
        <f>'Class Allocation'!P394</f>
        <v>389621.38302542752</v>
      </c>
      <c r="Q52" s="44">
        <f>'Class Allocation'!Q394</f>
        <v>0</v>
      </c>
      <c r="R52" s="44">
        <f>'Class Allocation'!R394</f>
        <v>51045.340714073856</v>
      </c>
      <c r="S52" s="44"/>
      <c r="T52" s="44">
        <f>'Class Allocation'!T394</f>
        <v>30009.959790089335</v>
      </c>
      <c r="U52" s="44">
        <f>'Class Allocation'!U394</f>
        <v>0</v>
      </c>
      <c r="V52" s="44">
        <f>'Class Allocation'!V394</f>
        <v>0</v>
      </c>
      <c r="W52" s="44"/>
      <c r="X52" s="44">
        <f>'Class Allocation'!X394</f>
        <v>353424.18342119612</v>
      </c>
      <c r="Y52" s="44">
        <f>'Class Allocation'!Y394</f>
        <v>0</v>
      </c>
      <c r="Z52" s="44">
        <f>'Class Allocation'!Z394</f>
        <v>213.94940163377822</v>
      </c>
      <c r="AA52" s="44"/>
      <c r="AB52" s="44">
        <f>'Class Allocation'!AB394</f>
        <v>316855.66045470268</v>
      </c>
      <c r="AC52" s="44">
        <f>'Class Allocation'!AC394</f>
        <v>0</v>
      </c>
      <c r="AD52" s="44">
        <f>'Class Allocation'!AD394</f>
        <v>0</v>
      </c>
      <c r="AE52" s="44"/>
      <c r="AF52" s="44">
        <f>'Class Allocation'!AF394</f>
        <v>190942.98483723111</v>
      </c>
      <c r="AG52" s="44">
        <f>'Class Allocation'!AG394</f>
        <v>0</v>
      </c>
      <c r="AH52" s="44">
        <f>'Class Allocation'!AH394</f>
        <v>20.910068998202121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19644.182555674073</v>
      </c>
      <c r="AO52" s="44">
        <f>'Class Allocation'!AO394</f>
        <v>0</v>
      </c>
      <c r="AP52" s="44">
        <f>'Class Allocation'!AP394</f>
        <v>0</v>
      </c>
      <c r="AQ52" s="44"/>
      <c r="AR52" s="44">
        <f>'Class Allocation'!AR394</f>
        <v>10281.496504814206</v>
      </c>
      <c r="AS52" s="44">
        <f>'Class Allocation'!AS394</f>
        <v>0</v>
      </c>
      <c r="AT52" s="44">
        <f>'Class Allocation'!AT394</f>
        <v>0</v>
      </c>
      <c r="AU52" s="44"/>
      <c r="AV52" s="44">
        <f>'Class Allocation'!AV394</f>
        <v>22584.728620868609</v>
      </c>
      <c r="AW52" s="44">
        <f>'Class Allocation'!AW394</f>
        <v>0</v>
      </c>
      <c r="AX52" s="44">
        <f>'Class Allocation'!AX394</f>
        <v>17632.620882355353</v>
      </c>
      <c r="AY52" s="44"/>
      <c r="AZ52" s="44">
        <f>'Class Allocation'!AZ394</f>
        <v>722.44952231267155</v>
      </c>
      <c r="BA52" s="44">
        <f>'Class Allocation'!BA394</f>
        <v>0</v>
      </c>
      <c r="BB52" s="44">
        <f>'Class Allocation'!BB394</f>
        <v>20.311164154416282</v>
      </c>
      <c r="BC52" s="44"/>
      <c r="BD52" s="44">
        <f>'Class Allocation'!BD394</f>
        <v>328.92010771959036</v>
      </c>
      <c r="BE52" s="44">
        <f>'Class Allocation'!BE394</f>
        <v>0</v>
      </c>
      <c r="BF52" s="44">
        <f>'Class Allocation'!BF394</f>
        <v>113.96819886644694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14184336</v>
      </c>
      <c r="H53" s="81">
        <f t="shared" ref="H53" si="66">+L53+P53+T53+X53+AB53+AF53+AJ53+AN53+AR53+AV53+AZ53+BD53</f>
        <v>11996612.000000002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4194255.4874399998</v>
      </c>
      <c r="M53" s="44">
        <f>SUM('Class Allocation'!M296:M300)</f>
        <v>794301.01706489304</v>
      </c>
      <c r="N53" s="44">
        <f>SUM('Class Allocation'!N296:N300)</f>
        <v>0</v>
      </c>
      <c r="O53" s="44"/>
      <c r="P53" s="44">
        <f>SUM('Class Allocation'!P296:P300)</f>
        <v>1338737.922916</v>
      </c>
      <c r="Q53" s="44">
        <f>SUM('Class Allocation'!Q296:Q300)</f>
        <v>254752.14417079868</v>
      </c>
      <c r="R53" s="44">
        <f>SUM('Class Allocation'!R296:R300)</f>
        <v>0</v>
      </c>
      <c r="S53" s="44"/>
      <c r="T53" s="44">
        <f>SUM('Class Allocation'!T296:T300)</f>
        <v>160550.65839599998</v>
      </c>
      <c r="U53" s="44">
        <f>SUM('Class Allocation'!U296:U300)</f>
        <v>30570.403436984441</v>
      </c>
      <c r="V53" s="44">
        <f>SUM('Class Allocation'!V296:V300)</f>
        <v>0</v>
      </c>
      <c r="W53" s="44"/>
      <c r="X53" s="44">
        <f>SUM('Class Allocation'!X296:X300)</f>
        <v>1965165.0117199998</v>
      </c>
      <c r="Y53" s="44">
        <f>SUM('Class Allocation'!Y296:Y300)</f>
        <v>355436.93982551235</v>
      </c>
      <c r="Z53" s="44">
        <f>SUM('Class Allocation'!Z296:Z300)</f>
        <v>0</v>
      </c>
      <c r="AA53" s="44"/>
      <c r="AB53" s="44">
        <f>SUM('Class Allocation'!AB296:AB300)</f>
        <v>1850405.4213279998</v>
      </c>
      <c r="AC53" s="44">
        <f>SUM('Class Allocation'!AC296:AC300)</f>
        <v>341914.13714239176</v>
      </c>
      <c r="AD53" s="44">
        <f>SUM('Class Allocation'!AD296:AD300)</f>
        <v>0</v>
      </c>
      <c r="AE53" s="44"/>
      <c r="AF53" s="44">
        <f>SUM('Class Allocation'!AF296:AF300)</f>
        <v>1109470.670984</v>
      </c>
      <c r="AG53" s="44">
        <f>SUM('Class Allocation'!AG296:AG300)</f>
        <v>151359.14042624811</v>
      </c>
      <c r="AH53" s="44">
        <f>SUM('Class Allocation'!AH296:AH300)</f>
        <v>0</v>
      </c>
      <c r="AI53" s="44"/>
      <c r="AJ53" s="44">
        <f>SUM('Class Allocation'!AJ296:AJ300)</f>
        <v>1078207.5001119999</v>
      </c>
      <c r="AK53" s="44">
        <f>SUM('Class Allocation'!AK296:AK300)</f>
        <v>207401.02276397159</v>
      </c>
      <c r="AL53" s="44">
        <f>SUM('Class Allocation'!AL296:AL300)</f>
        <v>0</v>
      </c>
      <c r="AM53" s="44"/>
      <c r="AN53" s="44">
        <f>SUM('Class Allocation'!AN296:AN300)</f>
        <v>131398.891236</v>
      </c>
      <c r="AO53" s="44">
        <f>SUM('Class Allocation'!AO296:AO300)</f>
        <v>20394.727752217084</v>
      </c>
      <c r="AP53" s="44">
        <f>SUM('Class Allocation'!AP296:AP300)</f>
        <v>0</v>
      </c>
      <c r="AQ53" s="44"/>
      <c r="AR53" s="44">
        <f>SUM('Class Allocation'!AR296:AR300)</f>
        <v>57931.639347999997</v>
      </c>
      <c r="AS53" s="44">
        <f>SUM('Class Allocation'!AS296:AS300)</f>
        <v>11071.114798664234</v>
      </c>
      <c r="AT53" s="44">
        <f>SUM('Class Allocation'!AT296:AT300)</f>
        <v>0</v>
      </c>
      <c r="AU53" s="44"/>
      <c r="AV53" s="44">
        <f>SUM('Class Allocation'!AV296:AV300)</f>
        <v>103890.65991999999</v>
      </c>
      <c r="AW53" s="44">
        <f>SUM('Class Allocation'!AW296:AW300)</f>
        <v>19298.324196349629</v>
      </c>
      <c r="AX53" s="44">
        <f>SUM('Class Allocation'!AX296:AX300)</f>
        <v>0</v>
      </c>
      <c r="AY53" s="44"/>
      <c r="AZ53" s="44">
        <f>SUM('Class Allocation'!AZ296:AZ300)</f>
        <v>3383.0445839999998</v>
      </c>
      <c r="BA53" s="44">
        <f>SUM('Class Allocation'!BA296:BA300)</f>
        <v>629.00617536698599</v>
      </c>
      <c r="BB53" s="44">
        <f>SUM('Class Allocation'!BB296:BB300)</f>
        <v>0</v>
      </c>
      <c r="BC53" s="44"/>
      <c r="BD53" s="44">
        <f>SUM('Class Allocation'!BD296:BD300)</f>
        <v>3215.0920160000001</v>
      </c>
      <c r="BE53" s="44">
        <f>SUM('Class Allocation'!BE296:BE300)</f>
        <v>596.02224660218553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8611788</v>
      </c>
      <c r="H56" s="81">
        <f t="shared" ref="H56" si="74">+L56+P56+T56+X56+AB56+AF56+AJ56+AN56+AR56+AV56+AZ56+BD56</f>
        <v>4176435.9506988763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4435352.0493011242</v>
      </c>
      <c r="L56" s="44">
        <f>SUM('Class Allocation'!L372:L381)</f>
        <v>2128070.6290553836</v>
      </c>
      <c r="M56" s="44">
        <f>SUM('Class Allocation'!M372:M381)</f>
        <v>0</v>
      </c>
      <c r="N56" s="44">
        <f>SUM('Class Allocation'!N372:N381)</f>
        <v>3102917.307142335</v>
      </c>
      <c r="O56" s="44"/>
      <c r="P56" s="44">
        <f>SUM('Class Allocation'!P372:P381)</f>
        <v>579864.65957138152</v>
      </c>
      <c r="Q56" s="44">
        <f>SUM('Class Allocation'!Q372:Q381)</f>
        <v>0</v>
      </c>
      <c r="R56" s="44">
        <f>SUM('Class Allocation'!R372:R381)</f>
        <v>838660.18048994406</v>
      </c>
      <c r="S56" s="44"/>
      <c r="T56" s="44">
        <f>SUM('Class Allocation'!T372:T381)</f>
        <v>46452.06094999599</v>
      </c>
      <c r="U56" s="44">
        <f>SUM('Class Allocation'!U372:U381)</f>
        <v>0</v>
      </c>
      <c r="V56" s="44">
        <f>SUM('Class Allocation'!V372:V381)</f>
        <v>30294.637110569613</v>
      </c>
      <c r="W56" s="44"/>
      <c r="X56" s="44">
        <f>SUM('Class Allocation'!X372:X381)</f>
        <v>551679.41489898914</v>
      </c>
      <c r="Y56" s="44">
        <f>SUM('Class Allocation'!Y372:Y381)</f>
        <v>0</v>
      </c>
      <c r="Z56" s="44">
        <f>SUM('Class Allocation'!Z372:Z381)</f>
        <v>211177.84343337396</v>
      </c>
      <c r="AA56" s="44"/>
      <c r="AB56" s="44">
        <f>SUM('Class Allocation'!AB372:AB381)</f>
        <v>490457.12006098201</v>
      </c>
      <c r="AC56" s="44">
        <f>SUM('Class Allocation'!AC372:AC381)</f>
        <v>0</v>
      </c>
      <c r="AD56" s="44">
        <f>SUM('Class Allocation'!AD372:AD381)</f>
        <v>47436.765436897418</v>
      </c>
      <c r="AE56" s="44"/>
      <c r="AF56" s="44">
        <f>SUM('Class Allocation'!AF372:AF381)</f>
        <v>298096.44284900895</v>
      </c>
      <c r="AG56" s="44">
        <f>SUM('Class Allocation'!AG372:AG381)</f>
        <v>0</v>
      </c>
      <c r="AH56" s="44">
        <f>SUM('Class Allocation'!AH372:AH381)</f>
        <v>22269.265456679012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30406.997269299027</v>
      </c>
      <c r="AO56" s="44">
        <f>SUM('Class Allocation'!AO372:AO381)</f>
        <v>0</v>
      </c>
      <c r="AP56" s="44">
        <f>SUM('Class Allocation'!AP372:AP381)</f>
        <v>450.01395782770993</v>
      </c>
      <c r="AQ56" s="44"/>
      <c r="AR56" s="44">
        <f>SUM('Class Allocation'!AR372:AR381)</f>
        <v>15914.606538610709</v>
      </c>
      <c r="AS56" s="44">
        <f>SUM('Class Allocation'!AS372:AS381)</f>
        <v>0</v>
      </c>
      <c r="AT56" s="44">
        <f>SUM('Class Allocation'!AT372:AT381)</f>
        <v>450.01395782770993</v>
      </c>
      <c r="AU56" s="44"/>
      <c r="AV56" s="44">
        <f>SUM('Class Allocation'!AV372:AV381)</f>
        <v>33915.191487189782</v>
      </c>
      <c r="AW56" s="44">
        <f>SUM('Class Allocation'!AW372:AW381)</f>
        <v>0</v>
      </c>
      <c r="AX56" s="44">
        <f>SUM('Class Allocation'!AX372:AX381)</f>
        <v>134974.62675626573</v>
      </c>
      <c r="AY56" s="44"/>
      <c r="AZ56" s="44">
        <f>SUM('Class Allocation'!AZ372:AZ381)</f>
        <v>1084.8929956334673</v>
      </c>
      <c r="BA56" s="44">
        <f>SUM('Class Allocation'!BA372:BA381)</f>
        <v>0</v>
      </c>
      <c r="BB56" s="44">
        <f>SUM('Class Allocation'!BB372:BB381)</f>
        <v>1219.844010591444</v>
      </c>
      <c r="BC56" s="44"/>
      <c r="BD56" s="44">
        <f>SUM('Class Allocation'!BD372:BD381)</f>
        <v>493.93502240222904</v>
      </c>
      <c r="BE56" s="44">
        <f>SUM('Class Allocation'!BE372:BE381)</f>
        <v>0</v>
      </c>
      <c r="BF56" s="44">
        <f>SUM('Class Allocation'!BF372:BF381)</f>
        <v>6698.2471683905942</v>
      </c>
    </row>
    <row r="57" spans="3:58" s="135" customFormat="1" x14ac:dyDescent="0.25">
      <c r="C57" s="152" t="s">
        <v>364</v>
      </c>
      <c r="D57" s="152" t="s">
        <v>361</v>
      </c>
      <c r="E57" s="152">
        <f t="shared" si="4"/>
        <v>46</v>
      </c>
      <c r="F57" s="152"/>
      <c r="G57" s="154">
        <f t="shared" ref="G57" si="77">SUM(L57:BF57)</f>
        <v>53937678</v>
      </c>
      <c r="H57" s="155">
        <f t="shared" ref="H57" si="78">+L57+P57+T57+X57+AB57+AF57+AJ57+AN57+AR57+AV57+AZ57+BD57</f>
        <v>16216787.924744591</v>
      </c>
      <c r="I57" s="155">
        <f t="shared" ref="I57" si="79">+M57+Q57+U57+Y57+AC57+AG57+AK57+AO57+AS57+AW57+BA57+BE57</f>
        <v>37720890.075255416</v>
      </c>
      <c r="J57" s="155">
        <f t="shared" ref="J57" si="80">+N57+R57+V57+Z57+AD57+AH57+AL57+AP57+AT57+AX57+BB57+BF57</f>
        <v>0</v>
      </c>
      <c r="K57" s="156"/>
      <c r="L57" s="136">
        <f>L69</f>
        <v>6341579.6280841902</v>
      </c>
      <c r="M57" s="136">
        <f t="shared" ref="M57:BF57" si="81">M69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2" t="s">
        <v>365</v>
      </c>
      <c r="D58" s="152" t="s">
        <v>276</v>
      </c>
      <c r="E58" s="152">
        <f t="shared" si="4"/>
        <v>47</v>
      </c>
      <c r="F58" s="152"/>
      <c r="G58" s="154">
        <f t="shared" ref="G58" si="82">SUM(L58:BF58)</f>
        <v>18526106</v>
      </c>
      <c r="H58" s="155">
        <f t="shared" ref="H58" si="83">+L58+P58+T58+X58+AB58+AF58+AJ58+AN58+AR58+AV58+AZ58+BD58</f>
        <v>18526106</v>
      </c>
      <c r="I58" s="155">
        <f t="shared" ref="I58" si="84">+M58+Q58+U58+Y58+AC58+AG58+AK58+AO58+AS58+AW58+BA58+BE58</f>
        <v>0</v>
      </c>
      <c r="J58" s="155">
        <f t="shared" ref="J58" si="85">+N58+R58+V58+Z58+AD58+AH58+AL58+AP58+AT58+AX58+BB58+BF58</f>
        <v>0</v>
      </c>
      <c r="K58" s="156"/>
      <c r="L58" s="136">
        <f>L74</f>
        <v>7244639.1321466723</v>
      </c>
      <c r="M58" s="136">
        <f t="shared" ref="M58:BF58" si="86">M74</f>
        <v>0</v>
      </c>
      <c r="N58" s="136">
        <f t="shared" si="86"/>
        <v>0</v>
      </c>
      <c r="O58" s="136"/>
      <c r="P58" s="136">
        <f t="shared" si="86"/>
        <v>2618032.6506401533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215911.5553750933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3047673.6044276664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2305035.4410810177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1556867.3395929355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1333121.7051841447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143947.8138017061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58267.65703437075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2609.100716240142</v>
      </c>
      <c r="BE58" s="136">
        <f t="shared" si="86"/>
        <v>0</v>
      </c>
      <c r="BF58" s="136">
        <f t="shared" si="86"/>
        <v>0</v>
      </c>
    </row>
    <row r="59" spans="3:58" s="135" customFormat="1" x14ac:dyDescent="0.25">
      <c r="C59" s="152" t="s">
        <v>368</v>
      </c>
      <c r="D59" s="152" t="s">
        <v>277</v>
      </c>
      <c r="E59" s="152">
        <f t="shared" si="4"/>
        <v>48</v>
      </c>
      <c r="F59" s="152"/>
      <c r="G59" s="154">
        <f t="shared" ref="G59" si="87">SUM(L59:BF59)</f>
        <v>2617218.9999999991</v>
      </c>
      <c r="H59" s="155">
        <f t="shared" ref="H59" si="88">+L59+P59+T59+X59+AB59+AF59+AJ59+AN59+AR59+AV59+AZ59+BD59</f>
        <v>2617218.9999999991</v>
      </c>
      <c r="I59" s="155">
        <f t="shared" ref="I59" si="89">+M59+Q59+U59+Y59+AC59+AG59+AK59+AO59+AS59+AW59+BA59+BE59</f>
        <v>0</v>
      </c>
      <c r="J59" s="155">
        <f t="shared" ref="J59" si="90">+N59+R59+V59+Z59+AD59+AH59+AL59+AP59+AT59+AX59+BB59+BF59</f>
        <v>0</v>
      </c>
      <c r="K59" s="156"/>
      <c r="L59" s="136">
        <f>L79</f>
        <v>1023464.250112667</v>
      </c>
      <c r="M59" s="136">
        <f t="shared" ref="M59:BF59" si="91">M79</f>
        <v>0</v>
      </c>
      <c r="N59" s="136">
        <f t="shared" si="91"/>
        <v>0</v>
      </c>
      <c r="O59" s="136"/>
      <c r="P59" s="136">
        <f t="shared" si="91"/>
        <v>369854.56068726862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30502.245050700149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430550.77323354257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325636.83658458071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219941.67482697568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188332.69420569774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20335.78741751167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8231.5851521004352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368.59272895541608</v>
      </c>
      <c r="BE59" s="136">
        <f t="shared" si="91"/>
        <v>0</v>
      </c>
      <c r="BF59" s="136">
        <f t="shared" si="91"/>
        <v>0</v>
      </c>
    </row>
    <row r="60" spans="3:58" s="135" customFormat="1" x14ac:dyDescent="0.25">
      <c r="C60" s="152" t="s">
        <v>272</v>
      </c>
      <c r="D60" s="152" t="s">
        <v>273</v>
      </c>
      <c r="E60" s="152">
        <f t="shared" si="4"/>
        <v>49</v>
      </c>
      <c r="F60" s="152"/>
      <c r="G60" s="154">
        <f t="shared" ref="G60" si="92">SUM(L60:BF60)</f>
        <v>631684223.99999988</v>
      </c>
      <c r="H60" s="155">
        <f t="shared" ref="H60" si="93">+L60+P60+T60+X60+AB60+AF60+AJ60+AN60+AR60+AV60+AZ60+BD60</f>
        <v>152195998.92293608</v>
      </c>
      <c r="I60" s="155">
        <f t="shared" ref="I60" si="94">+M60+Q60+U60+Y60+AC60+AG60+AK60+AO60+AS60+AW60+BA60+BE60</f>
        <v>427820098.07364154</v>
      </c>
      <c r="J60" s="155">
        <f t="shared" ref="J60" si="95">+N60+R60+V60+Z60+AD60+AH60+AL60+AP60+AT60+AX60+BB60+BF60</f>
        <v>51668127.003422372</v>
      </c>
      <c r="K60" s="156"/>
      <c r="L60" s="136">
        <f>+'Class Allocation'!L290</f>
        <v>64605817.24073907</v>
      </c>
      <c r="M60" s="136">
        <f>+'Class Allocation'!M290</f>
        <v>155236634.00622591</v>
      </c>
      <c r="N60" s="136">
        <f>+'Class Allocation'!N290</f>
        <v>37759531.583750755</v>
      </c>
      <c r="O60" s="136"/>
      <c r="P60" s="136">
        <f>+'Class Allocation'!P290</f>
        <v>19351391.614510611</v>
      </c>
      <c r="Q60" s="136">
        <f>+'Class Allocation'!Q290</f>
        <v>49898267.274308912</v>
      </c>
      <c r="R60" s="136">
        <f>+'Class Allocation'!R290</f>
        <v>9087551.0488618277</v>
      </c>
      <c r="S60" s="136"/>
      <c r="T60" s="136">
        <f>+'Class Allocation'!T290</f>
        <v>1827960.9281297978</v>
      </c>
      <c r="U60" s="136">
        <f>+'Class Allocation'!U290</f>
        <v>5980240.5370766595</v>
      </c>
      <c r="V60" s="136">
        <f>+'Class Allocation'!V290</f>
        <v>156077.11179348163</v>
      </c>
      <c r="W60" s="136"/>
      <c r="X60" s="136">
        <f>+'Class Allocation'!X290</f>
        <v>22462348.611889027</v>
      </c>
      <c r="Y60" s="136">
        <f>+'Class Allocation'!Y290</f>
        <v>69490542.496700138</v>
      </c>
      <c r="Z60" s="136">
        <f>+'Class Allocation'!Z290</f>
        <v>1692159.0035193264</v>
      </c>
      <c r="AA60" s="136"/>
      <c r="AB60" s="136">
        <f>+'Class Allocation'!AB290</f>
        <v>20096318.473892618</v>
      </c>
      <c r="AC60" s="136">
        <f>+'Class Allocation'!AC290</f>
        <v>66885405.819104113</v>
      </c>
      <c r="AD60" s="136">
        <f>+'Class Allocation'!AD290</f>
        <v>351095.52805458452</v>
      </c>
      <c r="AE60" s="136"/>
      <c r="AF60" s="136">
        <f>+'Class Allocation'!AF290</f>
        <v>12269175.902859228</v>
      </c>
      <c r="AG60" s="136">
        <f>+'Class Allocation'!AG290</f>
        <v>29576730.361478712</v>
      </c>
      <c r="AH60" s="136">
        <f>+'Class Allocation'!AH290</f>
        <v>456836.31427806773</v>
      </c>
      <c r="AI60" s="136"/>
      <c r="AJ60" s="136">
        <f>+'Class Allocation'!AJ290</f>
        <v>8483738.6025516167</v>
      </c>
      <c r="AK60" s="136">
        <f>+'Class Allocation'!AK290</f>
        <v>40598119.273506068</v>
      </c>
      <c r="AL60" s="136">
        <f>+'Class Allocation'!AL290</f>
        <v>192911.91580498236</v>
      </c>
      <c r="AM60" s="136"/>
      <c r="AN60" s="136">
        <f>+'Class Allocation'!AN290</f>
        <v>1329516.0107516628</v>
      </c>
      <c r="AO60" s="136">
        <f>+'Class Allocation'!AO290</f>
        <v>3987215.0561112268</v>
      </c>
      <c r="AP60" s="136">
        <f>+'Class Allocation'!AP290</f>
        <v>2300.5760419196417</v>
      </c>
      <c r="AQ60" s="136"/>
      <c r="AR60" s="136">
        <f>+'Class Allocation'!AR290</f>
        <v>622801.75182198058</v>
      </c>
      <c r="AS60" s="136">
        <f>+'Class Allocation'!AS290</f>
        <v>2154717.036781739</v>
      </c>
      <c r="AT60" s="136">
        <f>+'Class Allocation'!AT290</f>
        <v>2300.5760419196417</v>
      </c>
      <c r="AU60" s="136"/>
      <c r="AV60" s="136">
        <f>+'Class Allocation'!AV290</f>
        <v>1084749.5371347554</v>
      </c>
      <c r="AW60" s="136">
        <f>+'Class Allocation'!AW290</f>
        <v>3772937.8587355921</v>
      </c>
      <c r="AX60" s="136">
        <f>+'Class Allocation'!AX290</f>
        <v>1917464.6555439073</v>
      </c>
      <c r="AY60" s="136"/>
      <c r="AZ60" s="136">
        <f>+'Class Allocation'!AZ290</f>
        <v>34994.625177171336</v>
      </c>
      <c r="BA60" s="136">
        <f>+'Class Allocation'!BA290</f>
        <v>122976.22215310471</v>
      </c>
      <c r="BB60" s="136">
        <f>+'Class Allocation'!BB290</f>
        <v>7714.5628960141366</v>
      </c>
      <c r="BC60" s="136"/>
      <c r="BD60" s="136">
        <f>+'Class Allocation'!BD290</f>
        <v>27185.623478541471</v>
      </c>
      <c r="BE60" s="136">
        <f>+'Class Allocation'!BE290</f>
        <v>116312.131459376</v>
      </c>
      <c r="BF60" s="136">
        <f>+'Class Allocation'!BF290</f>
        <v>42184.126835575385</v>
      </c>
    </row>
    <row r="61" spans="3:58" x14ac:dyDescent="0.25">
      <c r="C61" s="152" t="s">
        <v>490</v>
      </c>
      <c r="D61" s="152" t="s">
        <v>491</v>
      </c>
      <c r="E61" s="152">
        <f t="shared" si="4"/>
        <v>50</v>
      </c>
      <c r="F61" s="152"/>
      <c r="G61" s="152">
        <f>SUM(L61:BF61)</f>
        <v>480032</v>
      </c>
      <c r="H61" s="161"/>
      <c r="I61" s="152"/>
      <c r="J61" s="152"/>
      <c r="K61" s="156"/>
      <c r="L61" s="152"/>
      <c r="M61" s="152"/>
      <c r="N61" s="153">
        <f>N44</f>
        <v>364109</v>
      </c>
      <c r="O61" s="152"/>
      <c r="P61" s="152"/>
      <c r="Q61" s="152"/>
      <c r="R61" s="153">
        <f>R44</f>
        <v>90474</v>
      </c>
      <c r="S61" s="152"/>
      <c r="T61" s="152"/>
      <c r="U61" s="152"/>
      <c r="V61" s="136">
        <f>V44</f>
        <v>360</v>
      </c>
      <c r="W61" s="152"/>
      <c r="X61" s="152"/>
      <c r="Y61" s="152"/>
      <c r="Z61" s="136">
        <f>Z44</f>
        <v>14121</v>
      </c>
      <c r="AA61" s="152"/>
      <c r="AB61" s="152"/>
      <c r="AC61" s="152"/>
      <c r="AD61" s="136">
        <f>AD44</f>
        <v>2638</v>
      </c>
      <c r="AE61" s="152"/>
      <c r="AF61" s="152"/>
      <c r="AG61" s="152"/>
      <c r="AH61" s="136">
        <f>AH44</f>
        <v>6900</v>
      </c>
      <c r="AI61" s="152"/>
      <c r="AJ61" s="152"/>
      <c r="AK61" s="152"/>
      <c r="AL61" s="136">
        <f>AL44</f>
        <v>325</v>
      </c>
      <c r="AM61" s="152"/>
      <c r="AN61" s="152"/>
      <c r="AO61" s="152"/>
      <c r="AP61" s="136">
        <f>AP44</f>
        <v>5</v>
      </c>
      <c r="AQ61" s="152"/>
      <c r="AR61" s="152"/>
      <c r="AS61" s="152"/>
      <c r="AT61" s="136">
        <f>AT44</f>
        <v>5</v>
      </c>
      <c r="AU61" s="152"/>
      <c r="AV61" s="152"/>
      <c r="AW61" s="152"/>
      <c r="AX61" s="152">
        <v>0</v>
      </c>
      <c r="AY61" s="152"/>
      <c r="AZ61" s="152"/>
      <c r="BA61" s="152"/>
      <c r="BB61" s="152">
        <v>176</v>
      </c>
      <c r="BC61" s="152"/>
      <c r="BD61" s="152"/>
      <c r="BE61" s="152"/>
      <c r="BF61" s="152">
        <v>919</v>
      </c>
    </row>
    <row r="62" spans="3:58" x14ac:dyDescent="0.25">
      <c r="C62" s="152" t="s">
        <v>501</v>
      </c>
      <c r="D62" s="152" t="s">
        <v>504</v>
      </c>
      <c r="E62" s="152">
        <f t="shared" si="4"/>
        <v>51</v>
      </c>
      <c r="F62" s="152"/>
      <c r="G62" s="177">
        <f>SUM(L62:BF62)</f>
        <v>1.0000000000000002</v>
      </c>
      <c r="H62" s="176"/>
      <c r="I62" s="175">
        <f>G62</f>
        <v>1.0000000000000002</v>
      </c>
      <c r="J62" s="152"/>
      <c r="K62" s="156"/>
      <c r="L62" s="152"/>
      <c r="M62" s="174">
        <f>M85</f>
        <v>0.36307185781428242</v>
      </c>
      <c r="N62" s="153"/>
      <c r="O62" s="152"/>
      <c r="P62" s="152"/>
      <c r="Q62" s="174">
        <f>Q85</f>
        <v>0.11644619895873462</v>
      </c>
      <c r="R62" s="153"/>
      <c r="S62" s="152"/>
      <c r="T62" s="152"/>
      <c r="U62" s="174">
        <f>U85</f>
        <v>1.3973610673459929E-2</v>
      </c>
      <c r="V62" s="136"/>
      <c r="W62" s="152"/>
      <c r="X62" s="152"/>
      <c r="Y62" s="174">
        <f>Y85</f>
        <v>0.1624688213986373</v>
      </c>
      <c r="Z62" s="136"/>
      <c r="AA62" s="152"/>
      <c r="AB62" s="152"/>
      <c r="AC62" s="174">
        <f>AC85</f>
        <v>0.15628760170039357</v>
      </c>
      <c r="AD62" s="136"/>
      <c r="AE62" s="152"/>
      <c r="AF62" s="152"/>
      <c r="AG62" s="174">
        <f>AG85</f>
        <v>6.9185665297015586E-2</v>
      </c>
      <c r="AH62" s="136"/>
      <c r="AI62" s="152"/>
      <c r="AJ62" s="152"/>
      <c r="AK62" s="174">
        <f>AK85</f>
        <v>9.4802188376582996E-2</v>
      </c>
      <c r="AL62" s="136"/>
      <c r="AM62" s="152"/>
      <c r="AN62" s="152"/>
      <c r="AO62" s="174">
        <f>AO85</f>
        <v>9.3223495067097529E-3</v>
      </c>
      <c r="AP62" s="136"/>
      <c r="AQ62" s="152"/>
      <c r="AR62" s="152"/>
      <c r="AS62" s="174">
        <f>AS85</f>
        <v>5.0605628491821797E-3</v>
      </c>
      <c r="AT62" s="136"/>
      <c r="AU62" s="152"/>
      <c r="AV62" s="152"/>
      <c r="AW62" s="174">
        <f>AW85</f>
        <v>8.8211877715605961E-3</v>
      </c>
      <c r="AX62" s="152"/>
      <c r="AY62" s="152"/>
      <c r="AZ62" s="152"/>
      <c r="BA62" s="174">
        <f>BA85</f>
        <v>2.8751623850494217E-4</v>
      </c>
      <c r="BB62" s="152"/>
      <c r="BC62" s="152"/>
      <c r="BD62" s="152"/>
      <c r="BE62" s="174">
        <f>BE85</f>
        <v>2.7243941493633824E-4</v>
      </c>
      <c r="BF62" s="152"/>
    </row>
    <row r="63" spans="3:58" x14ac:dyDescent="0.25">
      <c r="C63" s="152" t="s">
        <v>502</v>
      </c>
      <c r="D63" s="152" t="s">
        <v>509</v>
      </c>
      <c r="E63" s="152">
        <v>52</v>
      </c>
      <c r="F63" s="152"/>
      <c r="G63" s="175">
        <v>1</v>
      </c>
      <c r="H63" s="176">
        <v>1</v>
      </c>
      <c r="I63" s="152"/>
      <c r="J63" s="152"/>
      <c r="K63" s="156"/>
      <c r="L63" s="152">
        <v>0.34961999999999999</v>
      </c>
      <c r="M63" s="152"/>
      <c r="N63" s="153"/>
      <c r="O63" s="152"/>
      <c r="P63" s="152">
        <v>0.111593</v>
      </c>
      <c r="Q63" s="152"/>
      <c r="R63" s="153"/>
      <c r="S63" s="152"/>
      <c r="T63" s="152">
        <f>0.012535+0.000848</f>
        <v>1.3382999999999999E-2</v>
      </c>
      <c r="U63" s="152"/>
      <c r="V63" s="136"/>
      <c r="W63" s="152"/>
      <c r="X63" s="152">
        <f>0.144199+0.019611</f>
        <v>0.16380999999999998</v>
      </c>
      <c r="Y63" s="152"/>
      <c r="Z63" s="136"/>
      <c r="AA63" s="152"/>
      <c r="AB63" s="152">
        <f>0.044665+0.109579</f>
        <v>0.15424399999999999</v>
      </c>
      <c r="AC63" s="152"/>
      <c r="AD63" s="136"/>
      <c r="AE63" s="152"/>
      <c r="AF63" s="152">
        <f>0.069016+0.023466</f>
        <v>9.2481999999999995E-2</v>
      </c>
      <c r="AG63" s="152"/>
      <c r="AH63" s="136"/>
      <c r="AI63" s="152"/>
      <c r="AJ63" s="152">
        <v>8.9875999999999998E-2</v>
      </c>
      <c r="AK63" s="152"/>
      <c r="AL63" s="136"/>
      <c r="AM63" s="152"/>
      <c r="AN63" s="152">
        <v>1.0952999999999999E-2</v>
      </c>
      <c r="AO63" s="152"/>
      <c r="AP63" s="136"/>
      <c r="AQ63" s="152"/>
      <c r="AR63" s="152">
        <v>4.829E-3</v>
      </c>
      <c r="AS63" s="152"/>
      <c r="AT63" s="136"/>
      <c r="AU63" s="152"/>
      <c r="AV63" s="152">
        <v>8.6599999999999993E-3</v>
      </c>
      <c r="AW63" s="152"/>
      <c r="AX63" s="152"/>
      <c r="AY63" s="152"/>
      <c r="AZ63" s="152">
        <v>2.8200000000000002E-4</v>
      </c>
      <c r="BA63" s="152"/>
      <c r="BB63" s="152"/>
      <c r="BC63" s="152"/>
      <c r="BD63" s="152">
        <v>2.6800000000000001E-4</v>
      </c>
      <c r="BE63" s="152"/>
      <c r="BF63" s="152"/>
    </row>
    <row r="64" spans="3:58" x14ac:dyDescent="0.25">
      <c r="C64" s="152" t="s">
        <v>503</v>
      </c>
      <c r="D64" s="152" t="s">
        <v>510</v>
      </c>
      <c r="E64" s="152">
        <v>53</v>
      </c>
      <c r="F64" s="152"/>
      <c r="G64" s="175">
        <v>1.0000000000000002</v>
      </c>
      <c r="H64" s="176">
        <v>1.0000000000000002</v>
      </c>
      <c r="I64" s="152"/>
      <c r="J64" s="152"/>
      <c r="K64" s="156"/>
      <c r="L64" s="152">
        <v>0.35224499999999997</v>
      </c>
      <c r="M64" s="152"/>
      <c r="N64" s="152"/>
      <c r="O64" s="152"/>
      <c r="P64" s="152">
        <v>0.11143599999999999</v>
      </c>
      <c r="Q64" s="152"/>
      <c r="R64" s="152"/>
      <c r="S64" s="152"/>
      <c r="T64" s="152">
        <f>0.012511+0.000848</f>
        <v>1.3358999999999999E-2</v>
      </c>
      <c r="U64" s="152"/>
      <c r="V64" s="136"/>
      <c r="W64" s="152"/>
      <c r="X64" s="152">
        <f>0.143867+0.019501</f>
        <v>0.16336799999999999</v>
      </c>
      <c r="Y64" s="152"/>
      <c r="Z64" s="152"/>
      <c r="AA64" s="152"/>
      <c r="AB64" s="152">
        <f>0.04437+0.109141</f>
        <v>0.15351100000000001</v>
      </c>
      <c r="AC64" s="152"/>
      <c r="AD64" s="152"/>
      <c r="AE64" s="152"/>
      <c r="AF64" s="152">
        <f>0.068799+0.023316</f>
        <v>9.2115000000000002E-2</v>
      </c>
      <c r="AG64" s="152"/>
      <c r="AH64" s="152"/>
      <c r="AI64" s="152"/>
      <c r="AJ64" s="152">
        <v>8.9201000000000003E-2</v>
      </c>
      <c r="AK64" s="152"/>
      <c r="AL64" s="152"/>
      <c r="AM64" s="152"/>
      <c r="AN64" s="152">
        <v>1.0921E-2</v>
      </c>
      <c r="AO64" s="152"/>
      <c r="AP64" s="152"/>
      <c r="AQ64" s="152"/>
      <c r="AR64" s="152">
        <v>4.803E-3</v>
      </c>
      <c r="AS64" s="152"/>
      <c r="AT64" s="152"/>
      <c r="AU64" s="152"/>
      <c r="AV64" s="152">
        <v>8.4910000000000003E-3</v>
      </c>
      <c r="AW64" s="152"/>
      <c r="AX64" s="152"/>
      <c r="AY64" s="152"/>
      <c r="AZ64" s="152">
        <v>2.7700000000000001E-4</v>
      </c>
      <c r="BA64" s="152"/>
      <c r="BB64" s="152"/>
      <c r="BC64" s="152"/>
      <c r="BD64" s="152">
        <v>2.6600000000000001E-4</v>
      </c>
      <c r="BE64" s="152"/>
      <c r="BF64" s="152"/>
    </row>
    <row r="65" spans="3:69" x14ac:dyDescent="0.25">
      <c r="C65" s="152"/>
      <c r="D65" s="152"/>
      <c r="E65" s="152"/>
      <c r="F65" s="152"/>
      <c r="G65" s="152"/>
      <c r="H65" s="161"/>
      <c r="I65" s="152"/>
      <c r="J65" s="152"/>
      <c r="K65" s="156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3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3:69" s="135" customFormat="1" x14ac:dyDescent="0.25">
      <c r="C66" s="152" t="s">
        <v>363</v>
      </c>
      <c r="D66" s="152"/>
      <c r="E66" s="152"/>
      <c r="F66" s="152"/>
      <c r="G66" s="152"/>
      <c r="H66" s="161"/>
      <c r="I66" s="152"/>
      <c r="J66" s="152"/>
      <c r="K66" s="156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36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3:69" s="135" customFormat="1" x14ac:dyDescent="0.25">
      <c r="C67" s="152" t="s">
        <v>1</v>
      </c>
      <c r="D67" s="152" t="s">
        <v>245</v>
      </c>
      <c r="E67" s="152"/>
      <c r="F67" s="152"/>
      <c r="G67" s="136">
        <f>'Class Allocation'!H196</f>
        <v>16216787.924744591</v>
      </c>
      <c r="H67" s="57">
        <f>G67</f>
        <v>16216787.924744591</v>
      </c>
      <c r="I67" s="152"/>
      <c r="J67" s="152"/>
      <c r="K67" s="156"/>
      <c r="L67" s="136">
        <f>'Alloc Pct'!L28*'Alloc amt'!$G67</f>
        <v>6341579.6280841902</v>
      </c>
      <c r="M67" s="136">
        <f>'Alloc Pct'!M28*'Alloc amt'!$G67</f>
        <v>0</v>
      </c>
      <c r="N67" s="136">
        <f>'Alloc Pct'!N28*'Alloc amt'!$G67</f>
        <v>0</v>
      </c>
      <c r="O67" s="136">
        <f>'Alloc Pct'!O28*'Alloc amt'!$G67</f>
        <v>0</v>
      </c>
      <c r="P67" s="136">
        <f>'Alloc Pct'!P28*'Alloc amt'!$G67</f>
        <v>2291689.3747389931</v>
      </c>
      <c r="Q67" s="136">
        <f>'Alloc Pct'!Q28*'Alloc amt'!$G67</f>
        <v>0</v>
      </c>
      <c r="R67" s="136">
        <f>'Alloc Pct'!R28*'Alloc amt'!$G67</f>
        <v>0</v>
      </c>
      <c r="S67" s="136">
        <f>'Alloc Pct'!S28*'Alloc amt'!$G67</f>
        <v>0</v>
      </c>
      <c r="T67" s="136">
        <f>'Alloc Pct'!T28*'Alloc amt'!$G67</f>
        <v>188997.72591280844</v>
      </c>
      <c r="U67" s="136">
        <f>'Alloc Pct'!U28*'Alloc amt'!$G67</f>
        <v>0</v>
      </c>
      <c r="V67" s="136">
        <f>'Alloc Pct'!V28*'Alloc amt'!$G67</f>
        <v>0</v>
      </c>
      <c r="W67" s="136">
        <f>'Alloc Pct'!W28*'Alloc amt'!$G67</f>
        <v>0</v>
      </c>
      <c r="X67" s="136">
        <f>'Alloc Pct'!X28*'Alloc amt'!$G67</f>
        <v>2667774.6800566404</v>
      </c>
      <c r="Y67" s="136">
        <f>'Alloc Pct'!Y28*'Alloc amt'!$G67</f>
        <v>0</v>
      </c>
      <c r="Z67" s="136">
        <f>'Alloc Pct'!Z28*'Alloc amt'!$G67</f>
        <v>0</v>
      </c>
      <c r="AA67" s="136">
        <f>'Alloc Pct'!AA28*'Alloc amt'!$G67</f>
        <v>0</v>
      </c>
      <c r="AB67" s="136">
        <f>'Alloc Pct'!AB28*'Alloc amt'!$G67</f>
        <v>2017707.9256175568</v>
      </c>
      <c r="AC67" s="136">
        <f>'Alloc Pct'!AC28*'Alloc amt'!$G67</f>
        <v>0</v>
      </c>
      <c r="AD67" s="136">
        <f>'Alloc Pct'!AD28*'Alloc amt'!$G67</f>
        <v>0</v>
      </c>
      <c r="AE67" s="136">
        <f>'Alloc Pct'!AE28*'Alloc amt'!$G67</f>
        <v>0</v>
      </c>
      <c r="AF67" s="136">
        <f>'Alloc Pct'!AF28*'Alloc amt'!$G67</f>
        <v>1362800.5514564125</v>
      </c>
      <c r="AG67" s="136">
        <f>'Alloc Pct'!AG28*'Alloc amt'!$G67</f>
        <v>0</v>
      </c>
      <c r="AH67" s="136">
        <f>'Alloc Pct'!AH28*'Alloc amt'!$G67</f>
        <v>0</v>
      </c>
      <c r="AI67" s="136">
        <f>'Alloc Pct'!AI28*'Alloc amt'!$G67</f>
        <v>0</v>
      </c>
      <c r="AJ67" s="136">
        <f>'Alloc Pct'!AJ28*'Alloc amt'!$G67</f>
        <v>1166945.2809373518</v>
      </c>
      <c r="AK67" s="136">
        <f>'Alloc Pct'!AK28*'Alloc amt'!$G67</f>
        <v>0</v>
      </c>
      <c r="AL67" s="136">
        <f>'Alloc Pct'!AL28*'Alloc amt'!$G67</f>
        <v>0</v>
      </c>
      <c r="AM67" s="136">
        <f>'Alloc Pct'!AM28*'Alloc amt'!$G67</f>
        <v>0</v>
      </c>
      <c r="AN67" s="136">
        <f>'Alloc Pct'!AN28*'Alloc amt'!$G67</f>
        <v>126004.41607388463</v>
      </c>
      <c r="AO67" s="136">
        <f>'Alloc Pct'!AO28*'Alloc amt'!$G67</f>
        <v>0</v>
      </c>
      <c r="AP67" s="136">
        <f>'Alloc Pct'!AP28*'Alloc amt'!$G67</f>
        <v>0</v>
      </c>
      <c r="AQ67" s="136">
        <f>'Alloc Pct'!AQ28*'Alloc amt'!$G67</f>
        <v>0</v>
      </c>
      <c r="AR67" s="136">
        <f>'Alloc Pct'!AR28*'Alloc amt'!$G67</f>
        <v>51004.471042006495</v>
      </c>
      <c r="AS67" s="136">
        <f>'Alloc Pct'!AS28*'Alloc amt'!$G67</f>
        <v>0</v>
      </c>
      <c r="AT67" s="136">
        <f>'Alloc Pct'!AT28*'Alloc amt'!$G67</f>
        <v>0</v>
      </c>
      <c r="AU67" s="136">
        <f>'Alloc Pct'!AU28*'Alloc amt'!$G67</f>
        <v>0</v>
      </c>
      <c r="AV67" s="136">
        <f>'Alloc Pct'!AV28*'Alloc amt'!$G67</f>
        <v>0</v>
      </c>
      <c r="AW67" s="136">
        <f>'Alloc Pct'!AW28*'Alloc amt'!$G67</f>
        <v>0</v>
      </c>
      <c r="AX67" s="136">
        <f>'Alloc Pct'!AX28*'Alloc amt'!$G67</f>
        <v>0</v>
      </c>
      <c r="AY67" s="136">
        <f>'Alloc Pct'!AY28*'Alloc amt'!$G67</f>
        <v>0</v>
      </c>
      <c r="AZ67" s="136">
        <f>'Alloc Pct'!AZ28*'Alloc amt'!$G67</f>
        <v>0</v>
      </c>
      <c r="BA67" s="136">
        <f>'Alloc Pct'!BA28*'Alloc amt'!$G67</f>
        <v>0</v>
      </c>
      <c r="BB67" s="136">
        <f>'Alloc Pct'!BB28*'Alloc amt'!$G67</f>
        <v>0</v>
      </c>
      <c r="BC67" s="136">
        <f>'Alloc Pct'!BC28*'Alloc amt'!$G67</f>
        <v>0</v>
      </c>
      <c r="BD67" s="136">
        <f>'Alloc Pct'!BD28*'Alloc amt'!$G67</f>
        <v>2283.8708247467439</v>
      </c>
      <c r="BE67" s="136">
        <f>'Alloc Pct'!BE28*'Alloc amt'!$G67</f>
        <v>0</v>
      </c>
      <c r="BF67" s="136">
        <f>'Alloc Pct'!BF28*'Alloc amt'!$G67</f>
        <v>0</v>
      </c>
    </row>
    <row r="68" spans="3:69" s="135" customFormat="1" x14ac:dyDescent="0.25">
      <c r="C68" s="162" t="s">
        <v>2</v>
      </c>
      <c r="D68" s="162" t="s">
        <v>362</v>
      </c>
      <c r="E68" s="162"/>
      <c r="F68" s="162"/>
      <c r="G68" s="163">
        <f>'Class Allocation'!I196</f>
        <v>37720890.075255409</v>
      </c>
      <c r="H68" s="164"/>
      <c r="I68" s="163">
        <f>G68</f>
        <v>37720890.075255409</v>
      </c>
      <c r="J68" s="162"/>
      <c r="K68" s="165"/>
      <c r="L68" s="163">
        <f>'Alloc Pct'!L13*'Alloc amt'!$G68</f>
        <v>0</v>
      </c>
      <c r="M68" s="163">
        <f>'Alloc Pct'!M13*'Alloc amt'!$G68</f>
        <v>13646589.366156191</v>
      </c>
      <c r="N68" s="163">
        <f>'Alloc Pct'!N13*'Alloc amt'!$G68</f>
        <v>0</v>
      </c>
      <c r="O68" s="163"/>
      <c r="P68" s="163">
        <f>'Alloc Pct'!P13*'Alloc amt'!$G68</f>
        <v>0</v>
      </c>
      <c r="Q68" s="163">
        <f>'Alloc Pct'!Q13*'Alloc amt'!$G68</f>
        <v>4434652.9893152546</v>
      </c>
      <c r="R68" s="163">
        <f>'Alloc Pct'!R13*'Alloc amt'!$G68</f>
        <v>0</v>
      </c>
      <c r="S68" s="163"/>
      <c r="T68" s="163">
        <f>'Alloc Pct'!T13*'Alloc amt'!$G68</f>
        <v>0</v>
      </c>
      <c r="U68" s="163">
        <f>'Alloc Pct'!U13*'Alloc amt'!$G68</f>
        <v>528174.59901811578</v>
      </c>
      <c r="V68" s="163">
        <f>'Alloc Pct'!V13*'Alloc amt'!$G68</f>
        <v>0</v>
      </c>
      <c r="W68" s="163"/>
      <c r="X68" s="163">
        <f>'Alloc Pct'!X13*'Alloc amt'!$G68</f>
        <v>0</v>
      </c>
      <c r="Y68" s="163">
        <f>'Alloc Pct'!Y13*'Alloc amt'!$G68</f>
        <v>6119589.1652112864</v>
      </c>
      <c r="Z68" s="163">
        <f>'Alloc Pct'!Z13*'Alloc amt'!$G68</f>
        <v>0</v>
      </c>
      <c r="AA68" s="163"/>
      <c r="AB68" s="163">
        <f>'Alloc Pct'!AB13*'Alloc amt'!$G68</f>
        <v>0</v>
      </c>
      <c r="AC68" s="163">
        <f>'Alloc Pct'!AC13*'Alloc amt'!$G68</f>
        <v>5907102.4112514062</v>
      </c>
      <c r="AD68" s="163">
        <f>'Alloc Pct'!AD13*'Alloc amt'!$G68</f>
        <v>0</v>
      </c>
      <c r="AE68" s="163"/>
      <c r="AF68" s="163">
        <f>'Alloc Pct'!AF13*'Alloc amt'!$G68</f>
        <v>0</v>
      </c>
      <c r="AG68" s="163">
        <f>'Alloc Pct'!AG13*'Alloc amt'!$G68</f>
        <v>2598024.0479489123</v>
      </c>
      <c r="AH68" s="163">
        <f>'Alloc Pct'!AH13*'Alloc amt'!$G68</f>
        <v>0</v>
      </c>
      <c r="AI68" s="163"/>
      <c r="AJ68" s="163">
        <f>'Alloc Pct'!AJ13*'Alloc amt'!$G68</f>
        <v>0</v>
      </c>
      <c r="AK68" s="163">
        <f>'Alloc Pct'!AK13*'Alloc amt'!$G68</f>
        <v>3596973.0588186579</v>
      </c>
      <c r="AL68" s="163">
        <f>'Alloc Pct'!AL13*'Alloc amt'!$G68</f>
        <v>0</v>
      </c>
      <c r="AM68" s="163"/>
      <c r="AN68" s="163">
        <f>'Alloc Pct'!AN13*'Alloc amt'!$G68</f>
        <v>0</v>
      </c>
      <c r="AO68" s="163">
        <f>'Alloc Pct'!AO13*'Alloc amt'!$G68</f>
        <v>351082.82172699663</v>
      </c>
      <c r="AP68" s="163">
        <f>'Alloc Pct'!AP13*'Alloc amt'!$G68</f>
        <v>0</v>
      </c>
      <c r="AQ68" s="163"/>
      <c r="AR68" s="163">
        <f>'Alloc Pct'!AR13*'Alloc amt'!$G68</f>
        <v>0</v>
      </c>
      <c r="AS68" s="163">
        <f>'Alloc Pct'!AS13*'Alloc amt'!$G68</f>
        <v>185475.74451013346</v>
      </c>
      <c r="AT68" s="163">
        <f>'Alloc Pct'!AT13*'Alloc amt'!$G68</f>
        <v>0</v>
      </c>
      <c r="AU68" s="163"/>
      <c r="AV68" s="163">
        <f>'Alloc Pct'!AV13*'Alloc amt'!$G68</f>
        <v>0</v>
      </c>
      <c r="AW68" s="163">
        <f>'Alloc Pct'!AW13*'Alloc amt'!$G68</f>
        <v>332246.84941733273</v>
      </c>
      <c r="AX68" s="163">
        <f>'Alloc Pct'!AX13*'Alloc amt'!$G68</f>
        <v>0</v>
      </c>
      <c r="AY68" s="163"/>
      <c r="AZ68" s="163">
        <f>'Alloc Pct'!AZ13*'Alloc amt'!$G68</f>
        <v>0</v>
      </c>
      <c r="BA68" s="163">
        <f>'Alloc Pct'!BA13*'Alloc amt'!$G68</f>
        <v>10830.116035134601</v>
      </c>
      <c r="BB68" s="163">
        <f>'Alloc Pct'!BB13*'Alloc amt'!$G68</f>
        <v>0</v>
      </c>
      <c r="BC68" s="163"/>
      <c r="BD68" s="163">
        <f>'Alloc Pct'!BD13*'Alloc amt'!$G68</f>
        <v>0</v>
      </c>
      <c r="BE68" s="163">
        <f>'Alloc Pct'!BE13*'Alloc amt'!$G68</f>
        <v>10148.905845986488</v>
      </c>
      <c r="BF68" s="163">
        <f>'Alloc Pct'!BF13*'Alloc amt'!$G68</f>
        <v>0</v>
      </c>
    </row>
    <row r="69" spans="3:69" s="135" customFormat="1" x14ac:dyDescent="0.25">
      <c r="C69" s="152" t="s">
        <v>8</v>
      </c>
      <c r="D69" s="152"/>
      <c r="E69" s="152"/>
      <c r="F69" s="152"/>
      <c r="G69" s="136">
        <f>SUM(G67:G68)</f>
        <v>53937678</v>
      </c>
      <c r="H69" s="161"/>
      <c r="I69" s="152"/>
      <c r="J69" s="152"/>
      <c r="K69" s="156"/>
      <c r="L69" s="136">
        <f>L68+L67</f>
        <v>6341579.6280841902</v>
      </c>
      <c r="M69" s="136">
        <f t="shared" ref="M69:BF69" si="96">M68+M67</f>
        <v>13646589.366156191</v>
      </c>
      <c r="N69" s="136">
        <f t="shared" si="96"/>
        <v>0</v>
      </c>
      <c r="O69" s="136"/>
      <c r="P69" s="136">
        <f t="shared" si="96"/>
        <v>2291689.3747389931</v>
      </c>
      <c r="Q69" s="136">
        <f t="shared" si="96"/>
        <v>4434652.9893152546</v>
      </c>
      <c r="R69" s="136">
        <f t="shared" si="96"/>
        <v>0</v>
      </c>
      <c r="S69" s="136"/>
      <c r="T69" s="136">
        <f t="shared" si="96"/>
        <v>188997.72591280844</v>
      </c>
      <c r="U69" s="136">
        <f t="shared" si="96"/>
        <v>528174.59901811578</v>
      </c>
      <c r="V69" s="136">
        <f t="shared" si="96"/>
        <v>0</v>
      </c>
      <c r="W69" s="136"/>
      <c r="X69" s="136">
        <f t="shared" si="96"/>
        <v>2667774.6800566404</v>
      </c>
      <c r="Y69" s="136">
        <f t="shared" si="96"/>
        <v>6119589.1652112864</v>
      </c>
      <c r="Z69" s="136">
        <f t="shared" si="96"/>
        <v>0</v>
      </c>
      <c r="AA69" s="136"/>
      <c r="AB69" s="136">
        <f t="shared" si="96"/>
        <v>2017707.9256175568</v>
      </c>
      <c r="AC69" s="136">
        <f t="shared" si="96"/>
        <v>5907102.4112514062</v>
      </c>
      <c r="AD69" s="136">
        <f t="shared" si="96"/>
        <v>0</v>
      </c>
      <c r="AE69" s="136"/>
      <c r="AF69" s="136">
        <f t="shared" si="96"/>
        <v>1362800.5514564125</v>
      </c>
      <c r="AG69" s="136">
        <f t="shared" si="96"/>
        <v>2598024.0479489123</v>
      </c>
      <c r="AH69" s="136">
        <f t="shared" si="96"/>
        <v>0</v>
      </c>
      <c r="AI69" s="136"/>
      <c r="AJ69" s="136">
        <f t="shared" si="96"/>
        <v>1166945.2809373518</v>
      </c>
      <c r="AK69" s="136">
        <f t="shared" si="96"/>
        <v>3596973.0588186579</v>
      </c>
      <c r="AL69" s="136">
        <f t="shared" si="96"/>
        <v>0</v>
      </c>
      <c r="AM69" s="136"/>
      <c r="AN69" s="136">
        <f t="shared" si="96"/>
        <v>126004.41607388463</v>
      </c>
      <c r="AO69" s="136">
        <f t="shared" si="96"/>
        <v>351082.82172699663</v>
      </c>
      <c r="AP69" s="136">
        <f t="shared" si="96"/>
        <v>0</v>
      </c>
      <c r="AQ69" s="136"/>
      <c r="AR69" s="136">
        <f t="shared" si="96"/>
        <v>51004.471042006495</v>
      </c>
      <c r="AS69" s="136">
        <f t="shared" si="96"/>
        <v>185475.74451013346</v>
      </c>
      <c r="AT69" s="136">
        <f t="shared" si="96"/>
        <v>0</v>
      </c>
      <c r="AU69" s="136"/>
      <c r="AV69" s="136">
        <f t="shared" si="96"/>
        <v>0</v>
      </c>
      <c r="AW69" s="136">
        <f t="shared" si="96"/>
        <v>332246.84941733273</v>
      </c>
      <c r="AX69" s="136">
        <f t="shared" si="96"/>
        <v>0</v>
      </c>
      <c r="AY69" s="136"/>
      <c r="AZ69" s="136">
        <f t="shared" si="96"/>
        <v>0</v>
      </c>
      <c r="BA69" s="136">
        <f t="shared" si="96"/>
        <v>10830.116035134601</v>
      </c>
      <c r="BB69" s="136">
        <f t="shared" si="96"/>
        <v>0</v>
      </c>
      <c r="BC69" s="136"/>
      <c r="BD69" s="136">
        <f t="shared" si="96"/>
        <v>2283.8708247467439</v>
      </c>
      <c r="BE69" s="136">
        <f t="shared" si="96"/>
        <v>10148.905845986488</v>
      </c>
      <c r="BF69" s="136">
        <f t="shared" si="96"/>
        <v>0</v>
      </c>
    </row>
    <row r="70" spans="3:69" s="135" customFormat="1" x14ac:dyDescent="0.25">
      <c r="C70" s="152"/>
      <c r="D70" s="152"/>
      <c r="E70" s="152"/>
      <c r="F70" s="152"/>
      <c r="G70" s="152"/>
      <c r="H70" s="161"/>
      <c r="I70" s="152"/>
      <c r="J70" s="136"/>
      <c r="K70" s="156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36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3:69" s="135" customFormat="1" x14ac:dyDescent="0.25">
      <c r="C71" s="152" t="s">
        <v>366</v>
      </c>
      <c r="D71" s="152"/>
      <c r="E71" s="152"/>
      <c r="F71" s="152"/>
      <c r="G71" s="152"/>
      <c r="H71" s="161"/>
      <c r="I71" s="152"/>
      <c r="J71" s="152"/>
      <c r="K71" s="156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3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3:69" s="135" customFormat="1" x14ac:dyDescent="0.25">
      <c r="C72" s="152" t="s">
        <v>1</v>
      </c>
      <c r="D72" s="152" t="s">
        <v>245</v>
      </c>
      <c r="E72" s="152"/>
      <c r="F72" s="152"/>
      <c r="G72" s="136">
        <f>'Class Allocation'!H140</f>
        <v>18526106</v>
      </c>
      <c r="H72" s="57">
        <f>G72</f>
        <v>18526106</v>
      </c>
      <c r="I72" s="152"/>
      <c r="J72" s="152"/>
      <c r="K72" s="156"/>
      <c r="L72" s="136">
        <f>'Alloc Pct'!L28*'Alloc amt'!$G72</f>
        <v>7244639.1321466723</v>
      </c>
      <c r="M72" s="136">
        <f>'Alloc Pct'!M28*'Alloc amt'!$G72</f>
        <v>0</v>
      </c>
      <c r="N72" s="136">
        <f>'Alloc Pct'!N28*'Alloc amt'!$G72</f>
        <v>0</v>
      </c>
      <c r="O72" s="136">
        <f>'Alloc Pct'!O28*'Alloc amt'!$G72</f>
        <v>0</v>
      </c>
      <c r="P72" s="136">
        <f>'Alloc Pct'!P28*'Alloc amt'!$G72</f>
        <v>2618032.6506401533</v>
      </c>
      <c r="Q72" s="136">
        <f>'Alloc Pct'!Q28*'Alloc amt'!$G72</f>
        <v>0</v>
      </c>
      <c r="R72" s="136">
        <f>'Alloc Pct'!R28*'Alloc amt'!$G72</f>
        <v>0</v>
      </c>
      <c r="S72" s="136">
        <f>'Alloc Pct'!S28*'Alloc amt'!$G72</f>
        <v>0</v>
      </c>
      <c r="T72" s="136">
        <f>'Alloc Pct'!T28*'Alloc amt'!$G72</f>
        <v>215911.5553750933</v>
      </c>
      <c r="U72" s="136">
        <f>'Alloc Pct'!U28*'Alloc amt'!$G72</f>
        <v>0</v>
      </c>
      <c r="V72" s="136">
        <f>'Alloc Pct'!V28*'Alloc amt'!$G72</f>
        <v>0</v>
      </c>
      <c r="W72" s="136">
        <f>'Alloc Pct'!W28*'Alloc amt'!$G72</f>
        <v>0</v>
      </c>
      <c r="X72" s="136">
        <f>'Alloc Pct'!X28*'Alloc amt'!$G72</f>
        <v>3047673.6044276664</v>
      </c>
      <c r="Y72" s="136">
        <f>'Alloc Pct'!Y28*'Alloc amt'!$G72</f>
        <v>0</v>
      </c>
      <c r="Z72" s="136">
        <f>'Alloc Pct'!Z28*'Alloc amt'!$G72</f>
        <v>0</v>
      </c>
      <c r="AA72" s="136">
        <f>'Alloc Pct'!AA28*'Alloc amt'!$G72</f>
        <v>0</v>
      </c>
      <c r="AB72" s="136">
        <f>'Alloc Pct'!AB28*'Alloc amt'!$G72</f>
        <v>2305035.4410810177</v>
      </c>
      <c r="AC72" s="136">
        <f>'Alloc Pct'!AC28*'Alloc amt'!$G72</f>
        <v>0</v>
      </c>
      <c r="AD72" s="136">
        <f>'Alloc Pct'!AD28*'Alloc amt'!$G72</f>
        <v>0</v>
      </c>
      <c r="AE72" s="136">
        <f>'Alloc Pct'!AE28*'Alloc amt'!$G72</f>
        <v>0</v>
      </c>
      <c r="AF72" s="136">
        <f>'Alloc Pct'!AF28*'Alloc amt'!$G72</f>
        <v>1556867.3395929355</v>
      </c>
      <c r="AG72" s="136">
        <f>'Alloc Pct'!AG28*'Alloc amt'!$G72</f>
        <v>0</v>
      </c>
      <c r="AH72" s="136">
        <f>'Alloc Pct'!AH28*'Alloc amt'!$G72</f>
        <v>0</v>
      </c>
      <c r="AI72" s="136">
        <f>'Alloc Pct'!AI28*'Alloc amt'!$G72</f>
        <v>0</v>
      </c>
      <c r="AJ72" s="136">
        <f>'Alloc Pct'!AJ28*'Alloc amt'!$G72</f>
        <v>1333121.7051841447</v>
      </c>
      <c r="AK72" s="136">
        <f>'Alloc Pct'!AK28*'Alloc amt'!$G72</f>
        <v>0</v>
      </c>
      <c r="AL72" s="136">
        <f>'Alloc Pct'!AL28*'Alloc amt'!$G72</f>
        <v>0</v>
      </c>
      <c r="AM72" s="136">
        <f>'Alloc Pct'!AM28*'Alloc amt'!$G72</f>
        <v>0</v>
      </c>
      <c r="AN72" s="136">
        <f>'Alloc Pct'!AN28*'Alloc amt'!$G72</f>
        <v>143947.8138017061</v>
      </c>
      <c r="AO72" s="136">
        <f>'Alloc Pct'!AO28*'Alloc amt'!$G72</f>
        <v>0</v>
      </c>
      <c r="AP72" s="136">
        <f>'Alloc Pct'!AP28*'Alloc amt'!$G72</f>
        <v>0</v>
      </c>
      <c r="AQ72" s="136">
        <f>'Alloc Pct'!AQ28*'Alloc amt'!$G72</f>
        <v>0</v>
      </c>
      <c r="AR72" s="136">
        <f>'Alloc Pct'!AR28*'Alloc amt'!$G72</f>
        <v>58267.65703437075</v>
      </c>
      <c r="AS72" s="136">
        <f>'Alloc Pct'!AS28*'Alloc amt'!$G72</f>
        <v>0</v>
      </c>
      <c r="AT72" s="136">
        <f>'Alloc Pct'!AT28*'Alloc amt'!$G72</f>
        <v>0</v>
      </c>
      <c r="AU72" s="136">
        <f>'Alloc Pct'!AU28*'Alloc amt'!$G72</f>
        <v>0</v>
      </c>
      <c r="AV72" s="136">
        <f>'Alloc Pct'!AV28*'Alloc amt'!$G72</f>
        <v>0</v>
      </c>
      <c r="AW72" s="136">
        <f>'Alloc Pct'!AW28*'Alloc amt'!$G72</f>
        <v>0</v>
      </c>
      <c r="AX72" s="136">
        <f>'Alloc Pct'!AX28*'Alloc amt'!$G72</f>
        <v>0</v>
      </c>
      <c r="AY72" s="136">
        <f>'Alloc Pct'!AY28*'Alloc amt'!$G72</f>
        <v>0</v>
      </c>
      <c r="AZ72" s="136">
        <f>'Alloc Pct'!AZ28*'Alloc amt'!$G72</f>
        <v>0</v>
      </c>
      <c r="BA72" s="136">
        <f>'Alloc Pct'!BA28*'Alloc amt'!$G72</f>
        <v>0</v>
      </c>
      <c r="BB72" s="136">
        <f>'Alloc Pct'!BB28*'Alloc amt'!$G72</f>
        <v>0</v>
      </c>
      <c r="BC72" s="136">
        <f>'Alloc Pct'!BC28*'Alloc amt'!$G72</f>
        <v>0</v>
      </c>
      <c r="BD72" s="136">
        <f>'Alloc Pct'!BD28*'Alloc amt'!$G72</f>
        <v>2609.100716240142</v>
      </c>
      <c r="BE72" s="136">
        <f>'Alloc Pct'!BE28*'Alloc amt'!$G72</f>
        <v>0</v>
      </c>
      <c r="BF72" s="136">
        <f>'Alloc Pct'!BF28*'Alloc amt'!$G72</f>
        <v>0</v>
      </c>
    </row>
    <row r="73" spans="3:69" s="135" customFormat="1" x14ac:dyDescent="0.25">
      <c r="C73" s="162" t="s">
        <v>2</v>
      </c>
      <c r="D73" s="162" t="s">
        <v>362</v>
      </c>
      <c r="E73" s="152"/>
      <c r="F73" s="152"/>
      <c r="G73" s="163">
        <f>'Class Allocation'!I140</f>
        <v>0</v>
      </c>
      <c r="H73" s="164"/>
      <c r="I73" s="163">
        <f>G73</f>
        <v>0</v>
      </c>
      <c r="J73" s="162"/>
      <c r="K73" s="165"/>
      <c r="L73" s="163">
        <f>'Alloc Pct'!L13*'Alloc amt'!$G73</f>
        <v>0</v>
      </c>
      <c r="M73" s="163">
        <f>'Alloc Pct'!M13*'Alloc amt'!$G73</f>
        <v>0</v>
      </c>
      <c r="N73" s="163">
        <f>'Alloc Pct'!N13*'Alloc amt'!$G73</f>
        <v>0</v>
      </c>
      <c r="O73" s="163"/>
      <c r="P73" s="163">
        <f>'Alloc Pct'!P13*'Alloc amt'!$G73</f>
        <v>0</v>
      </c>
      <c r="Q73" s="163">
        <f>'Alloc Pct'!Q13*'Alloc amt'!$G73</f>
        <v>0</v>
      </c>
      <c r="R73" s="163">
        <f>'Alloc Pct'!R13*'Alloc amt'!$G73</f>
        <v>0</v>
      </c>
      <c r="S73" s="163"/>
      <c r="T73" s="163">
        <f>'Alloc Pct'!T13*'Alloc amt'!$G73</f>
        <v>0</v>
      </c>
      <c r="U73" s="163">
        <f>'Alloc Pct'!U13*'Alloc amt'!$G73</f>
        <v>0</v>
      </c>
      <c r="V73" s="163">
        <f>'Alloc Pct'!V13*'Alloc amt'!$G73</f>
        <v>0</v>
      </c>
      <c r="W73" s="163"/>
      <c r="X73" s="163">
        <f>'Alloc Pct'!X13*'Alloc amt'!$G73</f>
        <v>0</v>
      </c>
      <c r="Y73" s="163">
        <f>'Alloc Pct'!Y13*'Alloc amt'!$G73</f>
        <v>0</v>
      </c>
      <c r="Z73" s="163">
        <f>'Alloc Pct'!Z13*'Alloc amt'!$G73</f>
        <v>0</v>
      </c>
      <c r="AA73" s="163"/>
      <c r="AB73" s="163">
        <f>'Alloc Pct'!AB13*'Alloc amt'!$G73</f>
        <v>0</v>
      </c>
      <c r="AC73" s="163">
        <f>'Alloc Pct'!AC13*'Alloc amt'!$G73</f>
        <v>0</v>
      </c>
      <c r="AD73" s="163">
        <f>'Alloc Pct'!AD13*'Alloc amt'!$G73</f>
        <v>0</v>
      </c>
      <c r="AE73" s="163"/>
      <c r="AF73" s="163">
        <f>'Alloc Pct'!AF13*'Alloc amt'!$G73</f>
        <v>0</v>
      </c>
      <c r="AG73" s="163">
        <f>'Alloc Pct'!AG13*'Alloc amt'!$G73</f>
        <v>0</v>
      </c>
      <c r="AH73" s="163">
        <f>'Alloc Pct'!AH13*'Alloc amt'!$G73</f>
        <v>0</v>
      </c>
      <c r="AI73" s="163"/>
      <c r="AJ73" s="163">
        <f>'Alloc Pct'!AJ13*'Alloc amt'!$G73</f>
        <v>0</v>
      </c>
      <c r="AK73" s="163">
        <f>'Alloc Pct'!AK13*'Alloc amt'!$G73</f>
        <v>0</v>
      </c>
      <c r="AL73" s="163">
        <f>'Alloc Pct'!AL13*'Alloc amt'!$G73</f>
        <v>0</v>
      </c>
      <c r="AM73" s="163"/>
      <c r="AN73" s="163">
        <f>'Alloc Pct'!AN13*'Alloc amt'!$G73</f>
        <v>0</v>
      </c>
      <c r="AO73" s="163">
        <f>'Alloc Pct'!AO13*'Alloc amt'!$G73</f>
        <v>0</v>
      </c>
      <c r="AP73" s="163">
        <f>'Alloc Pct'!AP13*'Alloc amt'!$G73</f>
        <v>0</v>
      </c>
      <c r="AQ73" s="163"/>
      <c r="AR73" s="163">
        <f>'Alloc Pct'!AR13*'Alloc amt'!$G73</f>
        <v>0</v>
      </c>
      <c r="AS73" s="163">
        <f>'Alloc Pct'!AS13*'Alloc amt'!$G73</f>
        <v>0</v>
      </c>
      <c r="AT73" s="163">
        <f>'Alloc Pct'!AT13*'Alloc amt'!$G73</f>
        <v>0</v>
      </c>
      <c r="AU73" s="163"/>
      <c r="AV73" s="163">
        <f>'Alloc Pct'!AV13*'Alloc amt'!$G73</f>
        <v>0</v>
      </c>
      <c r="AW73" s="163">
        <f>'Alloc Pct'!AW13*'Alloc amt'!$G73</f>
        <v>0</v>
      </c>
      <c r="AX73" s="163">
        <f>'Alloc Pct'!AX13*'Alloc amt'!$G73</f>
        <v>0</v>
      </c>
      <c r="AY73" s="163"/>
      <c r="AZ73" s="163">
        <f>'Alloc Pct'!AZ13*'Alloc amt'!$G73</f>
        <v>0</v>
      </c>
      <c r="BA73" s="163">
        <f>'Alloc Pct'!BA13*'Alloc amt'!$G73</f>
        <v>0</v>
      </c>
      <c r="BB73" s="163">
        <f>'Alloc Pct'!BB13*'Alloc amt'!$G73</f>
        <v>0</v>
      </c>
      <c r="BC73" s="163"/>
      <c r="BD73" s="163">
        <f>'Alloc Pct'!BD13*'Alloc amt'!$G73</f>
        <v>0</v>
      </c>
      <c r="BE73" s="163">
        <f>'Alloc Pct'!BE13*'Alloc amt'!$G73</f>
        <v>0</v>
      </c>
      <c r="BF73" s="163">
        <f>'Alloc Pct'!BF13*'Alloc amt'!$G73</f>
        <v>0</v>
      </c>
    </row>
    <row r="74" spans="3:69" s="135" customFormat="1" x14ac:dyDescent="0.25">
      <c r="C74" s="152" t="s">
        <v>8</v>
      </c>
      <c r="D74" s="152"/>
      <c r="E74" s="152"/>
      <c r="F74" s="152"/>
      <c r="G74" s="136">
        <f>+G73+G72</f>
        <v>18526106</v>
      </c>
      <c r="H74" s="161"/>
      <c r="I74" s="152"/>
      <c r="J74" s="152"/>
      <c r="K74" s="156"/>
      <c r="L74" s="136">
        <f>+L73+L72</f>
        <v>7244639.1321466723</v>
      </c>
      <c r="M74" s="136">
        <f t="shared" ref="M74:BF74" si="97">+M73+M72</f>
        <v>0</v>
      </c>
      <c r="N74" s="136">
        <f t="shared" si="97"/>
        <v>0</v>
      </c>
      <c r="O74" s="136"/>
      <c r="P74" s="136">
        <f t="shared" si="97"/>
        <v>2618032.6506401533</v>
      </c>
      <c r="Q74" s="136">
        <f t="shared" si="97"/>
        <v>0</v>
      </c>
      <c r="R74" s="136">
        <f t="shared" si="97"/>
        <v>0</v>
      </c>
      <c r="S74" s="136"/>
      <c r="T74" s="136">
        <f t="shared" si="97"/>
        <v>215911.5553750933</v>
      </c>
      <c r="U74" s="136">
        <f t="shared" si="97"/>
        <v>0</v>
      </c>
      <c r="V74" s="136">
        <f t="shared" si="97"/>
        <v>0</v>
      </c>
      <c r="W74" s="136"/>
      <c r="X74" s="136">
        <f t="shared" si="97"/>
        <v>3047673.6044276664</v>
      </c>
      <c r="Y74" s="136">
        <f t="shared" si="97"/>
        <v>0</v>
      </c>
      <c r="Z74" s="136">
        <f t="shared" si="97"/>
        <v>0</v>
      </c>
      <c r="AA74" s="136"/>
      <c r="AB74" s="136">
        <f t="shared" si="97"/>
        <v>2305035.4410810177</v>
      </c>
      <c r="AC74" s="136">
        <f t="shared" si="97"/>
        <v>0</v>
      </c>
      <c r="AD74" s="136">
        <f t="shared" si="97"/>
        <v>0</v>
      </c>
      <c r="AE74" s="136"/>
      <c r="AF74" s="136">
        <f t="shared" si="97"/>
        <v>1556867.3395929355</v>
      </c>
      <c r="AG74" s="136">
        <f t="shared" si="97"/>
        <v>0</v>
      </c>
      <c r="AH74" s="136">
        <f t="shared" si="97"/>
        <v>0</v>
      </c>
      <c r="AI74" s="136"/>
      <c r="AJ74" s="136">
        <f t="shared" si="97"/>
        <v>1333121.7051841447</v>
      </c>
      <c r="AK74" s="136">
        <f t="shared" si="97"/>
        <v>0</v>
      </c>
      <c r="AL74" s="136">
        <f t="shared" si="97"/>
        <v>0</v>
      </c>
      <c r="AM74" s="136"/>
      <c r="AN74" s="136">
        <f t="shared" si="97"/>
        <v>143947.8138017061</v>
      </c>
      <c r="AO74" s="136">
        <f t="shared" si="97"/>
        <v>0</v>
      </c>
      <c r="AP74" s="136">
        <f t="shared" si="97"/>
        <v>0</v>
      </c>
      <c r="AQ74" s="136"/>
      <c r="AR74" s="136">
        <f t="shared" si="97"/>
        <v>58267.65703437075</v>
      </c>
      <c r="AS74" s="136">
        <f t="shared" si="97"/>
        <v>0</v>
      </c>
      <c r="AT74" s="136">
        <f t="shared" si="97"/>
        <v>0</v>
      </c>
      <c r="AU74" s="136"/>
      <c r="AV74" s="136">
        <f t="shared" si="97"/>
        <v>0</v>
      </c>
      <c r="AW74" s="136">
        <f t="shared" si="97"/>
        <v>0</v>
      </c>
      <c r="AX74" s="136">
        <f t="shared" si="97"/>
        <v>0</v>
      </c>
      <c r="AY74" s="136"/>
      <c r="AZ74" s="136">
        <f t="shared" si="97"/>
        <v>0</v>
      </c>
      <c r="BA74" s="136">
        <f t="shared" si="97"/>
        <v>0</v>
      </c>
      <c r="BB74" s="136">
        <f t="shared" si="97"/>
        <v>0</v>
      </c>
      <c r="BC74" s="136"/>
      <c r="BD74" s="136">
        <f t="shared" si="97"/>
        <v>2609.100716240142</v>
      </c>
      <c r="BE74" s="136">
        <f t="shared" si="97"/>
        <v>0</v>
      </c>
      <c r="BF74" s="136">
        <f t="shared" si="97"/>
        <v>0</v>
      </c>
    </row>
    <row r="75" spans="3:69" s="135" customFormat="1" x14ac:dyDescent="0.25">
      <c r="C75" s="152"/>
      <c r="D75" s="152"/>
      <c r="E75" s="152"/>
      <c r="F75" s="152"/>
      <c r="G75" s="152"/>
      <c r="H75" s="161"/>
      <c r="I75" s="152"/>
      <c r="J75" s="136"/>
      <c r="K75" s="156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3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pans="3:69" s="135" customFormat="1" x14ac:dyDescent="0.25">
      <c r="C76" s="152" t="s">
        <v>367</v>
      </c>
      <c r="D76" s="152"/>
      <c r="E76" s="152"/>
      <c r="F76" s="152"/>
      <c r="G76" s="152"/>
      <c r="H76" s="161"/>
      <c r="I76" s="152"/>
      <c r="J76" s="152"/>
      <c r="K76" s="156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36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pans="3:69" s="135" customFormat="1" x14ac:dyDescent="0.25">
      <c r="C77" s="152" t="s">
        <v>1</v>
      </c>
      <c r="D77" s="152" t="s">
        <v>245</v>
      </c>
      <c r="E77" s="152"/>
      <c r="F77" s="152"/>
      <c r="G77" s="136">
        <f>'Class Allocation'!H141</f>
        <v>2617219</v>
      </c>
      <c r="H77" s="57">
        <f>G77</f>
        <v>2617219</v>
      </c>
      <c r="I77" s="136"/>
      <c r="J77" s="136"/>
      <c r="K77" s="166"/>
      <c r="L77" s="136">
        <f>'Alloc Pct'!L28*'Alloc amt'!$G77</f>
        <v>1023464.250112667</v>
      </c>
      <c r="M77" s="136">
        <f>'Alloc Pct'!M28*'Alloc amt'!$G77</f>
        <v>0</v>
      </c>
      <c r="N77" s="136">
        <f>'Alloc Pct'!N28*'Alloc amt'!$G77</f>
        <v>0</v>
      </c>
      <c r="O77" s="136">
        <f>'Alloc Pct'!O28*'Alloc amt'!$G77</f>
        <v>0</v>
      </c>
      <c r="P77" s="136">
        <f>'Alloc Pct'!P28*'Alloc amt'!$G77</f>
        <v>369854.56068726862</v>
      </c>
      <c r="Q77" s="136">
        <f>'Alloc Pct'!Q28*'Alloc amt'!$G77</f>
        <v>0</v>
      </c>
      <c r="R77" s="136">
        <f>'Alloc Pct'!R28*'Alloc amt'!$G77</f>
        <v>0</v>
      </c>
      <c r="S77" s="136">
        <f>'Alloc Pct'!S28*'Alloc amt'!$G77</f>
        <v>0</v>
      </c>
      <c r="T77" s="136">
        <f>'Alloc Pct'!T28*'Alloc amt'!$G77</f>
        <v>30502.245050700149</v>
      </c>
      <c r="U77" s="136">
        <f>'Alloc Pct'!U28*'Alloc amt'!$G77</f>
        <v>0</v>
      </c>
      <c r="V77" s="136">
        <f>'Alloc Pct'!V28*'Alloc amt'!$G77</f>
        <v>0</v>
      </c>
      <c r="W77" s="136">
        <f>'Alloc Pct'!W28*'Alloc amt'!$G77</f>
        <v>0</v>
      </c>
      <c r="X77" s="136">
        <f>'Alloc Pct'!X28*'Alloc amt'!$G77</f>
        <v>430550.77323354257</v>
      </c>
      <c r="Y77" s="136">
        <f>'Alloc Pct'!Y28*'Alloc amt'!$G77</f>
        <v>0</v>
      </c>
      <c r="Z77" s="136">
        <f>'Alloc Pct'!Z28*'Alloc amt'!$G77</f>
        <v>0</v>
      </c>
      <c r="AA77" s="136">
        <f>'Alloc Pct'!AA28*'Alloc amt'!$G77</f>
        <v>0</v>
      </c>
      <c r="AB77" s="136">
        <f>'Alloc Pct'!AB28*'Alloc amt'!$G77</f>
        <v>325636.83658458071</v>
      </c>
      <c r="AC77" s="136">
        <f>'Alloc Pct'!AC28*'Alloc amt'!$G77</f>
        <v>0</v>
      </c>
      <c r="AD77" s="136">
        <f>'Alloc Pct'!AD28*'Alloc amt'!$G77</f>
        <v>0</v>
      </c>
      <c r="AE77" s="136">
        <f>'Alloc Pct'!AE28*'Alloc amt'!$G77</f>
        <v>0</v>
      </c>
      <c r="AF77" s="136">
        <f>'Alloc Pct'!AF28*'Alloc amt'!$G77</f>
        <v>219941.67482697568</v>
      </c>
      <c r="AG77" s="136">
        <f>'Alloc Pct'!AG28*'Alloc amt'!$G77</f>
        <v>0</v>
      </c>
      <c r="AH77" s="136">
        <f>'Alloc Pct'!AH28*'Alloc amt'!$G77</f>
        <v>0</v>
      </c>
      <c r="AI77" s="136">
        <f>'Alloc Pct'!AI28*'Alloc amt'!$G77</f>
        <v>0</v>
      </c>
      <c r="AJ77" s="136">
        <f>'Alloc Pct'!AJ28*'Alloc amt'!$G77</f>
        <v>188332.69420569774</v>
      </c>
      <c r="AK77" s="136">
        <f>'Alloc Pct'!AK28*'Alloc amt'!$G77</f>
        <v>0</v>
      </c>
      <c r="AL77" s="136">
        <f>'Alloc Pct'!AL28*'Alloc amt'!$G77</f>
        <v>0</v>
      </c>
      <c r="AM77" s="136">
        <f>'Alloc Pct'!AM28*'Alloc amt'!$G77</f>
        <v>0</v>
      </c>
      <c r="AN77" s="136">
        <f>'Alloc Pct'!AN28*'Alloc amt'!$G77</f>
        <v>20335.78741751167</v>
      </c>
      <c r="AO77" s="136">
        <f>'Alloc Pct'!AO28*'Alloc amt'!$G77</f>
        <v>0</v>
      </c>
      <c r="AP77" s="136">
        <f>'Alloc Pct'!AP28*'Alloc amt'!$G77</f>
        <v>0</v>
      </c>
      <c r="AQ77" s="136">
        <f>'Alloc Pct'!AQ28*'Alloc amt'!$G77</f>
        <v>0</v>
      </c>
      <c r="AR77" s="136">
        <f>'Alloc Pct'!AR28*'Alloc amt'!$G77</f>
        <v>8231.5851521004352</v>
      </c>
      <c r="AS77" s="136">
        <f>'Alloc Pct'!AS28*'Alloc amt'!$G77</f>
        <v>0</v>
      </c>
      <c r="AT77" s="136">
        <f>'Alloc Pct'!AT28*'Alloc amt'!$G77</f>
        <v>0</v>
      </c>
      <c r="AU77" s="136">
        <f>'Alloc Pct'!AU28*'Alloc amt'!$G77</f>
        <v>0</v>
      </c>
      <c r="AV77" s="136">
        <f>'Alloc Pct'!AV28*'Alloc amt'!$G77</f>
        <v>0</v>
      </c>
      <c r="AW77" s="136">
        <f>'Alloc Pct'!AW28*'Alloc amt'!$G77</f>
        <v>0</v>
      </c>
      <c r="AX77" s="136">
        <f>'Alloc Pct'!AX28*'Alloc amt'!$G77</f>
        <v>0</v>
      </c>
      <c r="AY77" s="136">
        <f>'Alloc Pct'!AY28*'Alloc amt'!$G77</f>
        <v>0</v>
      </c>
      <c r="AZ77" s="136">
        <f>'Alloc Pct'!AZ28*'Alloc amt'!$G77</f>
        <v>0</v>
      </c>
      <c r="BA77" s="136">
        <f>'Alloc Pct'!BA28*'Alloc amt'!$G77</f>
        <v>0</v>
      </c>
      <c r="BB77" s="136">
        <f>'Alloc Pct'!BB28*'Alloc amt'!$G77</f>
        <v>0</v>
      </c>
      <c r="BC77" s="136">
        <f>'Alloc Pct'!BC28*'Alloc amt'!$G77</f>
        <v>0</v>
      </c>
      <c r="BD77" s="136">
        <f>'Alloc Pct'!BD28*'Alloc amt'!$G77</f>
        <v>368.59272895541608</v>
      </c>
      <c r="BE77" s="136">
        <f>'Alloc Pct'!BE28*'Alloc amt'!$G77</f>
        <v>0</v>
      </c>
      <c r="BF77" s="136">
        <f>'Alloc Pct'!BF28*'Alloc amt'!$G77</f>
        <v>0</v>
      </c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3:69" s="135" customFormat="1" x14ac:dyDescent="0.25">
      <c r="C78" s="162" t="s">
        <v>2</v>
      </c>
      <c r="D78" s="162" t="s">
        <v>362</v>
      </c>
      <c r="E78" s="152"/>
      <c r="F78" s="152"/>
      <c r="G78" s="136">
        <f>'Class Allocation'!I141</f>
        <v>0</v>
      </c>
      <c r="H78" s="57"/>
      <c r="I78" s="136">
        <f>G78</f>
        <v>0</v>
      </c>
      <c r="J78" s="136"/>
      <c r="K78" s="166"/>
      <c r="L78" s="136">
        <f>'Alloc Pct'!L13*'Alloc amt'!$G78</f>
        <v>0</v>
      </c>
      <c r="M78" s="136">
        <f>'Alloc Pct'!M13*'Alloc amt'!$G78</f>
        <v>0</v>
      </c>
      <c r="N78" s="136">
        <f>'Alloc Pct'!N13*'Alloc amt'!$G78</f>
        <v>0</v>
      </c>
      <c r="O78" s="136"/>
      <c r="P78" s="136">
        <f>'Alloc Pct'!P13*'Alloc amt'!$G78</f>
        <v>0</v>
      </c>
      <c r="Q78" s="136">
        <f>'Alloc Pct'!Q13*'Alloc amt'!$G78</f>
        <v>0</v>
      </c>
      <c r="R78" s="136">
        <f>'Alloc Pct'!R13*'Alloc amt'!$G78</f>
        <v>0</v>
      </c>
      <c r="S78" s="136"/>
      <c r="T78" s="136">
        <f>'Alloc Pct'!T13*'Alloc amt'!$G78</f>
        <v>0</v>
      </c>
      <c r="U78" s="136">
        <f>'Alloc Pct'!U13*'Alloc amt'!$G78</f>
        <v>0</v>
      </c>
      <c r="V78" s="136">
        <f>'Alloc Pct'!V13*'Alloc amt'!$G78</f>
        <v>0</v>
      </c>
      <c r="W78" s="136"/>
      <c r="X78" s="136">
        <f>'Alloc Pct'!X13*'Alloc amt'!$G78</f>
        <v>0</v>
      </c>
      <c r="Y78" s="136">
        <f>'Alloc Pct'!Y13*'Alloc amt'!$G78</f>
        <v>0</v>
      </c>
      <c r="Z78" s="136">
        <f>'Alloc Pct'!Z13*'Alloc amt'!$G78</f>
        <v>0</v>
      </c>
      <c r="AA78" s="136"/>
      <c r="AB78" s="136">
        <f>'Alloc Pct'!AB13*'Alloc amt'!$G78</f>
        <v>0</v>
      </c>
      <c r="AC78" s="136">
        <f>'Alloc Pct'!AC13*'Alloc amt'!$G78</f>
        <v>0</v>
      </c>
      <c r="AD78" s="136">
        <f>'Alloc Pct'!AD13*'Alloc amt'!$G78</f>
        <v>0</v>
      </c>
      <c r="AE78" s="136"/>
      <c r="AF78" s="136">
        <f>'Alloc Pct'!AF13*'Alloc amt'!$G78</f>
        <v>0</v>
      </c>
      <c r="AG78" s="136">
        <f>'Alloc Pct'!AG13*'Alloc amt'!$G78</f>
        <v>0</v>
      </c>
      <c r="AH78" s="136">
        <f>'Alloc Pct'!AH13*'Alloc amt'!$G78</f>
        <v>0</v>
      </c>
      <c r="AI78" s="136"/>
      <c r="AJ78" s="136">
        <f>'Alloc Pct'!AJ13*'Alloc amt'!$G78</f>
        <v>0</v>
      </c>
      <c r="AK78" s="136">
        <f>'Alloc Pct'!AK13*'Alloc amt'!$G78</f>
        <v>0</v>
      </c>
      <c r="AL78" s="136">
        <f>'Alloc Pct'!AL13*'Alloc amt'!$G78</f>
        <v>0</v>
      </c>
      <c r="AM78" s="136"/>
      <c r="AN78" s="136">
        <f>'Alloc Pct'!AN13*'Alloc amt'!$G78</f>
        <v>0</v>
      </c>
      <c r="AO78" s="136">
        <f>'Alloc Pct'!AO13*'Alloc amt'!$G78</f>
        <v>0</v>
      </c>
      <c r="AP78" s="136">
        <f>'Alloc Pct'!AP13*'Alloc amt'!$G78</f>
        <v>0</v>
      </c>
      <c r="AQ78" s="136"/>
      <c r="AR78" s="136">
        <f>'Alloc Pct'!AR13*'Alloc amt'!$G78</f>
        <v>0</v>
      </c>
      <c r="AS78" s="136">
        <f>'Alloc Pct'!AS13*'Alloc amt'!$G78</f>
        <v>0</v>
      </c>
      <c r="AT78" s="136">
        <f>'Alloc Pct'!AT13*'Alloc amt'!$G78</f>
        <v>0</v>
      </c>
      <c r="AU78" s="136"/>
      <c r="AV78" s="136">
        <f>'Alloc Pct'!AV13*'Alloc amt'!$G78</f>
        <v>0</v>
      </c>
      <c r="AW78" s="136">
        <f>'Alloc Pct'!AW13*'Alloc amt'!$G78</f>
        <v>0</v>
      </c>
      <c r="AX78" s="136">
        <f>'Alloc Pct'!AX13*'Alloc amt'!$G78</f>
        <v>0</v>
      </c>
      <c r="AY78" s="136"/>
      <c r="AZ78" s="136">
        <f>'Alloc Pct'!AZ13*'Alloc amt'!$G78</f>
        <v>0</v>
      </c>
      <c r="BA78" s="136">
        <f>'Alloc Pct'!BA13*'Alloc amt'!$G78</f>
        <v>0</v>
      </c>
      <c r="BB78" s="136">
        <f>'Alloc Pct'!BB13*'Alloc amt'!$G78</f>
        <v>0</v>
      </c>
      <c r="BC78" s="136"/>
      <c r="BD78" s="136">
        <f>'Alloc Pct'!BD13*'Alloc amt'!$G78</f>
        <v>0</v>
      </c>
      <c r="BE78" s="136">
        <f>'Alloc Pct'!BE13*'Alloc amt'!$G78</f>
        <v>0</v>
      </c>
      <c r="BF78" s="136">
        <f>'Alloc Pct'!BF13*'Alloc amt'!$G78</f>
        <v>0</v>
      </c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</row>
    <row r="79" spans="3:69" s="135" customFormat="1" x14ac:dyDescent="0.25">
      <c r="C79" s="152" t="s">
        <v>8</v>
      </c>
      <c r="D79" s="152"/>
      <c r="E79" s="152"/>
      <c r="F79" s="152"/>
      <c r="G79" s="136">
        <f>+G78+G77</f>
        <v>2617219</v>
      </c>
      <c r="H79" s="57"/>
      <c r="I79" s="136"/>
      <c r="J79" s="136"/>
      <c r="K79" s="166"/>
      <c r="L79" s="136">
        <f>+L78+L77</f>
        <v>1023464.250112667</v>
      </c>
      <c r="M79" s="136">
        <f t="shared" ref="M79:BF79" si="98">+M78+M77</f>
        <v>0</v>
      </c>
      <c r="N79" s="136">
        <f t="shared" si="98"/>
        <v>0</v>
      </c>
      <c r="O79" s="136"/>
      <c r="P79" s="136">
        <f t="shared" si="98"/>
        <v>369854.56068726862</v>
      </c>
      <c r="Q79" s="136">
        <f t="shared" si="98"/>
        <v>0</v>
      </c>
      <c r="R79" s="136">
        <f t="shared" si="98"/>
        <v>0</v>
      </c>
      <c r="S79" s="136"/>
      <c r="T79" s="136">
        <f t="shared" si="98"/>
        <v>30502.245050700149</v>
      </c>
      <c r="U79" s="136">
        <f t="shared" si="98"/>
        <v>0</v>
      </c>
      <c r="V79" s="136">
        <f t="shared" si="98"/>
        <v>0</v>
      </c>
      <c r="W79" s="136"/>
      <c r="X79" s="136">
        <f t="shared" si="98"/>
        <v>430550.77323354257</v>
      </c>
      <c r="Y79" s="136">
        <f t="shared" si="98"/>
        <v>0</v>
      </c>
      <c r="Z79" s="136">
        <f t="shared" si="98"/>
        <v>0</v>
      </c>
      <c r="AA79" s="136"/>
      <c r="AB79" s="136">
        <f t="shared" si="98"/>
        <v>325636.83658458071</v>
      </c>
      <c r="AC79" s="136">
        <f t="shared" si="98"/>
        <v>0</v>
      </c>
      <c r="AD79" s="136">
        <f t="shared" si="98"/>
        <v>0</v>
      </c>
      <c r="AE79" s="136"/>
      <c r="AF79" s="136">
        <f t="shared" si="98"/>
        <v>219941.67482697568</v>
      </c>
      <c r="AG79" s="136">
        <f t="shared" si="98"/>
        <v>0</v>
      </c>
      <c r="AH79" s="136">
        <f t="shared" si="98"/>
        <v>0</v>
      </c>
      <c r="AI79" s="136"/>
      <c r="AJ79" s="136">
        <f t="shared" si="98"/>
        <v>188332.69420569774</v>
      </c>
      <c r="AK79" s="136">
        <f t="shared" si="98"/>
        <v>0</v>
      </c>
      <c r="AL79" s="136">
        <f t="shared" si="98"/>
        <v>0</v>
      </c>
      <c r="AM79" s="136"/>
      <c r="AN79" s="136">
        <f t="shared" si="98"/>
        <v>20335.78741751167</v>
      </c>
      <c r="AO79" s="136">
        <f t="shared" si="98"/>
        <v>0</v>
      </c>
      <c r="AP79" s="136">
        <f t="shared" si="98"/>
        <v>0</v>
      </c>
      <c r="AQ79" s="136"/>
      <c r="AR79" s="136">
        <f t="shared" si="98"/>
        <v>8231.5851521004352</v>
      </c>
      <c r="AS79" s="136">
        <f t="shared" si="98"/>
        <v>0</v>
      </c>
      <c r="AT79" s="136">
        <f t="shared" si="98"/>
        <v>0</v>
      </c>
      <c r="AU79" s="136"/>
      <c r="AV79" s="136">
        <f t="shared" si="98"/>
        <v>0</v>
      </c>
      <c r="AW79" s="136">
        <f t="shared" si="98"/>
        <v>0</v>
      </c>
      <c r="AX79" s="136">
        <f t="shared" si="98"/>
        <v>0</v>
      </c>
      <c r="AY79" s="136"/>
      <c r="AZ79" s="136">
        <f t="shared" si="98"/>
        <v>0</v>
      </c>
      <c r="BA79" s="136">
        <f t="shared" si="98"/>
        <v>0</v>
      </c>
      <c r="BB79" s="136">
        <f t="shared" si="98"/>
        <v>0</v>
      </c>
      <c r="BC79" s="136"/>
      <c r="BD79" s="136">
        <f t="shared" si="98"/>
        <v>368.59272895541608</v>
      </c>
      <c r="BE79" s="136">
        <f t="shared" si="98"/>
        <v>0</v>
      </c>
      <c r="BF79" s="136">
        <f t="shared" si="98"/>
        <v>0</v>
      </c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3:69" s="152" customFormat="1" x14ac:dyDescent="0.25">
      <c r="H80" s="161"/>
      <c r="J80" s="136"/>
      <c r="K80" s="156"/>
      <c r="V80" s="136"/>
    </row>
    <row r="81" spans="3:57" s="152" customFormat="1" x14ac:dyDescent="0.25">
      <c r="C81" s="152" t="s">
        <v>501</v>
      </c>
      <c r="H81" s="161"/>
      <c r="K81" s="156"/>
      <c r="V81" s="136"/>
    </row>
    <row r="82" spans="3:57" s="152" customFormat="1" x14ac:dyDescent="0.25">
      <c r="C82" s="152" t="s">
        <v>505</v>
      </c>
      <c r="H82" s="161"/>
      <c r="K82" s="156"/>
      <c r="M82" s="152">
        <v>2.3609999999999999E-2</v>
      </c>
      <c r="Q82" s="152">
        <v>2.3302E-2</v>
      </c>
      <c r="U82" s="152">
        <v>2.2978999999999999E-2</v>
      </c>
      <c r="V82" s="136"/>
      <c r="Y82" s="152">
        <v>2.3560000000000001E-2</v>
      </c>
      <c r="AC82" s="152">
        <v>2.298E-2</v>
      </c>
      <c r="AG82" s="152">
        <v>2.3632E-2</v>
      </c>
      <c r="AK82" s="152">
        <v>2.2454999999999999E-2</v>
      </c>
      <c r="AO82" s="152">
        <v>2.3063E-2</v>
      </c>
      <c r="AS82" s="152">
        <v>2.3698E-2</v>
      </c>
      <c r="AW82" s="152">
        <v>2.3560999999999999E-2</v>
      </c>
      <c r="BA82" s="152">
        <v>2.3559E-2</v>
      </c>
      <c r="BE82" s="152">
        <v>2.3821999999999999E-2</v>
      </c>
    </row>
    <row r="83" spans="3:57" s="152" customFormat="1" x14ac:dyDescent="0.25">
      <c r="C83" s="152" t="s">
        <v>506</v>
      </c>
      <c r="H83" s="161"/>
      <c r="K83" s="156"/>
      <c r="M83" s="153">
        <f>M12</f>
        <v>4180088831</v>
      </c>
      <c r="Q83" s="153">
        <f>Q12</f>
        <v>1358379221</v>
      </c>
      <c r="U83" s="153">
        <f>U12</f>
        <v>165297553</v>
      </c>
      <c r="V83" s="136"/>
      <c r="Y83" s="153">
        <f>Y12</f>
        <v>1874492273</v>
      </c>
      <c r="AC83" s="153">
        <f>AC12</f>
        <v>1848687110</v>
      </c>
      <c r="AG83" s="153">
        <f>AG12</f>
        <v>795801135</v>
      </c>
      <c r="AK83" s="153">
        <f>AK12</f>
        <v>1147609709</v>
      </c>
      <c r="AO83" s="153">
        <f>AO12</f>
        <v>109874900</v>
      </c>
      <c r="AS83" s="153">
        <f>AS12</f>
        <v>58046500</v>
      </c>
      <c r="AW83" s="153">
        <f>AW12</f>
        <v>101770582</v>
      </c>
      <c r="BA83" s="153">
        <f>BA12</f>
        <v>3317374</v>
      </c>
      <c r="BE83" s="153">
        <f>BE12</f>
        <v>3108713</v>
      </c>
    </row>
    <row r="84" spans="3:57" s="152" customFormat="1" x14ac:dyDescent="0.25">
      <c r="C84" s="152" t="s">
        <v>501</v>
      </c>
      <c r="G84" s="136">
        <f>I84</f>
        <v>271824695.78898793</v>
      </c>
      <c r="H84" s="57"/>
      <c r="I84" s="136">
        <f>SUM(L84:BF84)</f>
        <v>271824695.78898793</v>
      </c>
      <c r="K84" s="156"/>
      <c r="M84" s="153">
        <f>M83*M82</f>
        <v>98691897.299909994</v>
      </c>
      <c r="Q84" s="153">
        <f>Q83*Q82</f>
        <v>31652952.607742</v>
      </c>
      <c r="U84" s="153">
        <f>U83*U82</f>
        <v>3798372.4703870001</v>
      </c>
      <c r="V84" s="136"/>
      <c r="Y84" s="153">
        <f>Y83*Y82</f>
        <v>44163037.951880001</v>
      </c>
      <c r="AC84" s="153">
        <f>AC83*AC82</f>
        <v>42482829.787799999</v>
      </c>
      <c r="AG84" s="153">
        <f>AG83*AG82</f>
        <v>18806372.422320001</v>
      </c>
      <c r="AK84" s="153">
        <f>AK83*AK82</f>
        <v>25769576.015595</v>
      </c>
      <c r="AO84" s="153">
        <f>AO83*AO82</f>
        <v>2534044.8187000002</v>
      </c>
      <c r="AS84" s="153">
        <f>AS83*AS82</f>
        <v>1375585.9569999999</v>
      </c>
      <c r="AW84" s="153">
        <f>AW83*AW82</f>
        <v>2397816.6825019997</v>
      </c>
      <c r="BA84" s="153">
        <f>BA83*BA82</f>
        <v>78154.014066000003</v>
      </c>
      <c r="BE84" s="153">
        <f>BE83*BE82</f>
        <v>74055.761085999999</v>
      </c>
    </row>
    <row r="85" spans="3:57" s="152" customFormat="1" x14ac:dyDescent="0.25">
      <c r="C85" s="152" t="s">
        <v>507</v>
      </c>
      <c r="G85" s="173">
        <f>SUM(L85:BF85)</f>
        <v>1.0000000000000002</v>
      </c>
      <c r="H85" s="161"/>
      <c r="K85" s="156"/>
      <c r="M85" s="173">
        <f>M84/$G84</f>
        <v>0.36307185781428242</v>
      </c>
      <c r="Q85" s="173">
        <f>Q84/$G84</f>
        <v>0.11644619895873462</v>
      </c>
      <c r="U85" s="173">
        <f>U84/$G84</f>
        <v>1.3973610673459929E-2</v>
      </c>
      <c r="V85" s="136"/>
      <c r="Y85" s="173">
        <f>Y84/$G84</f>
        <v>0.1624688213986373</v>
      </c>
      <c r="AC85" s="173">
        <f>AC84/$G84</f>
        <v>0.15628760170039357</v>
      </c>
      <c r="AG85" s="173">
        <f>AG84/$G84</f>
        <v>6.9185665297015586E-2</v>
      </c>
      <c r="AK85" s="173">
        <f>AK84/$G84</f>
        <v>9.4802188376582996E-2</v>
      </c>
      <c r="AO85" s="173">
        <f>AO84/$G84</f>
        <v>9.3223495067097529E-3</v>
      </c>
      <c r="AS85" s="173">
        <f>AS84/$G84</f>
        <v>5.0605628491821797E-3</v>
      </c>
      <c r="AW85" s="173">
        <f>AW84/$G84</f>
        <v>8.8211877715605961E-3</v>
      </c>
      <c r="BA85" s="173">
        <f>BA84/$G84</f>
        <v>2.8751623850494217E-4</v>
      </c>
      <c r="BE85" s="173">
        <f>BE84/$G84</f>
        <v>2.7243941493633824E-4</v>
      </c>
    </row>
    <row r="86" spans="3:57" s="152" customFormat="1" x14ac:dyDescent="0.25">
      <c r="H86" s="161"/>
      <c r="K86" s="156"/>
      <c r="V86" s="136"/>
    </row>
    <row r="87" spans="3:57" s="152" customFormat="1" x14ac:dyDescent="0.25">
      <c r="H87" s="161"/>
      <c r="K87" s="156"/>
      <c r="V87" s="136"/>
    </row>
    <row r="88" spans="3:57" s="152" customFormat="1" x14ac:dyDescent="0.25">
      <c r="H88" s="161"/>
      <c r="K88" s="156"/>
      <c r="V88" s="136"/>
    </row>
    <row r="89" spans="3:57" s="152" customFormat="1" x14ac:dyDescent="0.25">
      <c r="H89" s="161"/>
      <c r="K89" s="156"/>
      <c r="V89" s="136"/>
    </row>
    <row r="90" spans="3:57" s="152" customFormat="1" x14ac:dyDescent="0.25">
      <c r="H90" s="161"/>
      <c r="K90" s="156"/>
      <c r="V90" s="136"/>
    </row>
    <row r="91" spans="3:57" s="152" customFormat="1" x14ac:dyDescent="0.25">
      <c r="H91" s="161"/>
      <c r="K91" s="156"/>
      <c r="V91" s="136"/>
    </row>
    <row r="92" spans="3:57" s="152" customFormat="1" x14ac:dyDescent="0.25">
      <c r="H92" s="161"/>
      <c r="K92" s="156"/>
      <c r="V92" s="136"/>
    </row>
    <row r="93" spans="3:57" s="152" customFormat="1" x14ac:dyDescent="0.25">
      <c r="H93" s="161"/>
      <c r="K93" s="156"/>
      <c r="V93" s="136"/>
    </row>
    <row r="94" spans="3:57" s="152" customFormat="1" x14ac:dyDescent="0.25">
      <c r="H94" s="161"/>
      <c r="K94" s="156"/>
      <c r="V94" s="136"/>
    </row>
    <row r="95" spans="3:57" s="152" customFormat="1" x14ac:dyDescent="0.25">
      <c r="H95" s="161"/>
      <c r="K95" s="156"/>
      <c r="V95" s="136"/>
    </row>
    <row r="96" spans="3:57" s="152" customFormat="1" x14ac:dyDescent="0.25">
      <c r="H96" s="161"/>
      <c r="K96" s="156"/>
      <c r="V96" s="136"/>
    </row>
    <row r="97" spans="8:22" s="152" customFormat="1" x14ac:dyDescent="0.25">
      <c r="H97" s="161"/>
      <c r="K97" s="156"/>
      <c r="V97" s="136"/>
    </row>
    <row r="98" spans="8:22" s="152" customFormat="1" x14ac:dyDescent="0.25">
      <c r="H98" s="161"/>
      <c r="K98" s="156"/>
      <c r="V98" s="136"/>
    </row>
    <row r="99" spans="8:22" s="152" customFormat="1" x14ac:dyDescent="0.25">
      <c r="H99" s="161"/>
      <c r="K99" s="156"/>
      <c r="V99" s="136"/>
    </row>
    <row r="100" spans="8:22" s="152" customFormat="1" x14ac:dyDescent="0.25">
      <c r="H100" s="161"/>
      <c r="K100" s="156"/>
      <c r="V100" s="136"/>
    </row>
    <row r="101" spans="8:22" s="152" customFormat="1" x14ac:dyDescent="0.25">
      <c r="H101" s="161"/>
      <c r="K101" s="156"/>
      <c r="V101" s="136"/>
    </row>
    <row r="102" spans="8:22" s="152" customFormat="1" x14ac:dyDescent="0.25">
      <c r="H102" s="161"/>
      <c r="K102" s="156"/>
      <c r="V102" s="136"/>
    </row>
    <row r="103" spans="8:22" s="152" customFormat="1" x14ac:dyDescent="0.25">
      <c r="H103" s="161"/>
      <c r="K103" s="156"/>
      <c r="V103" s="136"/>
    </row>
    <row r="104" spans="8:22" s="152" customFormat="1" x14ac:dyDescent="0.25">
      <c r="H104" s="161"/>
      <c r="K104" s="156"/>
      <c r="V104" s="136"/>
    </row>
    <row r="105" spans="8:22" s="152" customFormat="1" x14ac:dyDescent="0.25">
      <c r="H105" s="161"/>
      <c r="K105" s="156"/>
      <c r="V105" s="136"/>
    </row>
    <row r="106" spans="8:22" s="152" customFormat="1" x14ac:dyDescent="0.25">
      <c r="H106" s="161"/>
      <c r="K106" s="156"/>
      <c r="V106" s="136"/>
    </row>
    <row r="107" spans="8:22" s="152" customFormat="1" x14ac:dyDescent="0.25">
      <c r="H107" s="161"/>
      <c r="K107" s="156"/>
      <c r="V107" s="136"/>
    </row>
    <row r="108" spans="8:22" s="152" customFormat="1" x14ac:dyDescent="0.25">
      <c r="H108" s="161"/>
      <c r="K108" s="156"/>
      <c r="V108" s="136"/>
    </row>
    <row r="109" spans="8:22" s="152" customFormat="1" x14ac:dyDescent="0.25">
      <c r="H109" s="161"/>
      <c r="K109" s="156"/>
      <c r="V109" s="136"/>
    </row>
    <row r="110" spans="8:22" s="152" customFormat="1" x14ac:dyDescent="0.25">
      <c r="H110" s="161"/>
      <c r="K110" s="156"/>
      <c r="V110" s="136"/>
    </row>
    <row r="111" spans="8:22" s="152" customFormat="1" x14ac:dyDescent="0.25">
      <c r="H111" s="161"/>
      <c r="K111" s="156"/>
      <c r="V111" s="136"/>
    </row>
    <row r="112" spans="8:22" s="152" customFormat="1" x14ac:dyDescent="0.25">
      <c r="H112" s="161"/>
      <c r="K112" s="156"/>
      <c r="V112" s="136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9"/>
  <sheetViews>
    <sheetView workbookViewId="0">
      <pane xSplit="3" ySplit="10" topLeftCell="G11" activePane="bottomRight" state="frozen"/>
      <selection pane="topRight" activeCell="D1" sqref="D1"/>
      <selection pane="bottomLeft" activeCell="A9" sqref="A9"/>
      <selection pane="bottomRight" activeCell="L12" sqref="L12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9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1.0000000000000002</v>
      </c>
      <c r="H34" s="98">
        <f>+'Alloc amt'!H34/'Alloc amt'!$G34</f>
        <v>0.91183166687683159</v>
      </c>
      <c r="I34" s="98">
        <f>+'Alloc amt'!I34/'Alloc amt'!$G34</f>
        <v>0</v>
      </c>
      <c r="J34" s="98">
        <f>+'Alloc amt'!J34/'Alloc amt'!$G34</f>
        <v>8.8168333123168283E-2</v>
      </c>
      <c r="K34" s="104"/>
      <c r="L34" s="98">
        <f>+'Alloc amt'!L34/'Alloc amt'!$G34</f>
        <v>0.37210954149160863</v>
      </c>
      <c r="M34" s="98">
        <f>+'Alloc amt'!M34/'Alloc amt'!$G34</f>
        <v>0</v>
      </c>
      <c r="N34" s="98">
        <f>+'Alloc amt'!N34/'Alloc amt'!$G34</f>
        <v>5.086433113424E-2</v>
      </c>
      <c r="O34" s="98"/>
      <c r="P34" s="98">
        <f>+'Alloc amt'!P34/'Alloc amt'!$G34</f>
        <v>0.10996348935751905</v>
      </c>
      <c r="Q34" s="98">
        <f>+'Alloc amt'!Q34/'Alloc amt'!$G34</f>
        <v>0</v>
      </c>
      <c r="R34" s="98">
        <f>+'Alloc amt'!R34/'Alloc amt'!$G34</f>
        <v>8.2959101565665289E-3</v>
      </c>
      <c r="S34" s="98"/>
      <c r="T34" s="98">
        <f>+'Alloc amt'!T34/'Alloc amt'!$G34</f>
        <v>1.1204979696742254E-2</v>
      </c>
      <c r="U34" s="98">
        <f>+'Alloc amt'!U34/'Alloc amt'!$G34</f>
        <v>0</v>
      </c>
      <c r="V34" s="98">
        <f>+'Alloc amt'!V34/'Alloc amt'!$G34</f>
        <v>7.790048220665847E-5</v>
      </c>
      <c r="W34" s="98"/>
      <c r="X34" s="98">
        <f>+'Alloc amt'!X34/'Alloc amt'!$G34</f>
        <v>0.1375060921625933</v>
      </c>
      <c r="Y34" s="98">
        <f>+'Alloc amt'!Y34/'Alloc amt'!$G34</f>
        <v>0</v>
      </c>
      <c r="Z34" s="98">
        <f>+'Alloc amt'!Z34/'Alloc amt'!$G34</f>
        <v>9.3411739601094055E-4</v>
      </c>
      <c r="AA34" s="98"/>
      <c r="AB34" s="98">
        <f>+'Alloc amt'!AB34/'Alloc amt'!$G34</f>
        <v>0.1255650764579693</v>
      </c>
      <c r="AC34" s="98">
        <f>+'Alloc amt'!AC34/'Alloc amt'!$G34</f>
        <v>0</v>
      </c>
      <c r="AD34" s="98">
        <f>+'Alloc amt'!AD34/'Alloc amt'!$G34</f>
        <v>1.2198023327928147E-4</v>
      </c>
      <c r="AE34" s="98"/>
      <c r="AF34" s="98">
        <f>+'Alloc amt'!AF34/'Alloc amt'!$G34</f>
        <v>7.6542060464701328E-2</v>
      </c>
      <c r="AG34" s="98">
        <f>+'Alloc amt'!AG34/'Alloc amt'!$G34</f>
        <v>0</v>
      </c>
      <c r="AH34" s="98">
        <f>+'Alloc amt'!AH34/'Alloc amt'!$G34</f>
        <v>1.0296492440864307E-4</v>
      </c>
      <c r="AI34" s="98"/>
      <c r="AJ34" s="98">
        <f>+'Alloc amt'!AJ34/'Alloc amt'!$G34</f>
        <v>5.8351789670267058E-2</v>
      </c>
      <c r="AK34" s="98">
        <f>+'Alloc amt'!AK34/'Alloc amt'!$G34</f>
        <v>0</v>
      </c>
      <c r="AL34" s="98">
        <f>+'Alloc amt'!AL34/'Alloc amt'!$G34</f>
        <v>9.9779908615968348E-5</v>
      </c>
      <c r="AM34" s="98"/>
      <c r="AN34" s="98">
        <f>+'Alloc amt'!AN34/'Alloc amt'!$G34</f>
        <v>8.5645106145926277E-3</v>
      </c>
      <c r="AO34" s="98">
        <f>+'Alloc amt'!AO34/'Alloc amt'!$G34</f>
        <v>0</v>
      </c>
      <c r="AP34" s="98">
        <f>+'Alloc amt'!AP34/'Alloc amt'!$G34</f>
        <v>1.1571785523146122E-6</v>
      </c>
      <c r="AQ34" s="98"/>
      <c r="AR34" s="98">
        <f>+'Alloc amt'!AR34/'Alloc amt'!$G34</f>
        <v>3.9756878163530185E-3</v>
      </c>
      <c r="AS34" s="98">
        <f>+'Alloc amt'!AS34/'Alloc amt'!$G34</f>
        <v>0</v>
      </c>
      <c r="AT34" s="98">
        <f>+'Alloc amt'!AT34/'Alloc amt'!$G34</f>
        <v>1.1571785523146122E-6</v>
      </c>
      <c r="AU34" s="98"/>
      <c r="AV34" s="98">
        <f>+'Alloc amt'!AV34/'Alloc amt'!$G34</f>
        <v>7.6117235535848394E-3</v>
      </c>
      <c r="AW34" s="98">
        <f>+'Alloc amt'!AW34/'Alloc amt'!$G34</f>
        <v>0</v>
      </c>
      <c r="AX34" s="98">
        <f>+'Alloc amt'!AX34/'Alloc amt'!$G34</f>
        <v>2.7636738419488022E-2</v>
      </c>
      <c r="AY34" s="98"/>
      <c r="AZ34" s="98">
        <f>+'Alloc amt'!AZ34/'Alloc amt'!$G34</f>
        <v>2.4628043179969646E-4</v>
      </c>
      <c r="BA34" s="98">
        <f>+'Alloc amt'!BA34/'Alloc amt'!$G34</f>
        <v>0</v>
      </c>
      <c r="BB34" s="98">
        <f>+'Alloc amt'!BB34/'Alloc amt'!$G34</f>
        <v>4.9420820382273232E-6</v>
      </c>
      <c r="BC34" s="98"/>
      <c r="BD34" s="98">
        <f>+'Alloc amt'!BD34/'Alloc amt'!$G34</f>
        <v>1.9043515910058069E-4</v>
      </c>
      <c r="BE34" s="98">
        <f>+'Alloc amt'!BE34/'Alloc amt'!$G34</f>
        <v>0</v>
      </c>
      <c r="BF34" s="98">
        <f>+'Alloc amt'!BF34/'Alloc amt'!$G34</f>
        <v>2.7354029209379513E-5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0.99999999999999978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0.34961999999999999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0.111593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1.3382999999999999E-2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0.16380999999999998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0.15424399999999999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9.2481999999999995E-2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8.9875999999999998E-2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1.0952999999999999E-2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4.829E-3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8.6599999999999993E-3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2.8200000000000002E-4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2.6800000000000001E-4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0.73404152852907567</v>
      </c>
      <c r="I37" s="98">
        <f>+'Alloc amt'!I37/'Alloc amt'!$G37</f>
        <v>0</v>
      </c>
      <c r="J37" s="98">
        <f>+'Alloc amt'!J37/'Alloc amt'!$G37</f>
        <v>0.26595847147092416</v>
      </c>
      <c r="K37" s="104"/>
      <c r="L37" s="98">
        <f>+'Alloc amt'!L37/'Alloc amt'!$G37</f>
        <v>0.38670429549245722</v>
      </c>
      <c r="M37" s="98">
        <f>+'Alloc amt'!M37/'Alloc amt'!$G37</f>
        <v>0</v>
      </c>
      <c r="N37" s="98">
        <f>+'Alloc amt'!N37/'Alloc amt'!$G37</f>
        <v>0.1534315017837018</v>
      </c>
      <c r="O37" s="98"/>
      <c r="P37" s="98">
        <f>+'Alloc amt'!P37/'Alloc amt'!$G37</f>
        <v>0.10138035385837725</v>
      </c>
      <c r="Q37" s="98">
        <f>+'Alloc amt'!Q37/'Alloc amt'!$G37</f>
        <v>0</v>
      </c>
      <c r="R37" s="98">
        <f>+'Alloc amt'!R37/'Alloc amt'!$G37</f>
        <v>2.5024490160410827E-2</v>
      </c>
      <c r="S37" s="98"/>
      <c r="T37" s="98">
        <f>+'Alloc amt'!T37/'Alloc amt'!$G37</f>
        <v>7.4677561253977242E-3</v>
      </c>
      <c r="U37" s="98">
        <f>+'Alloc amt'!U37/'Alloc amt'!$G37</f>
        <v>0</v>
      </c>
      <c r="V37" s="98">
        <f>+'Alloc amt'!V37/'Alloc amt'!$G37</f>
        <v>2.3498565120413508E-4</v>
      </c>
      <c r="W37" s="98"/>
      <c r="X37" s="98">
        <f>+'Alloc amt'!X37/'Alloc amt'!$G37</f>
        <v>9.4815792271009933E-2</v>
      </c>
      <c r="Y37" s="98">
        <f>+'Alloc amt'!Y37/'Alloc amt'!$G37</f>
        <v>0</v>
      </c>
      <c r="Z37" s="98">
        <f>+'Alloc amt'!Z37/'Alloc amt'!$G37</f>
        <v>2.817751294792112E-3</v>
      </c>
      <c r="AA37" s="98"/>
      <c r="AB37" s="98">
        <f>+'Alloc amt'!AB37/'Alloc amt'!$G37</f>
        <v>7.8847183261104403E-2</v>
      </c>
      <c r="AC37" s="98">
        <f>+'Alloc amt'!AC37/'Alloc amt'!$G37</f>
        <v>0</v>
      </c>
      <c r="AD37" s="98">
        <f>+'Alloc amt'!AD37/'Alloc amt'!$G37</f>
        <v>3.6795156768252034E-4</v>
      </c>
      <c r="AE37" s="98"/>
      <c r="AF37" s="98">
        <f>+'Alloc amt'!AF37/'Alloc amt'!$G37</f>
        <v>5.1289597742667156E-2</v>
      </c>
      <c r="AG37" s="98">
        <f>+'Alloc amt'!AG37/'Alloc amt'!$G37</f>
        <v>0</v>
      </c>
      <c r="AH37" s="98">
        <f>+'Alloc amt'!AH37/'Alloc amt'!$G37</f>
        <v>3.1059217000946196E-4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4.888309269145125E-3</v>
      </c>
      <c r="AO37" s="98">
        <f>+'Alloc amt'!AO37/'Alloc amt'!$G37</f>
        <v>0</v>
      </c>
      <c r="AP37" s="98">
        <f>+'Alloc amt'!AP37/'Alloc amt'!$G37</f>
        <v>3.4906119702024804E-6</v>
      </c>
      <c r="AQ37" s="98"/>
      <c r="AR37" s="98">
        <f>+'Alloc amt'!AR37/'Alloc amt'!$G37</f>
        <v>2.5584742211963163E-3</v>
      </c>
      <c r="AS37" s="98">
        <f>+'Alloc amt'!AS37/'Alloc amt'!$G37</f>
        <v>0</v>
      </c>
      <c r="AT37" s="98">
        <f>+'Alloc amt'!AT37/'Alloc amt'!$G37</f>
        <v>3.4906119702024804E-6</v>
      </c>
      <c r="AU37" s="98"/>
      <c r="AV37" s="98">
        <f>+'Alloc amt'!AV37/'Alloc amt'!$G37</f>
        <v>5.8188842131522969E-3</v>
      </c>
      <c r="AW37" s="98">
        <f>+'Alloc amt'!AW37/'Alloc amt'!$G37</f>
        <v>0</v>
      </c>
      <c r="AX37" s="98">
        <f>+'Alloc amt'!AX37/'Alloc amt'!$G37</f>
        <v>8.336581226074416E-2</v>
      </c>
      <c r="AY37" s="98"/>
      <c r="AZ37" s="98">
        <f>+'Alloc amt'!AZ37/'Alloc amt'!$G37</f>
        <v>1.8613684453574558E-4</v>
      </c>
      <c r="BA37" s="98">
        <f>+'Alloc amt'!BA37/'Alloc amt'!$G37</f>
        <v>0</v>
      </c>
      <c r="BB37" s="98">
        <f>+'Alloc amt'!BB37/'Alloc amt'!$G37</f>
        <v>1.490771729726012E-5</v>
      </c>
      <c r="BC37" s="98"/>
      <c r="BD37" s="98">
        <f>+'Alloc amt'!BD37/'Alloc amt'!$G37</f>
        <v>8.4745230032534568E-5</v>
      </c>
      <c r="BE37" s="98">
        <f>+'Alloc amt'!BE37/'Alloc amt'!$G37</f>
        <v>0</v>
      </c>
      <c r="BF37" s="98">
        <f>+'Alloc amt'!BF37/'Alloc amt'!$G37</f>
        <v>8.2513024114163521E-5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1.0000000000000002</v>
      </c>
      <c r="H38" s="98">
        <f>+'Alloc amt'!H38/'Alloc amt'!$G38</f>
        <v>0.91171631089433136</v>
      </c>
      <c r="I38" s="98">
        <f>+'Alloc amt'!I38/'Alloc amt'!$G38</f>
        <v>0</v>
      </c>
      <c r="J38" s="98">
        <f>+'Alloc amt'!J38/'Alloc amt'!$G38</f>
        <v>8.8283689105668889E-2</v>
      </c>
      <c r="K38" s="104"/>
      <c r="L38" s="98">
        <f>+'Alloc amt'!L38/'Alloc amt'!$G38</f>
        <v>0.37211826665659414</v>
      </c>
      <c r="M38" s="98">
        <f>+'Alloc amt'!M38/'Alloc amt'!$G38</f>
        <v>0</v>
      </c>
      <c r="N38" s="98">
        <f>+'Alloc amt'!N38/'Alloc amt'!$G38</f>
        <v>5.0930880026391893E-2</v>
      </c>
      <c r="O38" s="98"/>
      <c r="P38" s="98">
        <f>+'Alloc amt'!P38/'Alloc amt'!$G38</f>
        <v>0.10995779212965122</v>
      </c>
      <c r="Q38" s="98">
        <f>+'Alloc amt'!Q38/'Alloc amt'!$G38</f>
        <v>0</v>
      </c>
      <c r="R38" s="98">
        <f>+'Alloc amt'!R38/'Alloc amt'!$G38</f>
        <v>8.306764199429181E-3</v>
      </c>
      <c r="S38" s="98"/>
      <c r="T38" s="98">
        <f>+'Alloc amt'!T38/'Alloc amt'!$G38</f>
        <v>1.1202570712031113E-2</v>
      </c>
      <c r="U38" s="98">
        <f>+'Alloc amt'!U38/'Alloc amt'!$G38</f>
        <v>0</v>
      </c>
      <c r="V38" s="98">
        <f>+'Alloc amt'!V38/'Alloc amt'!$G38</f>
        <v>7.8002404136493167E-5</v>
      </c>
      <c r="W38" s="98"/>
      <c r="X38" s="98">
        <f>+'Alloc amt'!X38/'Alloc amt'!$G38</f>
        <v>0.1374786438521714</v>
      </c>
      <c r="Y38" s="98">
        <f>+'Alloc amt'!Y38/'Alloc amt'!$G38</f>
        <v>0</v>
      </c>
      <c r="Z38" s="98">
        <f>+'Alloc amt'!Z38/'Alloc amt'!$G38</f>
        <v>9.3533955850591739E-4</v>
      </c>
      <c r="AA38" s="98"/>
      <c r="AB38" s="98">
        <f>+'Alloc amt'!AB38/'Alloc amt'!$G38</f>
        <v>0.12553503334817839</v>
      </c>
      <c r="AC38" s="98">
        <f>+'Alloc amt'!AC38/'Alloc amt'!$G38</f>
        <v>0</v>
      </c>
      <c r="AD38" s="98">
        <f>+'Alloc amt'!AD38/'Alloc amt'!$G38</f>
        <v>1.2213982742331422E-4</v>
      </c>
      <c r="AE38" s="98"/>
      <c r="AF38" s="98">
        <f>+'Alloc amt'!AF38/'Alloc amt'!$G38</f>
        <v>7.6525842618701087E-2</v>
      </c>
      <c r="AG38" s="98">
        <f>+'Alloc amt'!AG38/'Alloc amt'!$G38</f>
        <v>0</v>
      </c>
      <c r="AH38" s="98">
        <f>+'Alloc amt'!AH38/'Alloc amt'!$G38</f>
        <v>1.0309963966975238E-4</v>
      </c>
      <c r="AI38" s="98"/>
      <c r="AJ38" s="98">
        <f>+'Alloc amt'!AJ38/'Alloc amt'!$G38</f>
        <v>5.8314055398413681E-2</v>
      </c>
      <c r="AK38" s="98">
        <f>+'Alloc amt'!AK38/'Alloc amt'!$G38</f>
        <v>0</v>
      </c>
      <c r="AL38" s="98">
        <f>+'Alloc amt'!AL38/'Alloc amt'!$G38</f>
        <v>9.9910456727569106E-5</v>
      </c>
      <c r="AM38" s="98"/>
      <c r="AN38" s="98">
        <f>+'Alloc amt'!AN38/'Alloc amt'!$G38</f>
        <v>8.5621529722128154E-3</v>
      </c>
      <c r="AO38" s="98">
        <f>+'Alloc amt'!AO38/'Alloc amt'!$G38</f>
        <v>0</v>
      </c>
      <c r="AP38" s="98">
        <f>+'Alloc amt'!AP38/'Alloc amt'!$G38</f>
        <v>1.158692559261351E-6</v>
      </c>
      <c r="AQ38" s="98"/>
      <c r="AR38" s="98">
        <f>+'Alloc amt'!AR38/'Alloc amt'!$G38</f>
        <v>3.9747756276583158E-3</v>
      </c>
      <c r="AS38" s="98">
        <f>+'Alloc amt'!AS38/'Alloc amt'!$G38</f>
        <v>0</v>
      </c>
      <c r="AT38" s="98">
        <f>+'Alloc amt'!AT38/'Alloc amt'!$G38</f>
        <v>1.158692559261351E-6</v>
      </c>
      <c r="AU38" s="98"/>
      <c r="AV38" s="98">
        <f>+'Alloc amt'!AV38/'Alloc amt'!$G38</f>
        <v>7.6105680707471103E-3</v>
      </c>
      <c r="AW38" s="98">
        <f>+'Alloc amt'!AW38/'Alloc amt'!$G38</f>
        <v>0</v>
      </c>
      <c r="AX38" s="98">
        <f>+'Alloc amt'!AX38/'Alloc amt'!$G38</f>
        <v>2.7672897242055742E-2</v>
      </c>
      <c r="AY38" s="98"/>
      <c r="AZ38" s="98">
        <f>+'Alloc amt'!AZ38/'Alloc amt'!$G38</f>
        <v>2.4624169634305593E-4</v>
      </c>
      <c r="BA38" s="98">
        <f>+'Alloc amt'!BA38/'Alloc amt'!$G38</f>
        <v>0</v>
      </c>
      <c r="BB38" s="98">
        <f>+'Alloc amt'!BB38/'Alloc amt'!$G38</f>
        <v>4.9485480641679726E-6</v>
      </c>
      <c r="BC38" s="98"/>
      <c r="BD38" s="98">
        <f>+'Alloc amt'!BD38/'Alloc amt'!$G38</f>
        <v>1.903678116290196E-4</v>
      </c>
      <c r="BE38" s="98">
        <f>+'Alloc amt'!BE38/'Alloc amt'!$G38</f>
        <v>0</v>
      </c>
      <c r="BF38" s="98">
        <f>+'Alloc amt'!BF38/'Alloc amt'!$G38</f>
        <v>2.7389818146325734E-5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0.87279087647618536</v>
      </c>
      <c r="I39" s="98">
        <f>+'Alloc amt'!I39/'Alloc amt'!$G39</f>
        <v>0</v>
      </c>
      <c r="J39" s="98">
        <f>+'Alloc amt'!J39/'Alloc amt'!$G39</f>
        <v>0.12720912352381478</v>
      </c>
      <c r="K39" s="104"/>
      <c r="L39" s="98">
        <f>+'Alloc amt'!L39/'Alloc amt'!$G39</f>
        <v>0.44884939523330336</v>
      </c>
      <c r="M39" s="98">
        <f>+'Alloc amt'!M39/'Alloc amt'!$G39</f>
        <v>0</v>
      </c>
      <c r="N39" s="98">
        <f>+'Alloc amt'!N39/'Alloc amt'!$G39</f>
        <v>0.11052697494931019</v>
      </c>
      <c r="O39" s="98"/>
      <c r="P39" s="98">
        <f>+'Alloc amt'!P39/'Alloc amt'!$G39</f>
        <v>0.1218342832050112</v>
      </c>
      <c r="Q39" s="98">
        <f>+'Alloc amt'!Q39/'Alloc amt'!$G39</f>
        <v>0</v>
      </c>
      <c r="R39" s="98">
        <f>+'Alloc amt'!R39/'Alloc amt'!$G39</f>
        <v>1.3731901067487879E-2</v>
      </c>
      <c r="S39" s="98"/>
      <c r="T39" s="98">
        <f>+'Alloc amt'!T39/'Alloc amt'!$G39</f>
        <v>9.6829823497165835E-3</v>
      </c>
      <c r="U39" s="98">
        <f>+'Alloc amt'!U39/'Alloc amt'!$G39</f>
        <v>0</v>
      </c>
      <c r="V39" s="98">
        <f>+'Alloc amt'!V39/'Alloc amt'!$G39</f>
        <v>0</v>
      </c>
      <c r="W39" s="98"/>
      <c r="X39" s="98">
        <f>+'Alloc amt'!X39/'Alloc amt'!$G39</f>
        <v>0.11238548122533264</v>
      </c>
      <c r="Y39" s="98">
        <f>+'Alloc amt'!Y39/'Alloc amt'!$G39</f>
        <v>0</v>
      </c>
      <c r="Z39" s="98">
        <f>+'Alloc amt'!Z39/'Alloc amt'!$G39</f>
        <v>0</v>
      </c>
      <c r="AA39" s="98"/>
      <c r="AB39" s="98">
        <f>+'Alloc amt'!AB39/'Alloc amt'!$G39</f>
        <v>0.10223631717773601</v>
      </c>
      <c r="AC39" s="98">
        <f>+'Alloc amt'!AC39/'Alloc amt'!$G39</f>
        <v>0</v>
      </c>
      <c r="AD39" s="98">
        <f>+'Alloc amt'!AD39/'Alloc amt'!$G39</f>
        <v>0</v>
      </c>
      <c r="AE39" s="98"/>
      <c r="AF39" s="98">
        <f>+'Alloc amt'!AF39/'Alloc amt'!$G39</f>
        <v>6.0702684335204198E-2</v>
      </c>
      <c r="AG39" s="98">
        <f>+'Alloc amt'!AG39/'Alloc amt'!$G39</f>
        <v>0</v>
      </c>
      <c r="AH39" s="98">
        <f>+'Alloc amt'!AH39/'Alloc amt'!$G39</f>
        <v>0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6.3383714703949693E-3</v>
      </c>
      <c r="AO39" s="98">
        <f>+'Alloc amt'!AO39/'Alloc amt'!$G39</f>
        <v>0</v>
      </c>
      <c r="AP39" s="98">
        <f>+'Alloc amt'!AP39/'Alloc amt'!$G39</f>
        <v>0</v>
      </c>
      <c r="AQ39" s="98"/>
      <c r="AR39" s="98">
        <f>+'Alloc amt'!AR39/'Alloc amt'!$G39</f>
        <v>3.3174169469452775E-3</v>
      </c>
      <c r="AS39" s="98">
        <f>+'Alloc amt'!AS39/'Alloc amt'!$G39</f>
        <v>0</v>
      </c>
      <c r="AT39" s="98">
        <f>+'Alloc amt'!AT39/'Alloc amt'!$G39</f>
        <v>0</v>
      </c>
      <c r="AU39" s="98"/>
      <c r="AV39" s="98">
        <f>+'Alloc amt'!AV39/'Alloc amt'!$G39</f>
        <v>7.1128265482581707E-3</v>
      </c>
      <c r="AW39" s="98">
        <f>+'Alloc amt'!AW39/'Alloc amt'!$G39</f>
        <v>0</v>
      </c>
      <c r="AX39" s="98">
        <f>+'Alloc amt'!AX39/'Alloc amt'!$G39</f>
        <v>2.9141245053359781E-3</v>
      </c>
      <c r="AY39" s="98"/>
      <c r="AZ39" s="98">
        <f>+'Alloc amt'!AZ39/'Alloc amt'!$G39</f>
        <v>2.2752800037339449E-4</v>
      </c>
      <c r="BA39" s="98">
        <f>+'Alloc amt'!BA39/'Alloc amt'!$G39</f>
        <v>0</v>
      </c>
      <c r="BB39" s="98">
        <f>+'Alloc amt'!BB39/'Alloc amt'!$G39</f>
        <v>5.463983447504959E-6</v>
      </c>
      <c r="BC39" s="98"/>
      <c r="BD39" s="98">
        <f>+'Alloc amt'!BD39/'Alloc amt'!$G39</f>
        <v>1.0358998390983813E-4</v>
      </c>
      <c r="BE39" s="98">
        <f>+'Alloc amt'!BE39/'Alloc amt'!$G39</f>
        <v>0</v>
      </c>
      <c r="BF39" s="98">
        <f>+'Alloc amt'!BF39/'Alloc amt'!$G39</f>
        <v>3.065901823322227E-5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0.99999999999999989</v>
      </c>
      <c r="H41" s="98">
        <f>+'Alloc amt'!H41/'Alloc amt'!$G41</f>
        <v>0.84125242030029768</v>
      </c>
      <c r="I41" s="98">
        <f>+'Alloc amt'!I41/'Alloc amt'!$G41</f>
        <v>0</v>
      </c>
      <c r="J41" s="98">
        <f>+'Alloc amt'!J41/'Alloc amt'!$G41</f>
        <v>0.15874757969970227</v>
      </c>
      <c r="K41" s="104"/>
      <c r="L41" s="98">
        <f>+'Alloc amt'!L41/'Alloc amt'!$G41</f>
        <v>0.44296968441030005</v>
      </c>
      <c r="M41" s="98">
        <f>+'Alloc amt'!M41/'Alloc amt'!$G41</f>
        <v>0</v>
      </c>
      <c r="N41" s="98">
        <f>+'Alloc amt'!N41/'Alloc amt'!$G41</f>
        <v>0.13792949183749273</v>
      </c>
      <c r="O41" s="98"/>
      <c r="P41" s="98">
        <f>+'Alloc amt'!P41/'Alloc amt'!$G41</f>
        <v>0.11787661399874205</v>
      </c>
      <c r="Q41" s="98">
        <f>+'Alloc amt'!Q41/'Alloc amt'!$G41</f>
        <v>0</v>
      </c>
      <c r="R41" s="98">
        <f>+'Alloc amt'!R41/'Alloc amt'!$G41</f>
        <v>1.7136397129026357E-2</v>
      </c>
      <c r="S41" s="98"/>
      <c r="T41" s="98">
        <f>+'Alloc amt'!T41/'Alloc amt'!$G41</f>
        <v>8.9800666855082353E-3</v>
      </c>
      <c r="U41" s="98">
        <f>+'Alloc amt'!U41/'Alloc amt'!$G41</f>
        <v>0</v>
      </c>
      <c r="V41" s="98">
        <f>+'Alloc amt'!V41/'Alloc amt'!$G41</f>
        <v>0</v>
      </c>
      <c r="W41" s="98"/>
      <c r="X41" s="98">
        <f>+'Alloc amt'!X41/'Alloc amt'!$G41</f>
        <v>0.10422709444636762</v>
      </c>
      <c r="Y41" s="98">
        <f>+'Alloc amt'!Y41/'Alloc amt'!$G41</f>
        <v>0</v>
      </c>
      <c r="Z41" s="98">
        <f>+'Alloc amt'!Z41/'Alloc amt'!$G41</f>
        <v>0</v>
      </c>
      <c r="AA41" s="98"/>
      <c r="AB41" s="98">
        <f>+'Alloc amt'!AB41/'Alloc amt'!$G41</f>
        <v>9.4814687539290274E-2</v>
      </c>
      <c r="AC41" s="98">
        <f>+'Alloc amt'!AC41/'Alloc amt'!$G41</f>
        <v>0</v>
      </c>
      <c r="AD41" s="98">
        <f>+'Alloc amt'!AD41/'Alloc amt'!$G41</f>
        <v>0</v>
      </c>
      <c r="AE41" s="98"/>
      <c r="AF41" s="98">
        <f>+'Alloc amt'!AF41/'Alloc amt'!$G41</f>
        <v>5.6296101101066774E-2</v>
      </c>
      <c r="AG41" s="98">
        <f>+'Alloc amt'!AG41/'Alloc amt'!$G41</f>
        <v>0</v>
      </c>
      <c r="AH41" s="98">
        <f>+'Alloc amt'!AH41/'Alloc amt'!$G41</f>
        <v>0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5.878250772948658E-3</v>
      </c>
      <c r="AO41" s="98">
        <f>+'Alloc amt'!AO41/'Alloc amt'!$G41</f>
        <v>0</v>
      </c>
      <c r="AP41" s="98">
        <f>+'Alloc amt'!AP41/'Alloc amt'!$G41</f>
        <v>0</v>
      </c>
      <c r="AQ41" s="98"/>
      <c r="AR41" s="98">
        <f>+'Alloc amt'!AR41/'Alloc amt'!$G41</f>
        <v>3.0765960663013793E-3</v>
      </c>
      <c r="AS41" s="98">
        <f>+'Alloc amt'!AS41/'Alloc amt'!$G41</f>
        <v>0</v>
      </c>
      <c r="AT41" s="98">
        <f>+'Alloc amt'!AT41/'Alloc amt'!$G41</f>
        <v>0</v>
      </c>
      <c r="AU41" s="98"/>
      <c r="AV41" s="98">
        <f>+'Alloc amt'!AV41/'Alloc amt'!$G41</f>
        <v>6.8160241126898361E-3</v>
      </c>
      <c r="AW41" s="98">
        <f>+'Alloc amt'!AW41/'Alloc amt'!$G41</f>
        <v>0</v>
      </c>
      <c r="AX41" s="98">
        <f>+'Alloc amt'!AX41/'Alloc amt'!$G41</f>
        <v>3.6366118981951282E-3</v>
      </c>
      <c r="AY41" s="98"/>
      <c r="AZ41" s="98">
        <f>+'Alloc amt'!AZ41/'Alloc amt'!$G41</f>
        <v>2.1803376285577163E-4</v>
      </c>
      <c r="BA41" s="98">
        <f>+'Alloc amt'!BA41/'Alloc amt'!$G41</f>
        <v>0</v>
      </c>
      <c r="BB41" s="98">
        <f>+'Alloc amt'!BB41/'Alloc amt'!$G41</f>
        <v>6.8186473091158663E-6</v>
      </c>
      <c r="BC41" s="98"/>
      <c r="BD41" s="98">
        <f>+'Alloc amt'!BD41/'Alloc amt'!$G41</f>
        <v>9.9267404227017971E-5</v>
      </c>
      <c r="BE41" s="98">
        <f>+'Alloc amt'!BE41/'Alloc amt'!$G41</f>
        <v>0</v>
      </c>
      <c r="BF41" s="98">
        <f>+'Alloc amt'!BF41/'Alloc amt'!$G41</f>
        <v>3.8260187678927917E-5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0.99999999999999978</v>
      </c>
      <c r="H42" s="98">
        <f>+'Alloc amt'!H42/'Alloc amt'!$G42</f>
        <v>0.92339970079585254</v>
      </c>
      <c r="I42" s="98">
        <f>+'Alloc amt'!I42/'Alloc amt'!$G42</f>
        <v>0</v>
      </c>
      <c r="J42" s="98">
        <f>+'Alloc amt'!J42/'Alloc amt'!$G42</f>
        <v>7.6600299204147335E-2</v>
      </c>
      <c r="K42" s="104"/>
      <c r="L42" s="98">
        <f>+'Alloc amt'!L42/'Alloc amt'!$G42</f>
        <v>0.45828439263559545</v>
      </c>
      <c r="M42" s="98">
        <f>+'Alloc amt'!M42/'Alloc amt'!$G42</f>
        <v>0</v>
      </c>
      <c r="N42" s="98">
        <f>+'Alloc amt'!N42/'Alloc amt'!$G42</f>
        <v>6.6554969617894325E-2</v>
      </c>
      <c r="O42" s="98"/>
      <c r="P42" s="98">
        <f>+'Alloc amt'!P42/'Alloc amt'!$G42</f>
        <v>0.12818503748602006</v>
      </c>
      <c r="Q42" s="98">
        <f>+'Alloc amt'!Q42/'Alloc amt'!$G42</f>
        <v>0</v>
      </c>
      <c r="R42" s="98">
        <f>+'Alloc amt'!R42/'Alloc amt'!$G42</f>
        <v>8.2688073093625403E-3</v>
      </c>
      <c r="S42" s="98"/>
      <c r="T42" s="98">
        <f>+'Alloc amt'!T42/'Alloc amt'!$G42</f>
        <v>1.0810930248087705E-2</v>
      </c>
      <c r="U42" s="98">
        <f>+'Alloc amt'!U42/'Alloc amt'!$G42</f>
        <v>0</v>
      </c>
      <c r="V42" s="98">
        <f>+'Alloc amt'!V42/'Alloc amt'!$G42</f>
        <v>0</v>
      </c>
      <c r="W42" s="98"/>
      <c r="X42" s="98">
        <f>+'Alloc amt'!X42/'Alloc amt'!$G42</f>
        <v>0.12547700228539649</v>
      </c>
      <c r="Y42" s="98">
        <f>+'Alloc amt'!Y42/'Alloc amt'!$G42</f>
        <v>0</v>
      </c>
      <c r="Z42" s="98">
        <f>+'Alloc amt'!Z42/'Alloc amt'!$G42</f>
        <v>0</v>
      </c>
      <c r="AA42" s="98"/>
      <c r="AB42" s="98">
        <f>+'Alloc amt'!AB42/'Alloc amt'!$G42</f>
        <v>0.11414558592706983</v>
      </c>
      <c r="AC42" s="98">
        <f>+'Alloc amt'!AC42/'Alloc amt'!$G42</f>
        <v>0</v>
      </c>
      <c r="AD42" s="98">
        <f>+'Alloc amt'!AD42/'Alloc amt'!$G42</f>
        <v>0</v>
      </c>
      <c r="AE42" s="98"/>
      <c r="AF42" s="98">
        <f>+'Alloc amt'!AF42/'Alloc amt'!$G42</f>
        <v>6.7773797629486224E-2</v>
      </c>
      <c r="AG42" s="98">
        <f>+'Alloc amt'!AG42/'Alloc amt'!$G42</f>
        <v>0</v>
      </c>
      <c r="AH42" s="98">
        <f>+'Alloc amt'!AH42/'Alloc amt'!$G42</f>
        <v>0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7.0767134936391557E-3</v>
      </c>
      <c r="AO42" s="98">
        <f>+'Alloc amt'!AO42/'Alloc amt'!$G42</f>
        <v>0</v>
      </c>
      <c r="AP42" s="98">
        <f>+'Alloc amt'!AP42/'Alloc amt'!$G42</f>
        <v>0</v>
      </c>
      <c r="AQ42" s="98"/>
      <c r="AR42" s="98">
        <f>+'Alloc amt'!AR42/'Alloc amt'!$G42</f>
        <v>3.7038550646846108E-3</v>
      </c>
      <c r="AS42" s="98">
        <f>+'Alloc amt'!AS42/'Alloc amt'!$G42</f>
        <v>0</v>
      </c>
      <c r="AT42" s="98">
        <f>+'Alloc amt'!AT42/'Alloc amt'!$G42</f>
        <v>0</v>
      </c>
      <c r="AU42" s="98"/>
      <c r="AV42" s="98">
        <f>+'Alloc amt'!AV42/'Alloc amt'!$G42</f>
        <v>7.5890966052183772E-3</v>
      </c>
      <c r="AW42" s="98">
        <f>+'Alloc amt'!AW42/'Alloc amt'!$G42</f>
        <v>0</v>
      </c>
      <c r="AX42" s="98">
        <f>+'Alloc amt'!AX42/'Alloc amt'!$G42</f>
        <v>1.754770435039467E-3</v>
      </c>
      <c r="AY42" s="98"/>
      <c r="AZ42" s="98">
        <f>+'Alloc amt'!AZ42/'Alloc amt'!$G42</f>
        <v>2.4276312145538054E-4</v>
      </c>
      <c r="BA42" s="98">
        <f>+'Alloc amt'!BA42/'Alloc amt'!$G42</f>
        <v>0</v>
      </c>
      <c r="BB42" s="98">
        <f>+'Alloc amt'!BB42/'Alloc amt'!$G42</f>
        <v>3.2901945656990012E-6</v>
      </c>
      <c r="BC42" s="98"/>
      <c r="BD42" s="98">
        <f>+'Alloc amt'!BD42/'Alloc amt'!$G42</f>
        <v>1.1052629919919765E-4</v>
      </c>
      <c r="BE42" s="98">
        <f>+'Alloc amt'!BE42/'Alloc amt'!$G42</f>
        <v>0</v>
      </c>
      <c r="BF42" s="98">
        <f>+'Alloc amt'!BF42/'Alloc amt'!$G42</f>
        <v>1.8461647285311063E-5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0.99999999999999978</v>
      </c>
      <c r="H45" s="98">
        <f>+'Alloc amt'!H45/'Alloc amt'!$G45</f>
        <v>0.91194868820176078</v>
      </c>
      <c r="I45" s="98">
        <f>+'Alloc amt'!I45/'Alloc amt'!$G45</f>
        <v>0</v>
      </c>
      <c r="J45" s="98">
        <f>+'Alloc amt'!J45/'Alloc amt'!$G45</f>
        <v>8.8051311798239038E-2</v>
      </c>
      <c r="K45" s="104"/>
      <c r="L45" s="98">
        <f>+'Alloc amt'!L45/'Alloc amt'!$G45</f>
        <v>0.37199201391197362</v>
      </c>
      <c r="M45" s="98">
        <f>+'Alloc amt'!M45/'Alloc amt'!$G45</f>
        <v>0</v>
      </c>
      <c r="N45" s="98">
        <f>+'Alloc amt'!N45/'Alloc amt'!$G45</f>
        <v>5.0796821505667875E-2</v>
      </c>
      <c r="O45" s="98"/>
      <c r="P45" s="98">
        <f>+'Alloc amt'!P45/'Alloc amt'!$G45</f>
        <v>0.10995055040997991</v>
      </c>
      <c r="Q45" s="98">
        <f>+'Alloc amt'!Q45/'Alloc amt'!$G45</f>
        <v>0</v>
      </c>
      <c r="R45" s="98">
        <f>+'Alloc amt'!R45/'Alloc amt'!$G45</f>
        <v>8.2848994187695556E-3</v>
      </c>
      <c r="S45" s="98"/>
      <c r="T45" s="98">
        <f>+'Alloc amt'!T45/'Alloc amt'!$G45</f>
        <v>1.120973699191272E-2</v>
      </c>
      <c r="U45" s="98">
        <f>+'Alloc amt'!U45/'Alloc amt'!$G45</f>
        <v>0</v>
      </c>
      <c r="V45" s="98">
        <f>+'Alloc amt'!V45/'Alloc amt'!$G45</f>
        <v>7.7797088875770459E-5</v>
      </c>
      <c r="W45" s="98"/>
      <c r="X45" s="98">
        <f>+'Alloc amt'!X45/'Alloc amt'!$G45</f>
        <v>0.13757051363277728</v>
      </c>
      <c r="Y45" s="98">
        <f>+'Alloc amt'!Y45/'Alloc amt'!$G45</f>
        <v>0</v>
      </c>
      <c r="Z45" s="98">
        <f>+'Alloc amt'!Z45/'Alloc amt'!$G45</f>
        <v>9.3287758970579096E-4</v>
      </c>
      <c r="AA45" s="98"/>
      <c r="AB45" s="98">
        <f>+'Alloc amt'!AB45/'Alloc amt'!$G45</f>
        <v>0.12563482135243756</v>
      </c>
      <c r="AC45" s="98">
        <f>+'Alloc amt'!AC45/'Alloc amt'!$G45</f>
        <v>0</v>
      </c>
      <c r="AD45" s="98">
        <f>+'Alloc amt'!AD45/'Alloc amt'!$G45</f>
        <v>1.218183351463818E-4</v>
      </c>
      <c r="AE45" s="98"/>
      <c r="AF45" s="98">
        <f>+'Alloc amt'!AF45/'Alloc amt'!$G45</f>
        <v>7.6582859686532806E-2</v>
      </c>
      <c r="AG45" s="98">
        <f>+'Alloc amt'!AG45/'Alloc amt'!$G45</f>
        <v>0</v>
      </c>
      <c r="AH45" s="98">
        <f>+'Alloc amt'!AH45/'Alloc amt'!$G45</f>
        <v>1.0282826432390829E-4</v>
      </c>
      <c r="AI45" s="98"/>
      <c r="AJ45" s="98">
        <f>+'Alloc amt'!AJ45/'Alloc amt'!$G45</f>
        <v>5.8408501116260933E-2</v>
      </c>
      <c r="AK45" s="98">
        <f>+'Alloc amt'!AK45/'Alloc amt'!$G45</f>
        <v>0</v>
      </c>
      <c r="AL45" s="98">
        <f>+'Alloc amt'!AL45/'Alloc amt'!$G45</f>
        <v>9.9647475840005043E-5</v>
      </c>
      <c r="AM45" s="98"/>
      <c r="AN45" s="98">
        <f>+'Alloc amt'!AN45/'Alloc amt'!$G45</f>
        <v>8.5709311468658619E-3</v>
      </c>
      <c r="AO45" s="98">
        <f>+'Alloc amt'!AO45/'Alloc amt'!$G45</f>
        <v>0</v>
      </c>
      <c r="AP45" s="98">
        <f>+'Alloc amt'!AP45/'Alloc amt'!$G45</f>
        <v>1.1556426883306305E-6</v>
      </c>
      <c r="AQ45" s="98"/>
      <c r="AR45" s="98">
        <f>+'Alloc amt'!AR45/'Alloc amt'!$G45</f>
        <v>3.9776855462370772E-3</v>
      </c>
      <c r="AS45" s="98">
        <f>+'Alloc amt'!AS45/'Alloc amt'!$G45</f>
        <v>0</v>
      </c>
      <c r="AT45" s="98">
        <f>+'Alloc amt'!AT45/'Alloc amt'!$G45</f>
        <v>1.1556426883306305E-6</v>
      </c>
      <c r="AU45" s="98"/>
      <c r="AV45" s="98">
        <f>+'Alloc amt'!AV45/'Alloc amt'!$G45</f>
        <v>7.6140299875042707E-3</v>
      </c>
      <c r="AW45" s="98">
        <f>+'Alloc amt'!AW45/'Alloc amt'!$G45</f>
        <v>0</v>
      </c>
      <c r="AX45" s="98">
        <f>+'Alloc amt'!AX45/'Alloc amt'!$G45</f>
        <v>2.7600057588264261E-2</v>
      </c>
      <c r="AY45" s="98"/>
      <c r="AZ45" s="98">
        <f>+'Alloc amt'!AZ45/'Alloc amt'!$G45</f>
        <v>2.4636172128027862E-4</v>
      </c>
      <c r="BA45" s="98">
        <f>+'Alloc amt'!BA45/'Alloc amt'!$G45</f>
        <v>0</v>
      </c>
      <c r="BB45" s="98">
        <f>+'Alloc amt'!BB45/'Alloc amt'!$G45</f>
        <v>4.9355226651787874E-6</v>
      </c>
      <c r="BC45" s="98"/>
      <c r="BD45" s="98">
        <f>+'Alloc amt'!BD45/'Alloc amt'!$G45</f>
        <v>1.9068269799841575E-4</v>
      </c>
      <c r="BE45" s="98">
        <f>+'Alloc amt'!BE45/'Alloc amt'!$G45</f>
        <v>0</v>
      </c>
      <c r="BF45" s="98">
        <f>+'Alloc amt'!BF45/'Alloc amt'!$G45</f>
        <v>2.7317723603649591E-5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0.99999999999999967</v>
      </c>
      <c r="H46" s="98">
        <f>+'Alloc amt'!H46/'Alloc amt'!$G46</f>
        <v>0.53983368806793608</v>
      </c>
      <c r="I46" s="98">
        <f>+'Alloc amt'!I46/'Alloc amt'!$G46</f>
        <v>0.25272480030864092</v>
      </c>
      <c r="J46" s="98">
        <f>+'Alloc amt'!J46/'Alloc amt'!$G46</f>
        <v>0.2074415116234227</v>
      </c>
      <c r="K46" s="104"/>
      <c r="L46" s="98">
        <f>+'Alloc amt'!L46/'Alloc amt'!$G46</f>
        <v>0.21771242142958758</v>
      </c>
      <c r="M46" s="98">
        <f>+'Alloc amt'!M46/'Alloc amt'!$G46</f>
        <v>9.1496366478399524E-2</v>
      </c>
      <c r="N46" s="98">
        <f>+'Alloc amt'!N46/'Alloc amt'!$G46</f>
        <v>0.15141113451849147</v>
      </c>
      <c r="O46" s="98"/>
      <c r="P46" s="98">
        <f>+'Alloc amt'!P46/'Alloc amt'!$G46</f>
        <v>6.5116513555901007E-2</v>
      </c>
      <c r="Q46" s="98">
        <f>+'Alloc amt'!Q46/'Alloc amt'!$G46</f>
        <v>2.965442691321054E-2</v>
      </c>
      <c r="R46" s="98">
        <f>+'Alloc amt'!R46/'Alloc amt'!$G46</f>
        <v>3.8074941830132401E-2</v>
      </c>
      <c r="S46" s="98"/>
      <c r="T46" s="98">
        <f>+'Alloc amt'!T46/'Alloc amt'!$G46</f>
        <v>6.7639232563095272E-3</v>
      </c>
      <c r="U46" s="98">
        <f>+'Alloc amt'!U46/'Alloc amt'!$G46</f>
        <v>3.5372383887758161E-3</v>
      </c>
      <c r="V46" s="98">
        <f>+'Alloc amt'!V46/'Alloc amt'!$G46</f>
        <v>7.1673343752973618E-4</v>
      </c>
      <c r="W46" s="98"/>
      <c r="X46" s="98">
        <f>+'Alloc amt'!X46/'Alloc amt'!$G46</f>
        <v>8.1737181233174541E-2</v>
      </c>
      <c r="Y46" s="98">
        <f>+'Alloc amt'!Y46/'Alloc amt'!$G46</f>
        <v>4.1012433304563591E-2</v>
      </c>
      <c r="Z46" s="98">
        <f>+'Alloc amt'!Z46/'Alloc amt'!$G46</f>
        <v>7.4892988950108763E-3</v>
      </c>
      <c r="AA46" s="98"/>
      <c r="AB46" s="98">
        <f>+'Alloc amt'!AB46/'Alloc amt'!$G46</f>
        <v>7.5794762832732135E-2</v>
      </c>
      <c r="AC46" s="98">
        <f>+'Alloc amt'!AC46/'Alloc amt'!$G46</f>
        <v>3.9560806082541443E-2</v>
      </c>
      <c r="AD46" s="98">
        <f>+'Alloc amt'!AD46/'Alloc amt'!$G46</f>
        <v>1.5669335809697126E-3</v>
      </c>
      <c r="AE46" s="98"/>
      <c r="AF46" s="98">
        <f>+'Alloc amt'!AF46/'Alloc amt'!$G46</f>
        <v>4.5506652630029579E-2</v>
      </c>
      <c r="AG46" s="98">
        <f>+'Alloc amt'!AG46/'Alloc amt'!$G46</f>
        <v>1.7422276628881427E-2</v>
      </c>
      <c r="AH46" s="98">
        <f>+'Alloc amt'!AH46/'Alloc amt'!$G46</f>
        <v>1.9495973293333899E-3</v>
      </c>
      <c r="AI46" s="98"/>
      <c r="AJ46" s="98">
        <f>+'Alloc amt'!AJ46/'Alloc amt'!$G46</f>
        <v>3.4834169582885571E-2</v>
      </c>
      <c r="AK46" s="98">
        <f>+'Alloc amt'!AK46/'Alloc amt'!$G46</f>
        <v>2.4070858659812087E-2</v>
      </c>
      <c r="AL46" s="98">
        <f>+'Alloc amt'!AL46/'Alloc amt'!$G46</f>
        <v>8.8886164691553819E-4</v>
      </c>
      <c r="AM46" s="98"/>
      <c r="AN46" s="98">
        <f>+'Alloc amt'!AN46/'Alloc amt'!$G46</f>
        <v>5.1694848108676224E-3</v>
      </c>
      <c r="AO46" s="98">
        <f>+'Alloc amt'!AO46/'Alloc amt'!$G46</f>
        <v>2.3529712357579736E-3</v>
      </c>
      <c r="AP46" s="98">
        <f>+'Alloc amt'!AP46/'Alloc amt'!$G46</f>
        <v>1.057225017095828E-5</v>
      </c>
      <c r="AQ46" s="98"/>
      <c r="AR46" s="98">
        <f>+'Alloc amt'!AR46/'Alloc amt'!$G46</f>
        <v>2.3998803744726244E-3</v>
      </c>
      <c r="AS46" s="98">
        <f>+'Alloc amt'!AS46/'Alloc amt'!$G46</f>
        <v>1.249992078528528E-3</v>
      </c>
      <c r="AT46" s="98">
        <f>+'Alloc amt'!AT46/'Alloc amt'!$G46</f>
        <v>1.057225017095828E-5</v>
      </c>
      <c r="AU46" s="98"/>
      <c r="AV46" s="98">
        <f>+'Alloc amt'!AV46/'Alloc amt'!$G46</f>
        <v>4.5377648170007879E-3</v>
      </c>
      <c r="AW46" s="98">
        <f>+'Alloc amt'!AW46/'Alloc amt'!$G46</f>
        <v>2.2266803223601542E-3</v>
      </c>
      <c r="AX46" s="98">
        <f>+'Alloc amt'!AX46/'Alloc amt'!$G46</f>
        <v>5.1144079415633642E-3</v>
      </c>
      <c r="AY46" s="98"/>
      <c r="AZ46" s="98">
        <f>+'Alloc amt'!AZ46/'Alloc amt'!$G46</f>
        <v>1.4684102631381526E-4</v>
      </c>
      <c r="BA46" s="98">
        <f>+'Alloc amt'!BA46/'Alloc amt'!$G46</f>
        <v>7.2580948219849021E-5</v>
      </c>
      <c r="BB46" s="98">
        <f>+'Alloc amt'!BB46/'Alloc amt'!$G46</f>
        <v>3.213951884408537E-5</v>
      </c>
      <c r="BC46" s="98"/>
      <c r="BD46" s="98">
        <f>+'Alloc amt'!BD46/'Alloc amt'!$G46</f>
        <v>1.1409251866136196E-4</v>
      </c>
      <c r="BE46" s="98">
        <f>+'Alloc amt'!BE46/'Alloc amt'!$G46</f>
        <v>6.8169267589990291E-5</v>
      </c>
      <c r="BF46" s="98">
        <f>+'Alloc amt'!BF46/'Alloc amt'!$G46</f>
        <v>1.7631842429025597E-4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</v>
      </c>
      <c r="H47" s="98">
        <f>+'Alloc amt'!H47/'Alloc amt'!$G47</f>
        <v>0.84576479293778728</v>
      </c>
      <c r="I47" s="98">
        <f>+'Alloc amt'!I47/'Alloc amt'!$G47</f>
        <v>0.15423520706221286</v>
      </c>
      <c r="J47" s="98">
        <f>+'Alloc amt'!J47/'Alloc amt'!$G47</f>
        <v>0</v>
      </c>
      <c r="K47" s="104"/>
      <c r="L47" s="98">
        <f>+'Alloc amt'!L47/'Alloc amt'!$G47</f>
        <v>0.29569628690690913</v>
      </c>
      <c r="M47" s="98">
        <f>+'Alloc amt'!M47/'Alloc amt'!$G47</f>
        <v>5.5998463168448143E-2</v>
      </c>
      <c r="N47" s="98">
        <f>+'Alloc amt'!N47/'Alloc amt'!$G47</f>
        <v>0</v>
      </c>
      <c r="O47" s="98"/>
      <c r="P47" s="98">
        <f>+'Alloc amt'!P47/'Alloc amt'!$G47</f>
        <v>9.4381430538306485E-2</v>
      </c>
      <c r="Q47" s="98">
        <f>+'Alloc amt'!Q47/'Alloc amt'!$G47</f>
        <v>1.7960103608008066E-2</v>
      </c>
      <c r="R47" s="98">
        <f>+'Alloc amt'!R47/'Alloc amt'!$G47</f>
        <v>0</v>
      </c>
      <c r="S47" s="98"/>
      <c r="T47" s="98">
        <f>+'Alloc amt'!T47/'Alloc amt'!$G47</f>
        <v>1.1318870223886404E-2</v>
      </c>
      <c r="U47" s="98">
        <f>+'Alloc amt'!U47/'Alloc amt'!$G47</f>
        <v>2.1552227356278391E-3</v>
      </c>
      <c r="V47" s="98">
        <f>+'Alloc amt'!V47/'Alloc amt'!$G47</f>
        <v>0</v>
      </c>
      <c r="W47" s="98"/>
      <c r="X47" s="98">
        <f>+'Alloc amt'!X47/'Alloc amt'!$G47</f>
        <v>0.1385447307311389</v>
      </c>
      <c r="Y47" s="98">
        <f>+'Alloc amt'!Y47/'Alloc amt'!$G47</f>
        <v>2.5058412309572498E-2</v>
      </c>
      <c r="Z47" s="98">
        <f>+'Alloc amt'!Z47/'Alloc amt'!$G47</f>
        <v>0</v>
      </c>
      <c r="AA47" s="98"/>
      <c r="AB47" s="98">
        <f>+'Alloc amt'!AB47/'Alloc amt'!$G47</f>
        <v>0.13045414472189604</v>
      </c>
      <c r="AC47" s="98">
        <f>+'Alloc amt'!AC47/'Alloc amt'!$G47</f>
        <v>2.4105050609516846E-2</v>
      </c>
      <c r="AD47" s="98">
        <f>+'Alloc amt'!AD47/'Alloc amt'!$G47</f>
        <v>0</v>
      </c>
      <c r="AE47" s="98"/>
      <c r="AF47" s="98">
        <f>+'Alloc amt'!AF47/'Alloc amt'!$G47</f>
        <v>7.8218019580472434E-2</v>
      </c>
      <c r="AG47" s="98">
        <f>+'Alloc amt'!AG47/'Alloc amt'!$G47</f>
        <v>1.0670865412822151E-2</v>
      </c>
      <c r="AH47" s="98">
        <f>+'Alloc amt'!AH47/'Alloc amt'!$G47</f>
        <v>0</v>
      </c>
      <c r="AI47" s="98"/>
      <c r="AJ47" s="98">
        <f>+'Alloc amt'!AJ47/'Alloc amt'!$G47</f>
        <v>7.6013956530076546E-2</v>
      </c>
      <c r="AK47" s="98">
        <f>+'Alloc amt'!AK47/'Alloc amt'!$G47</f>
        <v>1.4621835154213182E-2</v>
      </c>
      <c r="AL47" s="98">
        <f>+'Alloc amt'!AL47/'Alloc amt'!$G47</f>
        <v>0</v>
      </c>
      <c r="AM47" s="98"/>
      <c r="AN47" s="98">
        <f>+'Alloc amt'!AN47/'Alloc amt'!$G47</f>
        <v>9.263661777047582E-3</v>
      </c>
      <c r="AO47" s="98">
        <f>+'Alloc amt'!AO47/'Alloc amt'!$G47</f>
        <v>1.4378345064736963E-3</v>
      </c>
      <c r="AP47" s="98">
        <f>+'Alloc amt'!AP47/'Alloc amt'!$G47</f>
        <v>0</v>
      </c>
      <c r="AQ47" s="98"/>
      <c r="AR47" s="98">
        <f>+'Alloc amt'!AR47/'Alloc amt'!$G47</f>
        <v>4.0841981850965742E-3</v>
      </c>
      <c r="AS47" s="98">
        <f>+'Alloc amt'!AS47/'Alloc amt'!$G47</f>
        <v>7.8051695889495517E-4</v>
      </c>
      <c r="AT47" s="98">
        <f>+'Alloc amt'!AT47/'Alloc amt'!$G47</f>
        <v>0</v>
      </c>
      <c r="AU47" s="98"/>
      <c r="AV47" s="98">
        <f>+'Alloc amt'!AV47/'Alloc amt'!$G47</f>
        <v>7.3243231068412362E-3</v>
      </c>
      <c r="AW47" s="98">
        <f>+'Alloc amt'!AW47/'Alloc amt'!$G47</f>
        <v>1.3605377224813083E-3</v>
      </c>
      <c r="AX47" s="98">
        <f>+'Alloc amt'!AX47/'Alloc amt'!$G47</f>
        <v>0</v>
      </c>
      <c r="AY47" s="98"/>
      <c r="AZ47" s="98">
        <f>+'Alloc amt'!AZ47/'Alloc amt'!$G47</f>
        <v>2.3850567160845596E-4</v>
      </c>
      <c r="BA47" s="98">
        <f>+'Alloc amt'!BA47/'Alloc amt'!$G47</f>
        <v>4.4345126579558321E-5</v>
      </c>
      <c r="BB47" s="98">
        <f>+'Alloc amt'!BB47/'Alloc amt'!$G47</f>
        <v>0</v>
      </c>
      <c r="BC47" s="98"/>
      <c r="BD47" s="98">
        <f>+'Alloc amt'!BD47/'Alloc amt'!$G47</f>
        <v>2.2666496450732696E-4</v>
      </c>
      <c r="BE47" s="98">
        <f>+'Alloc amt'!BE47/'Alloc amt'!$G47</f>
        <v>4.2019749574614244E-5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1.0000000000000002</v>
      </c>
      <c r="H49" s="98">
        <f>+'Alloc amt'!H49/'Alloc amt'!$G49</f>
        <v>0.38297124835570656</v>
      </c>
      <c r="I49" s="98">
        <f>+'Alloc amt'!I49/'Alloc amt'!$G49</f>
        <v>0.61702875164429338</v>
      </c>
      <c r="J49" s="98">
        <f>+'Alloc amt'!J49/'Alloc amt'!$G49</f>
        <v>0</v>
      </c>
      <c r="K49" s="104"/>
      <c r="L49" s="98">
        <f>+'Alloc amt'!L49/'Alloc amt'!$G49</f>
        <v>0.13389440785012213</v>
      </c>
      <c r="M49" s="98">
        <f>+'Alloc amt'!M49/'Alloc amt'!$G49</f>
        <v>0.22322744728458344</v>
      </c>
      <c r="N49" s="98">
        <f>+'Alloc amt'!N49/'Alloc amt'!$G49</f>
        <v>0</v>
      </c>
      <c r="O49" s="98"/>
      <c r="P49" s="98">
        <f>+'Alloc amt'!P49/'Alloc amt'!$G49</f>
        <v>4.2736910517758367E-2</v>
      </c>
      <c r="Q49" s="98">
        <f>+'Alloc amt'!Q49/'Alloc amt'!$G49</f>
        <v>7.2540928713869898E-2</v>
      </c>
      <c r="R49" s="98">
        <f>+'Alloc amt'!R49/'Alloc amt'!$G49</f>
        <v>0</v>
      </c>
      <c r="S49" s="98"/>
      <c r="T49" s="98">
        <f>+'Alloc amt'!T49/'Alloc amt'!$G49</f>
        <v>5.1253042167444208E-3</v>
      </c>
      <c r="U49" s="98">
        <f>+'Alloc amt'!U49/'Alloc amt'!$G49</f>
        <v>8.639746115009098E-3</v>
      </c>
      <c r="V49" s="98">
        <f>+'Alloc amt'!V49/'Alloc amt'!$G49</f>
        <v>0</v>
      </c>
      <c r="W49" s="98"/>
      <c r="X49" s="98">
        <f>+'Alloc amt'!X49/'Alloc amt'!$G49</f>
        <v>6.2734520193148291E-2</v>
      </c>
      <c r="Y49" s="98">
        <f>+'Alloc amt'!Y49/'Alloc amt'!$G49</f>
        <v>0.10010268728158309</v>
      </c>
      <c r="Z49" s="98">
        <f>+'Alloc amt'!Z49/'Alloc amt'!$G49</f>
        <v>0</v>
      </c>
      <c r="AA49" s="98"/>
      <c r="AB49" s="98">
        <f>+'Alloc amt'!AB49/'Alloc amt'!$G49</f>
        <v>5.9071017231377608E-2</v>
      </c>
      <c r="AC49" s="98">
        <f>+'Alloc amt'!AC49/'Alloc amt'!$G49</f>
        <v>9.6626882859279173E-2</v>
      </c>
      <c r="AD49" s="98">
        <f>+'Alloc amt'!AD49/'Alloc amt'!$G49</f>
        <v>0</v>
      </c>
      <c r="AE49" s="98"/>
      <c r="AF49" s="98">
        <f>+'Alloc amt'!AF49/'Alloc amt'!$G49</f>
        <v>3.5417946990432457E-2</v>
      </c>
      <c r="AG49" s="98">
        <f>+'Alloc amt'!AG49/'Alloc amt'!$G49</f>
        <v>4.2497818366681706E-2</v>
      </c>
      <c r="AH49" s="98">
        <f>+'Alloc amt'!AH49/'Alloc amt'!$G49</f>
        <v>0</v>
      </c>
      <c r="AI49" s="98"/>
      <c r="AJ49" s="98">
        <f>+'Alloc amt'!AJ49/'Alloc amt'!$G49</f>
        <v>3.4419923917217488E-2</v>
      </c>
      <c r="AK49" s="98">
        <f>+'Alloc amt'!AK49/'Alloc amt'!$G49</f>
        <v>5.8838372895049035E-2</v>
      </c>
      <c r="AL49" s="98">
        <f>+'Alloc amt'!AL49/'Alloc amt'!$G49</f>
        <v>0</v>
      </c>
      <c r="AM49" s="98"/>
      <c r="AN49" s="98">
        <f>+'Alloc amt'!AN49/'Alloc amt'!$G49</f>
        <v>4.1946840832400543E-3</v>
      </c>
      <c r="AO49" s="98">
        <f>+'Alloc amt'!AO49/'Alloc amt'!$G49</f>
        <v>5.7429237428326492E-3</v>
      </c>
      <c r="AP49" s="98">
        <f>+'Alloc amt'!AP49/'Alloc amt'!$G49</f>
        <v>0</v>
      </c>
      <c r="AQ49" s="98"/>
      <c r="AR49" s="98">
        <f>+'Alloc amt'!AR49/'Alloc amt'!$G49</f>
        <v>1.8493681583097072E-3</v>
      </c>
      <c r="AS49" s="98">
        <f>+'Alloc amt'!AS49/'Alloc amt'!$G49</f>
        <v>3.0339651812844623E-3</v>
      </c>
      <c r="AT49" s="98">
        <f>+'Alloc amt'!AT49/'Alloc amt'!$G49</f>
        <v>0</v>
      </c>
      <c r="AU49" s="98"/>
      <c r="AV49" s="98">
        <f>+'Alloc amt'!AV49/'Alloc amt'!$G49</f>
        <v>3.3165310107604188E-3</v>
      </c>
      <c r="AW49" s="98">
        <f>+'Alloc amt'!AW49/'Alloc amt'!$G49</f>
        <v>5.4348096856868307E-3</v>
      </c>
      <c r="AX49" s="98">
        <f>+'Alloc amt'!AX49/'Alloc amt'!$G49</f>
        <v>0</v>
      </c>
      <c r="AY49" s="98"/>
      <c r="AZ49" s="98">
        <f>+'Alloc amt'!AZ49/'Alloc amt'!$G49</f>
        <v>1.0799789203630927E-4</v>
      </c>
      <c r="BA49" s="98">
        <f>+'Alloc amt'!BA49/'Alloc amt'!$G49</f>
        <v>1.7715629095681407E-4</v>
      </c>
      <c r="BB49" s="98">
        <f>+'Alloc amt'!BB49/'Alloc amt'!$G49</f>
        <v>0</v>
      </c>
      <c r="BC49" s="98"/>
      <c r="BD49" s="98">
        <f>+'Alloc amt'!BD49/'Alloc amt'!$G49</f>
        <v>1.0263629455932937E-4</v>
      </c>
      <c r="BE49" s="98">
        <f>+'Alloc amt'!BE49/'Alloc amt'!$G49</f>
        <v>1.6601322747716505E-4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0.99999999999999989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0.34961999999999999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0.111593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1.3382999999999999E-2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0.16380999999999998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0.15424400000000002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9.2481999999999981E-2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8.9875999999999998E-2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1.0952999999999999E-2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4.829E-3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8.6599999999999993E-3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2.8200000000000002E-4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2.6799999999999995E-4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1.0000000000000002</v>
      </c>
      <c r="H51" s="98">
        <f>+'Alloc amt'!H51/'Alloc amt'!$G51</f>
        <v>0.48496734368041539</v>
      </c>
      <c r="I51" s="98">
        <f>+'Alloc amt'!I51/'Alloc amt'!$G51</f>
        <v>0</v>
      </c>
      <c r="J51" s="98">
        <f>+'Alloc amt'!J51/'Alloc amt'!$G51</f>
        <v>0.51503265631958461</v>
      </c>
      <c r="K51" s="104"/>
      <c r="L51" s="98">
        <f>+'Alloc amt'!L51/'Alloc amt'!$G51</f>
        <v>0.24711135818199237</v>
      </c>
      <c r="M51" s="98">
        <f>+'Alloc amt'!M51/'Alloc amt'!$G51</f>
        <v>0</v>
      </c>
      <c r="N51" s="98">
        <f>+'Alloc amt'!N51/'Alloc amt'!$G51</f>
        <v>0.36031046132839489</v>
      </c>
      <c r="O51" s="98"/>
      <c r="P51" s="98">
        <f>+'Alloc amt'!P51/'Alloc amt'!$G51</f>
        <v>6.7333828883314545E-2</v>
      </c>
      <c r="Q51" s="98">
        <f>+'Alloc amt'!Q51/'Alloc amt'!$G51</f>
        <v>0</v>
      </c>
      <c r="R51" s="98">
        <f>+'Alloc amt'!R51/'Alloc amt'!$G51</f>
        <v>9.7385140053371511E-2</v>
      </c>
      <c r="S51" s="98"/>
      <c r="T51" s="98">
        <f>+'Alloc amt'!T51/'Alloc amt'!$G51</f>
        <v>5.3940088806175897E-3</v>
      </c>
      <c r="U51" s="98">
        <f>+'Alloc amt'!U51/'Alloc amt'!$G51</f>
        <v>0</v>
      </c>
      <c r="V51" s="98">
        <f>+'Alloc amt'!V51/'Alloc amt'!$G51</f>
        <v>3.5178103676692476E-3</v>
      </c>
      <c r="W51" s="98"/>
      <c r="X51" s="98">
        <f>+'Alloc amt'!X51/'Alloc amt'!$G51</f>
        <v>6.4060960964086561E-2</v>
      </c>
      <c r="Y51" s="98">
        <f>+'Alloc amt'!Y51/'Alloc amt'!$G51</f>
        <v>0</v>
      </c>
      <c r="Z51" s="98">
        <f>+'Alloc amt'!Z51/'Alloc amt'!$G51</f>
        <v>2.4521951008707361E-2</v>
      </c>
      <c r="AA51" s="98"/>
      <c r="AB51" s="98">
        <f>+'Alloc amt'!AB51/'Alloc amt'!$G51</f>
        <v>5.6951833935180711E-2</v>
      </c>
      <c r="AC51" s="98">
        <f>+'Alloc amt'!AC51/'Alloc amt'!$G51</f>
        <v>0</v>
      </c>
      <c r="AD51" s="98">
        <f>+'Alloc amt'!AD51/'Alloc amt'!$G51</f>
        <v>5.5083526715819543E-3</v>
      </c>
      <c r="AE51" s="98"/>
      <c r="AF51" s="98">
        <f>+'Alloc amt'!AF51/'Alloc amt'!$G51</f>
        <v>3.4614930470769717E-2</v>
      </c>
      <c r="AG51" s="98">
        <f>+'Alloc amt'!AG51/'Alloc amt'!$G51</f>
        <v>0</v>
      </c>
      <c r="AH51" s="98">
        <f>+'Alloc amt'!AH51/'Alloc amt'!$G51</f>
        <v>2.5859049777675683E-3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3.5308576185687605E-3</v>
      </c>
      <c r="AO51" s="98">
        <f>+'Alloc amt'!AO51/'Alloc amt'!$G51</f>
        <v>0</v>
      </c>
      <c r="AP51" s="98">
        <f>+'Alloc amt'!AP51/'Alloc amt'!$G51</f>
        <v>5.2255577799605599E-5</v>
      </c>
      <c r="AQ51" s="98"/>
      <c r="AR51" s="98">
        <f>+'Alloc amt'!AR51/'Alloc amt'!$G51</f>
        <v>1.8480025911704644E-3</v>
      </c>
      <c r="AS51" s="98">
        <f>+'Alloc amt'!AS51/'Alloc amt'!$G51</f>
        <v>0</v>
      </c>
      <c r="AT51" s="98">
        <f>+'Alloc amt'!AT51/'Alloc amt'!$G51</f>
        <v>5.2255577799605599E-5</v>
      </c>
      <c r="AU51" s="98"/>
      <c r="AV51" s="98">
        <f>+'Alloc amt'!AV51/'Alloc amt'!$G51</f>
        <v>3.9382287960629996E-3</v>
      </c>
      <c r="AW51" s="98">
        <f>+'Alloc amt'!AW51/'Alloc amt'!$G51</f>
        <v>0</v>
      </c>
      <c r="AX51" s="98">
        <f>+'Alloc amt'!AX51/'Alloc amt'!$G51</f>
        <v>1.5673240766756649E-2</v>
      </c>
      <c r="AY51" s="98"/>
      <c r="AZ51" s="98">
        <f>+'Alloc amt'!AZ51/'Alloc amt'!$G51</f>
        <v>1.2597767102876512E-4</v>
      </c>
      <c r="BA51" s="98">
        <f>+'Alloc amt'!BA51/'Alloc amt'!$G51</f>
        <v>0</v>
      </c>
      <c r="BB51" s="98">
        <f>+'Alloc amt'!BB51/'Alloc amt'!$G51</f>
        <v>1.4164816999575976E-4</v>
      </c>
      <c r="BC51" s="98"/>
      <c r="BD51" s="98">
        <f>+'Alloc amt'!BD51/'Alloc amt'!$G51</f>
        <v>5.7355687622852425E-5</v>
      </c>
      <c r="BE51" s="98">
        <f>+'Alloc amt'!BE51/'Alloc amt'!$G51</f>
        <v>0</v>
      </c>
      <c r="BF51" s="98">
        <f>+'Alloc amt'!BF51/'Alloc amt'!$G51</f>
        <v>7.7779982140649461E-4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0.85329060482411123</v>
      </c>
      <c r="I52" s="98">
        <f>+'Alloc amt'!I52/'Alloc amt'!$G52</f>
        <v>0</v>
      </c>
      <c r="J52" s="98">
        <f>+'Alloc amt'!J52/'Alloc amt'!$G52</f>
        <v>0.14670939517588907</v>
      </c>
      <c r="K52" s="104"/>
      <c r="L52" s="98">
        <f>+'Alloc amt'!L52/'Alloc amt'!$G52</f>
        <v>0.44535454924714518</v>
      </c>
      <c r="M52" s="98">
        <f>+'Alloc amt'!M52/'Alloc amt'!$G52</f>
        <v>0</v>
      </c>
      <c r="N52" s="98">
        <f>+'Alloc amt'!N52/'Alloc amt'!$G52</f>
        <v>0.12560143268266588</v>
      </c>
      <c r="O52" s="98"/>
      <c r="P52" s="98">
        <f>+'Alloc amt'!P52/'Alloc amt'!$G52</f>
        <v>0.11910874588841433</v>
      </c>
      <c r="Q52" s="98">
        <f>+'Alloc amt'!Q52/'Alloc amt'!$G52</f>
        <v>0</v>
      </c>
      <c r="R52" s="98">
        <f>+'Alloc amt'!R52/'Alloc amt'!$G52</f>
        <v>1.560475574694873E-2</v>
      </c>
      <c r="S52" s="98"/>
      <c r="T52" s="98">
        <f>+'Alloc amt'!T52/'Alloc amt'!$G52</f>
        <v>9.1741594031711712E-3</v>
      </c>
      <c r="U52" s="98">
        <f>+'Alloc amt'!U52/'Alloc amt'!$G52</f>
        <v>0</v>
      </c>
      <c r="V52" s="98">
        <f>+'Alloc amt'!V52/'Alloc amt'!$G52</f>
        <v>0</v>
      </c>
      <c r="W52" s="98"/>
      <c r="X52" s="98">
        <f>+'Alloc amt'!X52/'Alloc amt'!$G52</f>
        <v>0.10804312362699127</v>
      </c>
      <c r="Y52" s="98">
        <f>+'Alloc amt'!Y52/'Alloc amt'!$G52</f>
        <v>0</v>
      </c>
      <c r="Z52" s="98">
        <f>+'Alloc amt'!Z52/'Alloc amt'!$G52</f>
        <v>6.5405149774628506E-5</v>
      </c>
      <c r="AA52" s="98"/>
      <c r="AB52" s="98">
        <f>+'Alloc amt'!AB52/'Alloc amt'!$G52</f>
        <v>9.6863986394560536E-2</v>
      </c>
      <c r="AC52" s="98">
        <f>+'Alloc amt'!AC52/'Alloc amt'!$G52</f>
        <v>0</v>
      </c>
      <c r="AD52" s="98">
        <f>+'Alloc amt'!AD52/'Alloc amt'!$G52</f>
        <v>0</v>
      </c>
      <c r="AE52" s="98"/>
      <c r="AF52" s="98">
        <f>+'Alloc amt'!AF52/'Alloc amt'!$G52</f>
        <v>5.8372000231488461E-2</v>
      </c>
      <c r="AG52" s="98">
        <f>+'Alloc amt'!AG52/'Alloc amt'!$G52</f>
        <v>0</v>
      </c>
      <c r="AH52" s="98">
        <f>+'Alloc amt'!AH52/'Alloc amt'!$G52</f>
        <v>6.3922880091350804E-6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6.0053016855512384E-3</v>
      </c>
      <c r="AO52" s="98">
        <f>+'Alloc amt'!AO52/'Alloc amt'!$G52</f>
        <v>0</v>
      </c>
      <c r="AP52" s="98">
        <f>+'Alloc amt'!AP52/'Alloc amt'!$G52</f>
        <v>0</v>
      </c>
      <c r="AQ52" s="98"/>
      <c r="AR52" s="98">
        <f>+'Alloc amt'!AR52/'Alloc amt'!$G52</f>
        <v>3.1430927764675952E-3</v>
      </c>
      <c r="AS52" s="98">
        <f>+'Alloc amt'!AS52/'Alloc amt'!$G52</f>
        <v>0</v>
      </c>
      <c r="AT52" s="98">
        <f>+'Alloc amt'!AT52/'Alloc amt'!$G52</f>
        <v>0</v>
      </c>
      <c r="AU52" s="98"/>
      <c r="AV52" s="98">
        <f>+'Alloc amt'!AV52/'Alloc amt'!$G52</f>
        <v>6.9042378561812142E-3</v>
      </c>
      <c r="AW52" s="98">
        <f>+'Alloc amt'!AW52/'Alloc amt'!$G52</f>
        <v>0</v>
      </c>
      <c r="AX52" s="98">
        <f>+'Alloc amt'!AX52/'Alloc amt'!$G52</f>
        <v>5.3903595940116775E-3</v>
      </c>
      <c r="AY52" s="98"/>
      <c r="AZ52" s="98">
        <f>+'Alloc amt'!AZ52/'Alloc amt'!$G52</f>
        <v>2.2085558010744626E-4</v>
      </c>
      <c r="BA52" s="98">
        <f>+'Alloc amt'!BA52/'Alloc amt'!$G52</f>
        <v>0</v>
      </c>
      <c r="BB52" s="98">
        <f>+'Alloc amt'!BB52/'Alloc amt'!$G52</f>
        <v>6.2092005094298284E-6</v>
      </c>
      <c r="BC52" s="98"/>
      <c r="BD52" s="98">
        <f>+'Alloc amt'!BD52/'Alloc amt'!$G52</f>
        <v>1.0055213403265848E-4</v>
      </c>
      <c r="BE52" s="98">
        <f>+'Alloc amt'!BE52/'Alloc amt'!$G52</f>
        <v>0</v>
      </c>
      <c r="BF52" s="98">
        <f>+'Alloc amt'!BF52/'Alloc amt'!$G52</f>
        <v>3.4840513969578484E-5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</v>
      </c>
      <c r="H53" s="98">
        <f>+'Alloc amt'!H53/'Alloc amt'!$G53</f>
        <v>0.84576479293778728</v>
      </c>
      <c r="I53" s="98">
        <f>+'Alloc amt'!I53/'Alloc amt'!$G53</f>
        <v>0.15423520706221286</v>
      </c>
      <c r="J53" s="98">
        <f>+'Alloc amt'!J53/'Alloc amt'!$G53</f>
        <v>0</v>
      </c>
      <c r="K53" s="104"/>
      <c r="L53" s="98">
        <f>+'Alloc amt'!L53/'Alloc amt'!$G53</f>
        <v>0.29569628690690913</v>
      </c>
      <c r="M53" s="98">
        <f>+'Alloc amt'!M53/'Alloc amt'!$G53</f>
        <v>5.5998463168448143E-2</v>
      </c>
      <c r="N53" s="98">
        <f>+'Alloc amt'!N53/'Alloc amt'!$G53</f>
        <v>0</v>
      </c>
      <c r="O53" s="98"/>
      <c r="P53" s="98">
        <f>+'Alloc amt'!P53/'Alloc amt'!$G53</f>
        <v>9.4381430538306485E-2</v>
      </c>
      <c r="Q53" s="98">
        <f>+'Alloc amt'!Q53/'Alloc amt'!$G53</f>
        <v>1.7960103608008066E-2</v>
      </c>
      <c r="R53" s="98">
        <f>+'Alloc amt'!R53/'Alloc amt'!$G53</f>
        <v>0</v>
      </c>
      <c r="S53" s="98"/>
      <c r="T53" s="98">
        <f>+'Alloc amt'!T53/'Alloc amt'!$G53</f>
        <v>1.1318870223886404E-2</v>
      </c>
      <c r="U53" s="98">
        <f>+'Alloc amt'!U53/'Alloc amt'!$G53</f>
        <v>2.1552227356278391E-3</v>
      </c>
      <c r="V53" s="98">
        <f>+'Alloc amt'!V53/'Alloc amt'!$G53</f>
        <v>0</v>
      </c>
      <c r="W53" s="98"/>
      <c r="X53" s="98">
        <f>+'Alloc amt'!X53/'Alloc amt'!$G53</f>
        <v>0.1385447307311389</v>
      </c>
      <c r="Y53" s="98">
        <f>+'Alloc amt'!Y53/'Alloc amt'!$G53</f>
        <v>2.5058412309572498E-2</v>
      </c>
      <c r="Z53" s="98">
        <f>+'Alloc amt'!Z53/'Alloc amt'!$G53</f>
        <v>0</v>
      </c>
      <c r="AA53" s="98"/>
      <c r="AB53" s="98">
        <f>+'Alloc amt'!AB53/'Alloc amt'!$G53</f>
        <v>0.13045414472189604</v>
      </c>
      <c r="AC53" s="98">
        <f>+'Alloc amt'!AC53/'Alloc amt'!$G53</f>
        <v>2.4105050609516846E-2</v>
      </c>
      <c r="AD53" s="98">
        <f>+'Alloc amt'!AD53/'Alloc amt'!$G53</f>
        <v>0</v>
      </c>
      <c r="AE53" s="98"/>
      <c r="AF53" s="98">
        <f>+'Alloc amt'!AF53/'Alloc amt'!$G53</f>
        <v>7.8218019580472434E-2</v>
      </c>
      <c r="AG53" s="98">
        <f>+'Alloc amt'!AG53/'Alloc amt'!$G53</f>
        <v>1.0670865412822151E-2</v>
      </c>
      <c r="AH53" s="98">
        <f>+'Alloc amt'!AH53/'Alloc amt'!$G53</f>
        <v>0</v>
      </c>
      <c r="AI53" s="98"/>
      <c r="AJ53" s="98">
        <f>+'Alloc amt'!AJ53/'Alloc amt'!$G53</f>
        <v>7.6013956530076546E-2</v>
      </c>
      <c r="AK53" s="98">
        <f>+'Alloc amt'!AK53/'Alloc amt'!$G53</f>
        <v>1.4621835154213182E-2</v>
      </c>
      <c r="AL53" s="98">
        <f>+'Alloc amt'!AL53/'Alloc amt'!$G53</f>
        <v>0</v>
      </c>
      <c r="AM53" s="98"/>
      <c r="AN53" s="98">
        <f>+'Alloc amt'!AN53/'Alloc amt'!$G53</f>
        <v>9.263661777047582E-3</v>
      </c>
      <c r="AO53" s="98">
        <f>+'Alloc amt'!AO53/'Alloc amt'!$G53</f>
        <v>1.4378345064736963E-3</v>
      </c>
      <c r="AP53" s="98">
        <f>+'Alloc amt'!AP53/'Alloc amt'!$G53</f>
        <v>0</v>
      </c>
      <c r="AQ53" s="98"/>
      <c r="AR53" s="98">
        <f>+'Alloc amt'!AR53/'Alloc amt'!$G53</f>
        <v>4.0841981850965742E-3</v>
      </c>
      <c r="AS53" s="98">
        <f>+'Alloc amt'!AS53/'Alloc amt'!$G53</f>
        <v>7.8051695889495517E-4</v>
      </c>
      <c r="AT53" s="98">
        <f>+'Alloc amt'!AT53/'Alloc amt'!$G53</f>
        <v>0</v>
      </c>
      <c r="AU53" s="98"/>
      <c r="AV53" s="98">
        <f>+'Alloc amt'!AV53/'Alloc amt'!$G53</f>
        <v>7.3243231068412362E-3</v>
      </c>
      <c r="AW53" s="98">
        <f>+'Alloc amt'!AW53/'Alloc amt'!$G53</f>
        <v>1.3605377224813083E-3</v>
      </c>
      <c r="AX53" s="98">
        <f>+'Alloc amt'!AX53/'Alloc amt'!$G53</f>
        <v>0</v>
      </c>
      <c r="AY53" s="98"/>
      <c r="AZ53" s="98">
        <f>+'Alloc amt'!AZ53/'Alloc amt'!$G53</f>
        <v>2.3850567160845596E-4</v>
      </c>
      <c r="BA53" s="98">
        <f>+'Alloc amt'!BA53/'Alloc amt'!$G53</f>
        <v>4.4345126579558321E-5</v>
      </c>
      <c r="BB53" s="98">
        <f>+'Alloc amt'!BB53/'Alloc amt'!$G53</f>
        <v>0</v>
      </c>
      <c r="BC53" s="98"/>
      <c r="BD53" s="98">
        <f>+'Alloc amt'!BD53/'Alloc amt'!$G53</f>
        <v>2.2666496450732696E-4</v>
      </c>
      <c r="BE53" s="98">
        <f>+'Alloc amt'!BE53/'Alloc amt'!$G53</f>
        <v>4.2019749574614244E-5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1.0000000000000002</v>
      </c>
      <c r="H56" s="98">
        <f>+'Alloc amt'!H56/'Alloc amt'!$G56</f>
        <v>0.48496734368041527</v>
      </c>
      <c r="I56" s="98">
        <f>+'Alloc amt'!I56/'Alloc amt'!$G56</f>
        <v>0</v>
      </c>
      <c r="J56" s="98">
        <f>+'Alloc amt'!J56/'Alloc amt'!$G56</f>
        <v>0.51503265631958473</v>
      </c>
      <c r="K56" s="104"/>
      <c r="L56" s="98">
        <f>+'Alloc amt'!L56/'Alloc amt'!$G56</f>
        <v>0.24711135818199237</v>
      </c>
      <c r="M56" s="98">
        <f>+'Alloc amt'!M56/'Alloc amt'!$G56</f>
        <v>0</v>
      </c>
      <c r="N56" s="98">
        <f>+'Alloc amt'!N56/'Alloc amt'!$G56</f>
        <v>0.36031046132839489</v>
      </c>
      <c r="O56" s="98"/>
      <c r="P56" s="98">
        <f>+'Alloc amt'!P56/'Alloc amt'!$G56</f>
        <v>6.7333828883314531E-2</v>
      </c>
      <c r="Q56" s="98">
        <f>+'Alloc amt'!Q56/'Alloc amt'!$G56</f>
        <v>0</v>
      </c>
      <c r="R56" s="98">
        <f>+'Alloc amt'!R56/'Alloc amt'!$G56</f>
        <v>9.7385140053371497E-2</v>
      </c>
      <c r="S56" s="98"/>
      <c r="T56" s="98">
        <f>+'Alloc amt'!T56/'Alloc amt'!$G56</f>
        <v>5.3940088806175897E-3</v>
      </c>
      <c r="U56" s="98">
        <f>+'Alloc amt'!U56/'Alloc amt'!$G56</f>
        <v>0</v>
      </c>
      <c r="V56" s="98">
        <f>+'Alloc amt'!V56/'Alloc amt'!$G56</f>
        <v>3.5178103676692472E-3</v>
      </c>
      <c r="W56" s="98"/>
      <c r="X56" s="98">
        <f>+'Alloc amt'!X56/'Alloc amt'!$G56</f>
        <v>6.4060960964086575E-2</v>
      </c>
      <c r="Y56" s="98">
        <f>+'Alloc amt'!Y56/'Alloc amt'!$G56</f>
        <v>0</v>
      </c>
      <c r="Z56" s="98">
        <f>+'Alloc amt'!Z56/'Alloc amt'!$G56</f>
        <v>2.4521951008707361E-2</v>
      </c>
      <c r="AA56" s="98"/>
      <c r="AB56" s="98">
        <f>+'Alloc amt'!AB56/'Alloc amt'!$G56</f>
        <v>5.6951833935180711E-2</v>
      </c>
      <c r="AC56" s="98">
        <f>+'Alloc amt'!AC56/'Alloc amt'!$G56</f>
        <v>0</v>
      </c>
      <c r="AD56" s="98">
        <f>+'Alloc amt'!AD56/'Alloc amt'!$G56</f>
        <v>5.5083526715819543E-3</v>
      </c>
      <c r="AE56" s="98"/>
      <c r="AF56" s="98">
        <f>+'Alloc amt'!AF56/'Alloc amt'!$G56</f>
        <v>3.461493047076971E-2</v>
      </c>
      <c r="AG56" s="98">
        <f>+'Alloc amt'!AG56/'Alloc amt'!$G56</f>
        <v>0</v>
      </c>
      <c r="AH56" s="98">
        <f>+'Alloc amt'!AH56/'Alloc amt'!$G56</f>
        <v>2.5859049777675683E-3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4.5058359983340584E-3</v>
      </c>
      <c r="AM56" s="98"/>
      <c r="AN56" s="98">
        <f>+'Alloc amt'!AN56/'Alloc amt'!$G56</f>
        <v>3.5308576185687601E-3</v>
      </c>
      <c r="AO56" s="98">
        <f>+'Alloc amt'!AO56/'Alloc amt'!$G56</f>
        <v>0</v>
      </c>
      <c r="AP56" s="98">
        <f>+'Alloc amt'!AP56/'Alloc amt'!$G56</f>
        <v>5.2255577799605599E-5</v>
      </c>
      <c r="AQ56" s="98"/>
      <c r="AR56" s="98">
        <f>+'Alloc amt'!AR56/'Alloc amt'!$G56</f>
        <v>1.8480025911704642E-3</v>
      </c>
      <c r="AS56" s="98">
        <f>+'Alloc amt'!AS56/'Alloc amt'!$G56</f>
        <v>0</v>
      </c>
      <c r="AT56" s="98">
        <f>+'Alloc amt'!AT56/'Alloc amt'!$G56</f>
        <v>5.2255577799605599E-5</v>
      </c>
      <c r="AU56" s="98"/>
      <c r="AV56" s="98">
        <f>+'Alloc amt'!AV56/'Alloc amt'!$G56</f>
        <v>3.9382287960629987E-3</v>
      </c>
      <c r="AW56" s="98">
        <f>+'Alloc amt'!AW56/'Alloc amt'!$G56</f>
        <v>0</v>
      </c>
      <c r="AX56" s="98">
        <f>+'Alloc amt'!AX56/'Alloc amt'!$G56</f>
        <v>1.5673240766756653E-2</v>
      </c>
      <c r="AY56" s="98"/>
      <c r="AZ56" s="98">
        <f>+'Alloc amt'!AZ56/'Alloc amt'!$G56</f>
        <v>1.2597767102876515E-4</v>
      </c>
      <c r="BA56" s="98">
        <f>+'Alloc amt'!BA56/'Alloc amt'!$G56</f>
        <v>0</v>
      </c>
      <c r="BB56" s="98">
        <f>+'Alloc amt'!BB56/'Alloc amt'!$G56</f>
        <v>1.4164816999575976E-4</v>
      </c>
      <c r="BC56" s="98"/>
      <c r="BD56" s="98">
        <f>+'Alloc amt'!BD56/'Alloc amt'!$G56</f>
        <v>5.7355687622852425E-5</v>
      </c>
      <c r="BE56" s="98">
        <f>+'Alloc amt'!BE56/'Alloc amt'!$G56</f>
        <v>0</v>
      </c>
      <c r="BF56" s="98">
        <f>+'Alloc amt'!BF56/'Alloc amt'!$G56</f>
        <v>7.7779982140649471E-4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0.3910502904467173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0.1413158626340664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1.1654448882840965E-2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0.1645069721844227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0.12442093557496745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8.4036404606177659E-2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7.1959088714279446E-2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7.7699983904715919E-3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3.1451648303410739E-3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1.4083373571543539E-4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0.39105029044671741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0.14131586263406645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1.165444888284097E-2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0.16450697218442276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0.12442093557496749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8.4036404606177686E-2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7.1959088714279473E-2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7.7699983904715953E-3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3.1451648303410752E-3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1.4083373571543544E-4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1</v>
      </c>
      <c r="H60" s="98">
        <f>+'Alloc amt'!H60/'Alloc amt'!$G60</f>
        <v>0.24093683701516047</v>
      </c>
      <c r="I60" s="98">
        <f>+'Alloc amt'!I60/'Alloc amt'!$G60</f>
        <v>0.67726892934663763</v>
      </c>
      <c r="J60" s="98">
        <f>+'Alloc amt'!J60/'Alloc amt'!$G60</f>
        <v>8.1794233638202082E-2</v>
      </c>
      <c r="K60" s="104"/>
      <c r="L60" s="98">
        <f>+'Alloc amt'!L60/'Alloc amt'!$G60</f>
        <v>0.10227549586664852</v>
      </c>
      <c r="M60" s="98">
        <f>+'Alloc amt'!M60/'Alloc amt'!$G60</f>
        <v>0.24575037353826007</v>
      </c>
      <c r="N60" s="98">
        <f>+'Alloc amt'!N60/'Alloc amt'!$G60</f>
        <v>5.9775961072206167E-2</v>
      </c>
      <c r="O60" s="98"/>
      <c r="P60" s="98">
        <f>+'Alloc amt'!P60/'Alloc amt'!$G60</f>
        <v>3.0634596969942082E-2</v>
      </c>
      <c r="Q60" s="98">
        <f>+'Alloc amt'!Q60/'Alloc amt'!$G60</f>
        <v>7.899242276202377E-2</v>
      </c>
      <c r="R60" s="98">
        <f>+'Alloc amt'!R60/'Alloc amt'!$G60</f>
        <v>1.43862244830446E-2</v>
      </c>
      <c r="S60" s="98"/>
      <c r="T60" s="98">
        <f>+'Alloc amt'!T60/'Alloc amt'!$G60</f>
        <v>2.8937891096197429E-3</v>
      </c>
      <c r="U60" s="98">
        <f>+'Alloc amt'!U60/'Alloc amt'!$G60</f>
        <v>9.4671361257181886E-3</v>
      </c>
      <c r="V60" s="98">
        <f>+'Alloc amt'!V60/'Alloc amt'!$G60</f>
        <v>2.4708090825057815E-4</v>
      </c>
      <c r="W60" s="98"/>
      <c r="X60" s="98">
        <f>+'Alloc amt'!X60/'Alloc amt'!$G60</f>
        <v>3.5559457967227995E-2</v>
      </c>
      <c r="Y60" s="98">
        <f>+'Alloc amt'!Y60/'Alloc amt'!$G60</f>
        <v>0.11000835521372804</v>
      </c>
      <c r="Z60" s="98">
        <f>+'Alloc amt'!Z60/'Alloc amt'!$G60</f>
        <v>2.6788052308859413E-3</v>
      </c>
      <c r="AA60" s="98"/>
      <c r="AB60" s="98">
        <f>+'Alloc amt'!AB60/'Alloc amt'!$G60</f>
        <v>3.1813867926979641E-2</v>
      </c>
      <c r="AC60" s="98">
        <f>+'Alloc amt'!AC60/'Alloc amt'!$G60</f>
        <v>0.10588424291423197</v>
      </c>
      <c r="AD60" s="98">
        <f>+'Alloc amt'!AD60/'Alloc amt'!$G60</f>
        <v>5.5580860612815394E-4</v>
      </c>
      <c r="AE60" s="98"/>
      <c r="AF60" s="98">
        <f>+'Alloc amt'!AF60/'Alloc amt'!$G60</f>
        <v>1.9422957605569759E-2</v>
      </c>
      <c r="AG60" s="98">
        <f>+'Alloc amt'!AG60/'Alloc amt'!$G60</f>
        <v>4.682201840373762E-2</v>
      </c>
      <c r="AH60" s="98">
        <f>+'Alloc amt'!AH60/'Alloc amt'!$G60</f>
        <v>7.2320361490944536E-4</v>
      </c>
      <c r="AI60" s="98"/>
      <c r="AJ60" s="98">
        <f>+'Alloc amt'!AJ60/'Alloc amt'!$G60</f>
        <v>1.3430347442952158E-2</v>
      </c>
      <c r="AK60" s="98">
        <f>+'Alloc amt'!AK60/'Alloc amt'!$G60</f>
        <v>6.4269642538209215E-2</v>
      </c>
      <c r="AL60" s="98">
        <f>+'Alloc amt'!AL60/'Alloc amt'!$G60</f>
        <v>3.0539296134928076E-4</v>
      </c>
      <c r="AM60" s="98"/>
      <c r="AN60" s="98">
        <f>+'Alloc amt'!AN60/'Alloc amt'!$G60</f>
        <v>2.1047161860918394E-3</v>
      </c>
      <c r="AO60" s="98">
        <f>+'Alloc amt'!AO60/'Alloc amt'!$G60</f>
        <v>6.3120383644585491E-3</v>
      </c>
      <c r="AP60" s="98">
        <f>+'Alloc amt'!AP60/'Alloc amt'!$G60</f>
        <v>3.64197166006736E-6</v>
      </c>
      <c r="AQ60" s="98"/>
      <c r="AR60" s="98">
        <f>+'Alloc amt'!AR60/'Alloc amt'!$G60</f>
        <v>9.8593842961318076E-4</v>
      </c>
      <c r="AS60" s="98">
        <f>+'Alloc amt'!AS60/'Alloc amt'!$G60</f>
        <v>3.4110667243476061E-3</v>
      </c>
      <c r="AT60" s="98">
        <f>+'Alloc amt'!AT60/'Alloc amt'!$G60</f>
        <v>3.64197166006736E-6</v>
      </c>
      <c r="AU60" s="98"/>
      <c r="AV60" s="98">
        <f>+'Alloc amt'!AV60/'Alloc amt'!$G60</f>
        <v>1.7172338581860098E-3</v>
      </c>
      <c r="AW60" s="98">
        <f>+'Alloc amt'!AW60/'Alloc amt'!$G60</f>
        <v>5.9728226784647271E-3</v>
      </c>
      <c r="AX60" s="98">
        <f>+'Alloc amt'!AX60/'Alloc amt'!$G60</f>
        <v>3.035479726566525E-3</v>
      </c>
      <c r="AY60" s="98"/>
      <c r="AZ60" s="98">
        <f>+'Alloc amt'!AZ60/'Alloc amt'!$G60</f>
        <v>5.5398922194978456E-5</v>
      </c>
      <c r="BA60" s="98">
        <f>+'Alloc amt'!BA60/'Alloc amt'!$G60</f>
        <v>1.946799009390881E-4</v>
      </c>
      <c r="BB60" s="98">
        <f>+'Alloc amt'!BB60/'Alloc amt'!$G60</f>
        <v>1.2212688876672244E-5</v>
      </c>
      <c r="BC60" s="98"/>
      <c r="BD60" s="98">
        <f>+'Alloc amt'!BD60/'Alloc amt'!$G60</f>
        <v>4.3036730134551336E-5</v>
      </c>
      <c r="BE60" s="98">
        <f>+'Alloc amt'!BE60/'Alloc amt'!$G60</f>
        <v>1.8413018251881502E-4</v>
      </c>
      <c r="BF60" s="98">
        <f>+'Alloc amt'!BF60/'Alloc amt'!$G60</f>
        <v>6.6780402664568349E-5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 t="str">
        <f>'Alloc amt'!C62</f>
        <v>Time Differentiated Fuel Cost</v>
      </c>
      <c r="D62" s="6" t="str">
        <f>'Alloc amt'!D62</f>
        <v>TDFUEL</v>
      </c>
      <c r="E62" s="6">
        <f>'Alloc amt'!E62</f>
        <v>51</v>
      </c>
      <c r="F62" s="103"/>
      <c r="G62" s="101">
        <f t="shared" ref="G62:G64" si="1">SUM(L62:BF62)</f>
        <v>1</v>
      </c>
      <c r="H62" s="98">
        <f>+'Alloc amt'!H62/'Alloc amt'!$G62</f>
        <v>0</v>
      </c>
      <c r="I62" s="98">
        <f>+'Alloc amt'!I62/'Alloc amt'!$G62</f>
        <v>1</v>
      </c>
      <c r="J62" s="98">
        <f>+'Alloc amt'!J62/'Alloc amt'!$G62</f>
        <v>0</v>
      </c>
      <c r="K62" s="104"/>
      <c r="L62" s="98">
        <f>+'Alloc amt'!L62/'Alloc amt'!$G62</f>
        <v>0</v>
      </c>
      <c r="M62" s="98">
        <f>+'Alloc amt'!M62/'Alloc amt'!$G62</f>
        <v>0.36307185781428236</v>
      </c>
      <c r="N62" s="98">
        <f>+'Alloc amt'!N62/'Alloc amt'!$G62</f>
        <v>0</v>
      </c>
      <c r="O62" s="98"/>
      <c r="P62" s="98">
        <f>+'Alloc amt'!P62/'Alloc amt'!$G62</f>
        <v>0</v>
      </c>
      <c r="Q62" s="98">
        <f>+'Alloc amt'!Q62/'Alloc amt'!$G62</f>
        <v>0.11644619895873459</v>
      </c>
      <c r="R62" s="98">
        <f>+'Alloc amt'!R62/'Alloc amt'!$G62</f>
        <v>0</v>
      </c>
      <c r="S62" s="98"/>
      <c r="T62" s="98">
        <f>+'Alloc amt'!T62/'Alloc amt'!$G62</f>
        <v>0</v>
      </c>
      <c r="U62" s="98">
        <f>+'Alloc amt'!U62/'Alloc amt'!$G62</f>
        <v>1.3973610673459926E-2</v>
      </c>
      <c r="V62" s="98">
        <f>+'Alloc amt'!V62/'Alloc amt'!$G62</f>
        <v>0</v>
      </c>
      <c r="W62" s="98"/>
      <c r="X62" s="98">
        <f>+'Alloc amt'!X62/'Alloc amt'!$G62</f>
        <v>0</v>
      </c>
      <c r="Y62" s="98">
        <f>+'Alloc amt'!Y62/'Alloc amt'!$G62</f>
        <v>0.16246882139863728</v>
      </c>
      <c r="Z62" s="98">
        <f>+'Alloc amt'!Z62/'Alloc amt'!$G62</f>
        <v>0</v>
      </c>
      <c r="AA62" s="98"/>
      <c r="AB62" s="98">
        <f>+'Alloc amt'!AB62/'Alloc amt'!$G62</f>
        <v>0</v>
      </c>
      <c r="AC62" s="98">
        <f>+'Alloc amt'!AC62/'Alloc amt'!$G62</f>
        <v>0.15628760170039355</v>
      </c>
      <c r="AD62" s="98">
        <f>+'Alloc amt'!AD62/'Alloc amt'!$G62</f>
        <v>0</v>
      </c>
      <c r="AE62" s="98"/>
      <c r="AF62" s="98">
        <f>+'Alloc amt'!AF62/'Alloc amt'!$G62</f>
        <v>0</v>
      </c>
      <c r="AG62" s="98">
        <f>+'Alloc amt'!AG62/'Alloc amt'!$G62</f>
        <v>6.9185665297015572E-2</v>
      </c>
      <c r="AH62" s="98">
        <f>+'Alloc amt'!AH62/'Alloc amt'!$G62</f>
        <v>0</v>
      </c>
      <c r="AI62" s="98"/>
      <c r="AJ62" s="98">
        <f>+'Alloc amt'!AJ62/'Alloc amt'!$G62</f>
        <v>0</v>
      </c>
      <c r="AK62" s="98">
        <f>+'Alloc amt'!AK62/'Alloc amt'!$G62</f>
        <v>9.4802188376582969E-2</v>
      </c>
      <c r="AL62" s="98">
        <f>+'Alloc amt'!AL62/'Alloc amt'!$G62</f>
        <v>0</v>
      </c>
      <c r="AM62" s="98"/>
      <c r="AN62" s="98">
        <f>+'Alloc amt'!AN62/'Alloc amt'!$G62</f>
        <v>0</v>
      </c>
      <c r="AO62" s="98">
        <f>+'Alloc amt'!AO62/'Alloc amt'!$G62</f>
        <v>9.3223495067097512E-3</v>
      </c>
      <c r="AP62" s="98">
        <f>+'Alloc amt'!AP62/'Alloc amt'!$G62</f>
        <v>0</v>
      </c>
      <c r="AQ62" s="98"/>
      <c r="AR62" s="98">
        <f>+'Alloc amt'!AR62/'Alloc amt'!$G62</f>
        <v>0</v>
      </c>
      <c r="AS62" s="98">
        <f>+'Alloc amt'!AS62/'Alloc amt'!$G62</f>
        <v>5.0605628491821788E-3</v>
      </c>
      <c r="AT62" s="98">
        <f>+'Alloc amt'!AT62/'Alloc amt'!$G62</f>
        <v>0</v>
      </c>
      <c r="AU62" s="98"/>
      <c r="AV62" s="98">
        <f>+'Alloc amt'!AV62/'Alloc amt'!$G62</f>
        <v>0</v>
      </c>
      <c r="AW62" s="98">
        <f>+'Alloc amt'!AW62/'Alloc amt'!$G62</f>
        <v>8.8211877715605944E-3</v>
      </c>
      <c r="AX62" s="98">
        <f>+'Alloc amt'!AX62/'Alloc amt'!$G62</f>
        <v>0</v>
      </c>
      <c r="AY62" s="98"/>
      <c r="AZ62" s="98">
        <f>+'Alloc amt'!AZ62/'Alloc amt'!$G62</f>
        <v>0</v>
      </c>
      <c r="BA62" s="98">
        <f>+'Alloc amt'!BA62/'Alloc amt'!$G62</f>
        <v>2.8751623850494212E-4</v>
      </c>
      <c r="BB62" s="98">
        <f>+'Alloc amt'!BB62/'Alloc amt'!$G62</f>
        <v>0</v>
      </c>
      <c r="BC62" s="98"/>
      <c r="BD62" s="98">
        <f>+'Alloc amt'!BD62/'Alloc amt'!$G62</f>
        <v>0</v>
      </c>
      <c r="BE62" s="98">
        <f>+'Alloc amt'!BE62/'Alloc amt'!$G62</f>
        <v>2.7243941493633819E-4</v>
      </c>
      <c r="BF62" s="98">
        <f>+'Alloc amt'!BF62/'Alloc amt'!$G62</f>
        <v>0</v>
      </c>
    </row>
    <row r="63" spans="3:58" x14ac:dyDescent="0.25">
      <c r="C63" s="6" t="str">
        <f>'Alloc amt'!C63</f>
        <v>Probability of Dispatch Gross Plant</v>
      </c>
      <c r="D63" s="6" t="str">
        <f>'Alloc amt'!D63</f>
        <v>PODPLT</v>
      </c>
      <c r="E63" s="6">
        <f>'Alloc amt'!E63</f>
        <v>52</v>
      </c>
      <c r="F63" s="103"/>
      <c r="G63" s="101">
        <f t="shared" si="1"/>
        <v>0.99999999999999978</v>
      </c>
      <c r="H63" s="98">
        <f>+'Alloc amt'!H63/'Alloc amt'!$G63</f>
        <v>1</v>
      </c>
      <c r="I63" s="98">
        <f>+'Alloc amt'!I63/'Alloc amt'!$G63</f>
        <v>0</v>
      </c>
      <c r="J63" s="98">
        <f>+'Alloc amt'!J63/'Alloc amt'!$G63</f>
        <v>0</v>
      </c>
      <c r="K63" s="104"/>
      <c r="L63" s="98">
        <f>+'Alloc amt'!L63/'Alloc amt'!$G63</f>
        <v>0.34961999999999999</v>
      </c>
      <c r="M63" s="98">
        <f>+'Alloc amt'!M63/'Alloc amt'!$G63</f>
        <v>0</v>
      </c>
      <c r="N63" s="98">
        <f>+'Alloc amt'!N63/'Alloc amt'!$G63</f>
        <v>0</v>
      </c>
      <c r="O63" s="98"/>
      <c r="P63" s="98">
        <f>+'Alloc amt'!P63/'Alloc amt'!$G63</f>
        <v>0.111593</v>
      </c>
      <c r="Q63" s="98">
        <f>+'Alloc amt'!Q63/'Alloc amt'!$G63</f>
        <v>0</v>
      </c>
      <c r="R63" s="98">
        <f>+'Alloc amt'!R63/'Alloc amt'!$G63</f>
        <v>0</v>
      </c>
      <c r="S63" s="98"/>
      <c r="T63" s="98">
        <f>+'Alloc amt'!T63/'Alloc amt'!$G63</f>
        <v>1.3382999999999999E-2</v>
      </c>
      <c r="U63" s="98">
        <f>+'Alloc amt'!U63/'Alloc amt'!$G63</f>
        <v>0</v>
      </c>
      <c r="V63" s="98">
        <f>+'Alloc amt'!V63/'Alloc amt'!$G63</f>
        <v>0</v>
      </c>
      <c r="W63" s="98"/>
      <c r="X63" s="98">
        <f>+'Alloc amt'!X63/'Alloc amt'!$G63</f>
        <v>0.16380999999999998</v>
      </c>
      <c r="Y63" s="98">
        <f>+'Alloc amt'!Y63/'Alloc amt'!$G63</f>
        <v>0</v>
      </c>
      <c r="Z63" s="98">
        <f>+'Alloc amt'!Z63/'Alloc amt'!$G63</f>
        <v>0</v>
      </c>
      <c r="AA63" s="98"/>
      <c r="AB63" s="98">
        <f>+'Alloc amt'!AB63/'Alloc amt'!$G63</f>
        <v>0.15424399999999999</v>
      </c>
      <c r="AC63" s="98">
        <f>+'Alloc amt'!AC63/'Alloc amt'!$G63</f>
        <v>0</v>
      </c>
      <c r="AD63" s="98">
        <f>+'Alloc amt'!AD63/'Alloc amt'!$G63</f>
        <v>0</v>
      </c>
      <c r="AE63" s="98"/>
      <c r="AF63" s="98">
        <f>+'Alloc amt'!AF63/'Alloc amt'!$G63</f>
        <v>9.2481999999999995E-2</v>
      </c>
      <c r="AG63" s="98">
        <f>+'Alloc amt'!AG63/'Alloc amt'!$G63</f>
        <v>0</v>
      </c>
      <c r="AH63" s="98">
        <f>+'Alloc amt'!AH63/'Alloc amt'!$G63</f>
        <v>0</v>
      </c>
      <c r="AI63" s="98"/>
      <c r="AJ63" s="98">
        <f>+'Alloc amt'!AJ63/'Alloc amt'!$G63</f>
        <v>8.9875999999999998E-2</v>
      </c>
      <c r="AK63" s="98">
        <f>+'Alloc amt'!AK63/'Alloc amt'!$G63</f>
        <v>0</v>
      </c>
      <c r="AL63" s="98">
        <f>+'Alloc amt'!AL63/'Alloc amt'!$G63</f>
        <v>0</v>
      </c>
      <c r="AM63" s="98"/>
      <c r="AN63" s="98">
        <f>+'Alloc amt'!AN63/'Alloc amt'!$G63</f>
        <v>1.0952999999999999E-2</v>
      </c>
      <c r="AO63" s="98">
        <f>+'Alloc amt'!AO63/'Alloc amt'!$G63</f>
        <v>0</v>
      </c>
      <c r="AP63" s="98">
        <f>+'Alloc amt'!AP63/'Alloc amt'!$G63</f>
        <v>0</v>
      </c>
      <c r="AQ63" s="98"/>
      <c r="AR63" s="98">
        <f>+'Alloc amt'!AR63/'Alloc amt'!$G63</f>
        <v>4.829E-3</v>
      </c>
      <c r="AS63" s="98">
        <f>+'Alloc amt'!AS63/'Alloc amt'!$G63</f>
        <v>0</v>
      </c>
      <c r="AT63" s="98">
        <f>+'Alloc amt'!AT63/'Alloc amt'!$G63</f>
        <v>0</v>
      </c>
      <c r="AU63" s="98"/>
      <c r="AV63" s="98">
        <f>+'Alloc amt'!AV63/'Alloc amt'!$G63</f>
        <v>8.6599999999999993E-3</v>
      </c>
      <c r="AW63" s="98">
        <f>+'Alloc amt'!AW63/'Alloc amt'!$G63</f>
        <v>0</v>
      </c>
      <c r="AX63" s="98">
        <f>+'Alloc amt'!AX63/'Alloc amt'!$G63</f>
        <v>0</v>
      </c>
      <c r="AY63" s="98"/>
      <c r="AZ63" s="98">
        <f>+'Alloc amt'!AZ63/'Alloc amt'!$G63</f>
        <v>2.8200000000000002E-4</v>
      </c>
      <c r="BA63" s="98">
        <f>+'Alloc amt'!BA63/'Alloc amt'!$G63</f>
        <v>0</v>
      </c>
      <c r="BB63" s="98">
        <f>+'Alloc amt'!BB63/'Alloc amt'!$G63</f>
        <v>0</v>
      </c>
      <c r="BC63" s="98"/>
      <c r="BD63" s="98">
        <f>+'Alloc amt'!BD63/'Alloc amt'!$G63</f>
        <v>2.6800000000000001E-4</v>
      </c>
      <c r="BE63" s="98">
        <f>+'Alloc amt'!BE63/'Alloc amt'!$G63</f>
        <v>0</v>
      </c>
      <c r="BF63" s="98">
        <f>+'Alloc amt'!BF63/'Alloc amt'!$G63</f>
        <v>0</v>
      </c>
    </row>
    <row r="64" spans="3:58" x14ac:dyDescent="0.25">
      <c r="C64" s="6" t="str">
        <f>'Alloc amt'!C64</f>
        <v>Probability of Dispatch Depreciation Reserve</v>
      </c>
      <c r="D64" s="6" t="str">
        <f>'Alloc amt'!D64</f>
        <v>PODRES</v>
      </c>
      <c r="E64" s="6">
        <f>'Alloc amt'!E64</f>
        <v>53</v>
      </c>
      <c r="F64" s="103"/>
      <c r="G64" s="101">
        <f t="shared" si="1"/>
        <v>0.99999299999999969</v>
      </c>
      <c r="H64" s="98">
        <f>+'Alloc amt'!H64/'Alloc amt'!$G64</f>
        <v>1</v>
      </c>
      <c r="I64" s="98">
        <f>+'Alloc amt'!I64/'Alloc amt'!$G64</f>
        <v>0</v>
      </c>
      <c r="J64" s="98">
        <f>+'Alloc amt'!J64/'Alloc amt'!$G64</f>
        <v>0</v>
      </c>
      <c r="K64" s="104"/>
      <c r="L64" s="98">
        <f>+'Alloc amt'!L64/'Alloc amt'!$G64</f>
        <v>0.35224499999999992</v>
      </c>
      <c r="M64" s="98">
        <f>+'Alloc amt'!M64/'Alloc amt'!$G64</f>
        <v>0</v>
      </c>
      <c r="N64" s="98">
        <f>+'Alloc amt'!N64/'Alloc amt'!$G64</f>
        <v>0</v>
      </c>
      <c r="O64" s="98"/>
      <c r="P64" s="98">
        <f>+'Alloc amt'!P64/'Alloc amt'!$G64</f>
        <v>0.11143599999999997</v>
      </c>
      <c r="Q64" s="98">
        <f>+'Alloc amt'!Q64/'Alloc amt'!$G64</f>
        <v>0</v>
      </c>
      <c r="R64" s="98">
        <f>+'Alloc amt'!R64/'Alloc amt'!$G64</f>
        <v>0</v>
      </c>
      <c r="S64" s="98"/>
      <c r="T64" s="98">
        <f>+'Alloc amt'!T64/'Alloc amt'!$G64</f>
        <v>1.3358999999999996E-2</v>
      </c>
      <c r="U64" s="98">
        <f>+'Alloc amt'!U64/'Alloc amt'!$G64</f>
        <v>0</v>
      </c>
      <c r="V64" s="98">
        <f>+'Alloc amt'!V64/'Alloc amt'!$G64</f>
        <v>0</v>
      </c>
      <c r="W64" s="98"/>
      <c r="X64" s="98">
        <f>+'Alloc amt'!X64/'Alloc amt'!$G64</f>
        <v>0.16336799999999996</v>
      </c>
      <c r="Y64" s="98">
        <f>+'Alloc amt'!Y64/'Alloc amt'!$G64</f>
        <v>0</v>
      </c>
      <c r="Z64" s="98">
        <f>+'Alloc amt'!Z64/'Alloc amt'!$G64</f>
        <v>0</v>
      </c>
      <c r="AA64" s="98"/>
      <c r="AB64" s="98">
        <f>+'Alloc amt'!AB64/'Alloc amt'!$G64</f>
        <v>0.15351099999999998</v>
      </c>
      <c r="AC64" s="98">
        <f>+'Alloc amt'!AC64/'Alloc amt'!$G64</f>
        <v>0</v>
      </c>
      <c r="AD64" s="98">
        <f>+'Alloc amt'!AD64/'Alloc amt'!$G64</f>
        <v>0</v>
      </c>
      <c r="AE64" s="98"/>
      <c r="AF64" s="98">
        <f>+'Alloc amt'!AF64/'Alloc amt'!$G64</f>
        <v>9.2114999999999989E-2</v>
      </c>
      <c r="AG64" s="98">
        <f>+'Alloc amt'!AG64/'Alloc amt'!$G64</f>
        <v>0</v>
      </c>
      <c r="AH64" s="98">
        <f>+'Alloc amt'!AH64/'Alloc amt'!$G64</f>
        <v>0</v>
      </c>
      <c r="AI64" s="98"/>
      <c r="AJ64" s="98">
        <f>+'Alloc amt'!AJ64/'Alloc amt'!$G64</f>
        <v>8.9200999999999989E-2</v>
      </c>
      <c r="AK64" s="98">
        <f>+'Alloc amt'!AK64/'Alloc amt'!$G64</f>
        <v>0</v>
      </c>
      <c r="AL64" s="98">
        <f>+'Alloc amt'!AL64/'Alloc amt'!$G64</f>
        <v>0</v>
      </c>
      <c r="AM64" s="98"/>
      <c r="AN64" s="98">
        <f>+'Alloc amt'!AN64/'Alloc amt'!$G64</f>
        <v>1.0920999999999998E-2</v>
      </c>
      <c r="AO64" s="98">
        <f>+'Alloc amt'!AO64/'Alloc amt'!$G64</f>
        <v>0</v>
      </c>
      <c r="AP64" s="98">
        <f>+'Alloc amt'!AP64/'Alloc amt'!$G64</f>
        <v>0</v>
      </c>
      <c r="AQ64" s="98"/>
      <c r="AR64" s="98">
        <f>+'Alloc amt'!AR64/'Alloc amt'!$G64</f>
        <v>4.8029999999999991E-3</v>
      </c>
      <c r="AS64" s="98">
        <f>+'Alloc amt'!AS64/'Alloc amt'!$G64</f>
        <v>0</v>
      </c>
      <c r="AT64" s="98">
        <f>+'Alloc amt'!AT64/'Alloc amt'!$G64</f>
        <v>0</v>
      </c>
      <c r="AU64" s="98"/>
      <c r="AV64" s="98">
        <f>+'Alloc amt'!AV64/'Alloc amt'!$G64</f>
        <v>8.4909999999999985E-3</v>
      </c>
      <c r="AW64" s="98">
        <f>+'Alloc amt'!AW64/'Alloc amt'!$G64</f>
        <v>0</v>
      </c>
      <c r="AX64" s="98">
        <f>+'Alloc amt'!AX64/'Alloc amt'!$G64</f>
        <v>0</v>
      </c>
      <c r="AY64" s="98"/>
      <c r="AZ64" s="98">
        <f>+'Alloc amt'!AZ64/'Alloc amt'!$G64</f>
        <v>2.7699999999999996E-4</v>
      </c>
      <c r="BA64" s="98">
        <f>+'Alloc amt'!BA64/'Alloc amt'!$G64</f>
        <v>0</v>
      </c>
      <c r="BB64" s="98">
        <f>+'Alloc amt'!BB64/'Alloc amt'!$G64</f>
        <v>0</v>
      </c>
      <c r="BC64" s="98"/>
      <c r="BD64" s="98">
        <f>+'Alloc amt'!BD64/'Alloc amt'!$G64</f>
        <v>2.6599999999999996E-4</v>
      </c>
      <c r="BE64" s="98">
        <f>+'Alloc amt'!BE64/'Alloc amt'!$G64</f>
        <v>0</v>
      </c>
      <c r="BF64" s="98">
        <f>+'Alloc amt'!BF64/'Alloc amt'!$G64</f>
        <v>0</v>
      </c>
    </row>
    <row r="65" spans="3:58" x14ac:dyDescent="0.25">
      <c r="C65" s="6"/>
      <c r="D65" s="6"/>
      <c r="E65" s="6"/>
      <c r="F65" s="103"/>
      <c r="G65" s="101"/>
      <c r="H65" s="98"/>
      <c r="I65" s="98"/>
      <c r="J65" s="98"/>
      <c r="K65" s="10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3:58" x14ac:dyDescent="0.25">
      <c r="C66" s="6">
        <f>'Alloc amt'!C65</f>
        <v>0</v>
      </c>
      <c r="D66" s="6">
        <f>'Alloc amt'!D65</f>
        <v>0</v>
      </c>
      <c r="E66" s="6">
        <f>'Alloc amt'!E65</f>
        <v>0</v>
      </c>
      <c r="F66" s="103"/>
      <c r="G66" s="101" t="e">
        <f t="shared" si="0"/>
        <v>#DIV/0!</v>
      </c>
      <c r="H66" s="98" t="e">
        <f>+'Alloc amt'!H65/'Alloc amt'!$G65</f>
        <v>#DIV/0!</v>
      </c>
      <c r="I66" s="98" t="e">
        <f>+'Alloc amt'!I65/'Alloc amt'!$G65</f>
        <v>#DIV/0!</v>
      </c>
      <c r="J66" s="98" t="e">
        <f>+'Alloc amt'!J65/'Alloc amt'!$G65</f>
        <v>#DIV/0!</v>
      </c>
      <c r="K66" s="104"/>
      <c r="L66" s="98" t="e">
        <f>+'Alloc amt'!L65/'Alloc amt'!$G65</f>
        <v>#DIV/0!</v>
      </c>
      <c r="M66" s="98" t="e">
        <f>+'Alloc amt'!M65/'Alloc amt'!$G65</f>
        <v>#DIV/0!</v>
      </c>
      <c r="N66" s="98" t="e">
        <f>+'Alloc amt'!N65/'Alloc amt'!$G65</f>
        <v>#DIV/0!</v>
      </c>
      <c r="O66" s="98"/>
      <c r="P66" s="98" t="e">
        <f>+'Alloc amt'!P65/'Alloc amt'!$G65</f>
        <v>#DIV/0!</v>
      </c>
      <c r="Q66" s="98" t="e">
        <f>+'Alloc amt'!Q65/'Alloc amt'!$G65</f>
        <v>#DIV/0!</v>
      </c>
      <c r="R66" s="98" t="e">
        <f>+'Alloc amt'!R65/'Alloc amt'!$G65</f>
        <v>#DIV/0!</v>
      </c>
      <c r="S66" s="98"/>
      <c r="T66" s="98" t="e">
        <f>+'Alloc amt'!T65/'Alloc amt'!$G65</f>
        <v>#DIV/0!</v>
      </c>
      <c r="U66" s="98" t="e">
        <f>+'Alloc amt'!U65/'Alloc amt'!$G65</f>
        <v>#DIV/0!</v>
      </c>
      <c r="V66" s="98" t="e">
        <f>+'Alloc amt'!V65/'Alloc amt'!$G65</f>
        <v>#DIV/0!</v>
      </c>
      <c r="W66" s="98"/>
      <c r="X66" s="98" t="e">
        <f>+'Alloc amt'!X65/'Alloc amt'!$G65</f>
        <v>#DIV/0!</v>
      </c>
      <c r="Y66" s="98" t="e">
        <f>+'Alloc amt'!Y65/'Alloc amt'!$G65</f>
        <v>#DIV/0!</v>
      </c>
      <c r="Z66" s="98" t="e">
        <f>+'Alloc amt'!Z65/'Alloc amt'!$G65</f>
        <v>#DIV/0!</v>
      </c>
      <c r="AA66" s="98"/>
      <c r="AB66" s="98" t="e">
        <f>+'Alloc amt'!AB65/'Alloc amt'!$G65</f>
        <v>#DIV/0!</v>
      </c>
      <c r="AC66" s="98" t="e">
        <f>+'Alloc amt'!AC65/'Alloc amt'!$G65</f>
        <v>#DIV/0!</v>
      </c>
      <c r="AD66" s="98" t="e">
        <f>+'Alloc amt'!AD65/'Alloc amt'!$G65</f>
        <v>#DIV/0!</v>
      </c>
      <c r="AE66" s="98"/>
      <c r="AF66" s="98" t="e">
        <f>+'Alloc amt'!AF65/'Alloc amt'!$G65</f>
        <v>#DIV/0!</v>
      </c>
      <c r="AG66" s="98" t="e">
        <f>+'Alloc amt'!AG65/'Alloc amt'!$G65</f>
        <v>#DIV/0!</v>
      </c>
      <c r="AH66" s="98" t="e">
        <f>+'Alloc amt'!AH65/'Alloc amt'!$G65</f>
        <v>#DIV/0!</v>
      </c>
      <c r="AI66" s="98"/>
      <c r="AJ66" s="98" t="e">
        <f>+'Alloc amt'!AJ65/'Alloc amt'!$G65</f>
        <v>#DIV/0!</v>
      </c>
      <c r="AK66" s="98" t="e">
        <f>+'Alloc amt'!AK65/'Alloc amt'!$G65</f>
        <v>#DIV/0!</v>
      </c>
      <c r="AL66" s="98" t="e">
        <f>+'Alloc amt'!AL65/'Alloc amt'!$G65</f>
        <v>#DIV/0!</v>
      </c>
      <c r="AM66" s="98"/>
      <c r="AN66" s="98" t="e">
        <f>+'Alloc amt'!AN65/'Alloc amt'!$G65</f>
        <v>#DIV/0!</v>
      </c>
      <c r="AO66" s="98" t="e">
        <f>+'Alloc amt'!AO65/'Alloc amt'!$G65</f>
        <v>#DIV/0!</v>
      </c>
      <c r="AP66" s="98" t="e">
        <f>+'Alloc amt'!AP65/'Alloc amt'!$G65</f>
        <v>#DIV/0!</v>
      </c>
      <c r="AQ66" s="98"/>
      <c r="AR66" s="98" t="e">
        <f>+'Alloc amt'!AR65/'Alloc amt'!$G65</f>
        <v>#DIV/0!</v>
      </c>
      <c r="AS66" s="98" t="e">
        <f>+'Alloc amt'!AS65/'Alloc amt'!$G65</f>
        <v>#DIV/0!</v>
      </c>
      <c r="AT66" s="98" t="e">
        <f>+'Alloc amt'!AT65/'Alloc amt'!$G65</f>
        <v>#DIV/0!</v>
      </c>
      <c r="AU66" s="98"/>
      <c r="AV66" s="98" t="e">
        <f>+'Alloc amt'!AV65/'Alloc amt'!$G65</f>
        <v>#DIV/0!</v>
      </c>
      <c r="AW66" s="98" t="e">
        <f>+'Alloc amt'!AW65/'Alloc amt'!$G65</f>
        <v>#DIV/0!</v>
      </c>
      <c r="AX66" s="98" t="e">
        <f>+'Alloc amt'!AX65/'Alloc amt'!$G65</f>
        <v>#DIV/0!</v>
      </c>
      <c r="AY66" s="98"/>
      <c r="AZ66" s="98" t="e">
        <f>+'Alloc amt'!AZ65/'Alloc amt'!$G65</f>
        <v>#DIV/0!</v>
      </c>
      <c r="BA66" s="98" t="e">
        <f>+'Alloc amt'!BA65/'Alloc amt'!$G65</f>
        <v>#DIV/0!</v>
      </c>
      <c r="BB66" s="98" t="e">
        <f>+'Alloc amt'!BB65/'Alloc amt'!$G65</f>
        <v>#DIV/0!</v>
      </c>
      <c r="BC66" s="98"/>
      <c r="BD66" s="98" t="e">
        <f>+'Alloc amt'!BD65/'Alloc amt'!$G65</f>
        <v>#DIV/0!</v>
      </c>
      <c r="BE66" s="98" t="e">
        <f>+'Alloc amt'!BE65/'Alloc amt'!$G65</f>
        <v>#DIV/0!</v>
      </c>
      <c r="BF66" s="98" t="e">
        <f>+'Alloc amt'!BF65/'Alloc amt'!$G65</f>
        <v>#DIV/0!</v>
      </c>
    </row>
    <row r="67" spans="3:58" x14ac:dyDescent="0.25">
      <c r="C67" s="6" t="str">
        <f>'Alloc amt'!C66</f>
        <v>Memo: Purchased Pwer Expense</v>
      </c>
      <c r="D67" s="6">
        <f>'Alloc amt'!D66</f>
        <v>0</v>
      </c>
      <c r="E67" s="6">
        <f>'Alloc amt'!E66</f>
        <v>0</v>
      </c>
      <c r="F67" s="103"/>
      <c r="G67" s="101" t="e">
        <f t="shared" si="0"/>
        <v>#DIV/0!</v>
      </c>
      <c r="H67" s="98" t="e">
        <f>+'Alloc amt'!H66/'Alloc amt'!$G66</f>
        <v>#DIV/0!</v>
      </c>
      <c r="I67" s="98" t="e">
        <f>+'Alloc amt'!I66/'Alloc amt'!$G66</f>
        <v>#DIV/0!</v>
      </c>
      <c r="J67" s="98" t="e">
        <f>+'Alloc amt'!J66/'Alloc amt'!$G66</f>
        <v>#DIV/0!</v>
      </c>
      <c r="K67" s="104"/>
      <c r="L67" s="98" t="e">
        <f>+'Alloc amt'!L66/'Alloc amt'!$G66</f>
        <v>#DIV/0!</v>
      </c>
      <c r="M67" s="98" t="e">
        <f>+'Alloc amt'!M66/'Alloc amt'!$G66</f>
        <v>#DIV/0!</v>
      </c>
      <c r="N67" s="98" t="e">
        <f>+'Alloc amt'!N66/'Alloc amt'!$G66</f>
        <v>#DIV/0!</v>
      </c>
      <c r="O67" s="98"/>
      <c r="P67" s="98" t="e">
        <f>+'Alloc amt'!P66/'Alloc amt'!$G66</f>
        <v>#DIV/0!</v>
      </c>
      <c r="Q67" s="98" t="e">
        <f>+'Alloc amt'!Q66/'Alloc amt'!$G66</f>
        <v>#DIV/0!</v>
      </c>
      <c r="R67" s="98" t="e">
        <f>+'Alloc amt'!R66/'Alloc amt'!$G66</f>
        <v>#DIV/0!</v>
      </c>
      <c r="S67" s="98"/>
      <c r="T67" s="98" t="e">
        <f>+'Alloc amt'!T66/'Alloc amt'!$G66</f>
        <v>#DIV/0!</v>
      </c>
      <c r="U67" s="98" t="e">
        <f>+'Alloc amt'!U66/'Alloc amt'!$G66</f>
        <v>#DIV/0!</v>
      </c>
      <c r="V67" s="98" t="e">
        <f>+'Alloc amt'!V66/'Alloc amt'!$G66</f>
        <v>#DIV/0!</v>
      </c>
      <c r="W67" s="98"/>
      <c r="X67" s="98" t="e">
        <f>+'Alloc amt'!X66/'Alloc amt'!$G66</f>
        <v>#DIV/0!</v>
      </c>
      <c r="Y67" s="98" t="e">
        <f>+'Alloc amt'!Y66/'Alloc amt'!$G66</f>
        <v>#DIV/0!</v>
      </c>
      <c r="Z67" s="98" t="e">
        <f>+'Alloc amt'!Z66/'Alloc amt'!$G66</f>
        <v>#DIV/0!</v>
      </c>
      <c r="AA67" s="98"/>
      <c r="AB67" s="98" t="e">
        <f>+'Alloc amt'!AB66/'Alloc amt'!$G66</f>
        <v>#DIV/0!</v>
      </c>
      <c r="AC67" s="98" t="e">
        <f>+'Alloc amt'!AC66/'Alloc amt'!$G66</f>
        <v>#DIV/0!</v>
      </c>
      <c r="AD67" s="98" t="e">
        <f>+'Alloc amt'!AD66/'Alloc amt'!$G66</f>
        <v>#DIV/0!</v>
      </c>
      <c r="AE67" s="98"/>
      <c r="AF67" s="98" t="e">
        <f>+'Alloc amt'!AF66/'Alloc amt'!$G66</f>
        <v>#DIV/0!</v>
      </c>
      <c r="AG67" s="98" t="e">
        <f>+'Alloc amt'!AG66/'Alloc amt'!$G66</f>
        <v>#DIV/0!</v>
      </c>
      <c r="AH67" s="98" t="e">
        <f>+'Alloc amt'!AH66/'Alloc amt'!$G66</f>
        <v>#DIV/0!</v>
      </c>
      <c r="AI67" s="98"/>
      <c r="AJ67" s="98" t="e">
        <f>+'Alloc amt'!AJ66/'Alloc amt'!$G66</f>
        <v>#DIV/0!</v>
      </c>
      <c r="AK67" s="98" t="e">
        <f>+'Alloc amt'!AK66/'Alloc amt'!$G66</f>
        <v>#DIV/0!</v>
      </c>
      <c r="AL67" s="98" t="e">
        <f>+'Alloc amt'!AL66/'Alloc amt'!$G66</f>
        <v>#DIV/0!</v>
      </c>
      <c r="AM67" s="98"/>
      <c r="AN67" s="98" t="e">
        <f>+'Alloc amt'!AN66/'Alloc amt'!$G66</f>
        <v>#DIV/0!</v>
      </c>
      <c r="AO67" s="98" t="e">
        <f>+'Alloc amt'!AO66/'Alloc amt'!$G66</f>
        <v>#DIV/0!</v>
      </c>
      <c r="AP67" s="98" t="e">
        <f>+'Alloc amt'!AP66/'Alloc amt'!$G66</f>
        <v>#DIV/0!</v>
      </c>
      <c r="AQ67" s="98"/>
      <c r="AR67" s="98" t="e">
        <f>+'Alloc amt'!AR66/'Alloc amt'!$G66</f>
        <v>#DIV/0!</v>
      </c>
      <c r="AS67" s="98" t="e">
        <f>+'Alloc amt'!AS66/'Alloc amt'!$G66</f>
        <v>#DIV/0!</v>
      </c>
      <c r="AT67" s="98" t="e">
        <f>+'Alloc amt'!AT66/'Alloc amt'!$G66</f>
        <v>#DIV/0!</v>
      </c>
      <c r="AU67" s="98"/>
      <c r="AV67" s="98" t="e">
        <f>+'Alloc amt'!AV66/'Alloc amt'!$G66</f>
        <v>#DIV/0!</v>
      </c>
      <c r="AW67" s="98" t="e">
        <f>+'Alloc amt'!AW66/'Alloc amt'!$G66</f>
        <v>#DIV/0!</v>
      </c>
      <c r="AX67" s="98" t="e">
        <f>+'Alloc amt'!AX66/'Alloc amt'!$G66</f>
        <v>#DIV/0!</v>
      </c>
      <c r="AY67" s="98"/>
      <c r="AZ67" s="98" t="e">
        <f>+'Alloc amt'!AZ66/'Alloc amt'!$G66</f>
        <v>#DIV/0!</v>
      </c>
      <c r="BA67" s="98" t="e">
        <f>+'Alloc amt'!BA66/'Alloc amt'!$G66</f>
        <v>#DIV/0!</v>
      </c>
      <c r="BB67" s="98" t="e">
        <f>+'Alloc amt'!BB66/'Alloc amt'!$G66</f>
        <v>#DIV/0!</v>
      </c>
      <c r="BC67" s="98"/>
      <c r="BD67" s="98" t="e">
        <f>+'Alloc amt'!BD66/'Alloc amt'!$G66</f>
        <v>#DIV/0!</v>
      </c>
      <c r="BE67" s="98" t="e">
        <f>+'Alloc amt'!BE66/'Alloc amt'!$G66</f>
        <v>#DIV/0!</v>
      </c>
      <c r="BF67" s="98" t="e">
        <f>+'Alloc amt'!BF66/'Alloc amt'!$G66</f>
        <v>#DIV/0!</v>
      </c>
    </row>
    <row r="68" spans="3:58" x14ac:dyDescent="0.25">
      <c r="C68" s="6" t="str">
        <f>'Alloc amt'!C67</f>
        <v>Demand</v>
      </c>
      <c r="D68" s="6" t="str">
        <f>'Alloc amt'!D67</f>
        <v>Production Plant</v>
      </c>
      <c r="E68" s="6">
        <f>'Alloc amt'!E67</f>
        <v>0</v>
      </c>
      <c r="F68" s="103"/>
      <c r="G68" s="101">
        <f t="shared" si="0"/>
        <v>1</v>
      </c>
      <c r="H68" s="98">
        <f>+'Alloc amt'!H67/'Alloc amt'!$G67</f>
        <v>1</v>
      </c>
      <c r="I68" s="98">
        <f>+'Alloc amt'!I67/'Alloc amt'!$G67</f>
        <v>0</v>
      </c>
      <c r="J68" s="98">
        <f>+'Alloc amt'!J67/'Alloc amt'!$G67</f>
        <v>0</v>
      </c>
      <c r="K68" s="104"/>
      <c r="L68" s="98">
        <f>+'Alloc amt'!L67/'Alloc amt'!$G67</f>
        <v>0.3910502904467173</v>
      </c>
      <c r="M68" s="98">
        <f>+'Alloc amt'!M67/'Alloc amt'!$G67</f>
        <v>0</v>
      </c>
      <c r="N68" s="98">
        <f>+'Alloc amt'!N67/'Alloc amt'!$G67</f>
        <v>0</v>
      </c>
      <c r="O68" s="98"/>
      <c r="P68" s="98">
        <f>+'Alloc amt'!P67/'Alloc amt'!$G67</f>
        <v>0.1413158626340664</v>
      </c>
      <c r="Q68" s="98">
        <f>+'Alloc amt'!Q67/'Alloc amt'!$G67</f>
        <v>0</v>
      </c>
      <c r="R68" s="98">
        <f>+'Alloc amt'!R67/'Alloc amt'!$G67</f>
        <v>0</v>
      </c>
      <c r="S68" s="98"/>
      <c r="T68" s="98">
        <f>+'Alloc amt'!T67/'Alloc amt'!$G67</f>
        <v>1.1654448882840965E-2</v>
      </c>
      <c r="U68" s="98">
        <f>+'Alloc amt'!U67/'Alloc amt'!$G67</f>
        <v>0</v>
      </c>
      <c r="V68" s="98">
        <f>+'Alloc amt'!V67/'Alloc amt'!$G67</f>
        <v>0</v>
      </c>
      <c r="W68" s="98"/>
      <c r="X68" s="98">
        <f>+'Alloc amt'!X67/'Alloc amt'!$G67</f>
        <v>0.1645069721844227</v>
      </c>
      <c r="Y68" s="98">
        <f>+'Alloc amt'!Y67/'Alloc amt'!$G67</f>
        <v>0</v>
      </c>
      <c r="Z68" s="98">
        <f>+'Alloc amt'!Z67/'Alloc amt'!$G67</f>
        <v>0</v>
      </c>
      <c r="AA68" s="98"/>
      <c r="AB68" s="98">
        <f>+'Alloc amt'!AB67/'Alloc amt'!$G67</f>
        <v>0.12442093557496745</v>
      </c>
      <c r="AC68" s="98">
        <f>+'Alloc amt'!AC67/'Alloc amt'!$G67</f>
        <v>0</v>
      </c>
      <c r="AD68" s="98">
        <f>+'Alloc amt'!AD67/'Alloc amt'!$G67</f>
        <v>0</v>
      </c>
      <c r="AE68" s="98"/>
      <c r="AF68" s="98">
        <f>+'Alloc amt'!AF67/'Alloc amt'!$G67</f>
        <v>8.4036404606177659E-2</v>
      </c>
      <c r="AG68" s="98">
        <f>+'Alloc amt'!AG67/'Alloc amt'!$G67</f>
        <v>0</v>
      </c>
      <c r="AH68" s="98">
        <f>+'Alloc amt'!AH67/'Alloc amt'!$G67</f>
        <v>0</v>
      </c>
      <c r="AI68" s="98"/>
      <c r="AJ68" s="98">
        <f>+'Alloc amt'!AJ67/'Alloc amt'!$G67</f>
        <v>7.1959088714279446E-2</v>
      </c>
      <c r="AK68" s="98">
        <f>+'Alloc amt'!AK67/'Alloc amt'!$G67</f>
        <v>0</v>
      </c>
      <c r="AL68" s="98">
        <f>+'Alloc amt'!AL67/'Alloc amt'!$G67</f>
        <v>0</v>
      </c>
      <c r="AM68" s="98"/>
      <c r="AN68" s="98">
        <f>+'Alloc amt'!AN67/'Alloc amt'!$G67</f>
        <v>7.7699983904715919E-3</v>
      </c>
      <c r="AO68" s="98">
        <f>+'Alloc amt'!AO67/'Alloc amt'!$G67</f>
        <v>0</v>
      </c>
      <c r="AP68" s="98">
        <f>+'Alloc amt'!AP67/'Alloc amt'!$G67</f>
        <v>0</v>
      </c>
      <c r="AQ68" s="98"/>
      <c r="AR68" s="98">
        <f>+'Alloc amt'!AR67/'Alloc amt'!$G67</f>
        <v>3.1451648303410739E-3</v>
      </c>
      <c r="AS68" s="98">
        <f>+'Alloc amt'!AS67/'Alloc amt'!$G67</f>
        <v>0</v>
      </c>
      <c r="AT68" s="98">
        <f>+'Alloc amt'!AT67/'Alloc amt'!$G67</f>
        <v>0</v>
      </c>
      <c r="AU68" s="98"/>
      <c r="AV68" s="98">
        <f>+'Alloc amt'!AV67/'Alloc amt'!$G67</f>
        <v>0</v>
      </c>
      <c r="AW68" s="98">
        <f>+'Alloc amt'!AW67/'Alloc amt'!$G67</f>
        <v>0</v>
      </c>
      <c r="AX68" s="98">
        <f>+'Alloc amt'!AX67/'Alloc amt'!$G67</f>
        <v>0</v>
      </c>
      <c r="AY68" s="98"/>
      <c r="AZ68" s="98">
        <f>+'Alloc amt'!AZ67/'Alloc amt'!$G67</f>
        <v>0</v>
      </c>
      <c r="BA68" s="98">
        <f>+'Alloc amt'!BA67/'Alloc amt'!$G67</f>
        <v>0</v>
      </c>
      <c r="BB68" s="98">
        <f>+'Alloc amt'!BB67/'Alloc amt'!$G67</f>
        <v>0</v>
      </c>
      <c r="BC68" s="98"/>
      <c r="BD68" s="98">
        <f>+'Alloc amt'!BD67/'Alloc amt'!$G67</f>
        <v>1.4083373571543539E-4</v>
      </c>
      <c r="BE68" s="98">
        <f>+'Alloc amt'!BE67/'Alloc amt'!$G67</f>
        <v>0</v>
      </c>
      <c r="BF68" s="98">
        <f>+'Alloc amt'!BF67/'Alloc amt'!$G67</f>
        <v>0</v>
      </c>
    </row>
    <row r="69" spans="3:58" x14ac:dyDescent="0.25">
      <c r="C69" s="6" t="str">
        <f>'Alloc amt'!C68</f>
        <v>Energy</v>
      </c>
      <c r="D69" s="6" t="str">
        <f>'Alloc amt'!D68</f>
        <v>Energy @ Source</v>
      </c>
      <c r="E69" s="6">
        <f>'Alloc amt'!E68</f>
        <v>0</v>
      </c>
      <c r="F69" s="103"/>
      <c r="G69" s="101">
        <f t="shared" si="0"/>
        <v>1.0000000000000002</v>
      </c>
      <c r="H69" s="98">
        <f>+'Alloc amt'!H68/'Alloc amt'!$G68</f>
        <v>0</v>
      </c>
      <c r="I69" s="98">
        <f>+'Alloc amt'!I68/'Alloc amt'!$G68</f>
        <v>1</v>
      </c>
      <c r="J69" s="98">
        <f>+'Alloc amt'!J68/'Alloc amt'!$G68</f>
        <v>0</v>
      </c>
      <c r="K69" s="104"/>
      <c r="L69" s="98">
        <f>+'Alloc amt'!L68/'Alloc amt'!$G68</f>
        <v>0</v>
      </c>
      <c r="M69" s="98">
        <f>+'Alloc amt'!M68/'Alloc amt'!$G68</f>
        <v>0.36177803172010092</v>
      </c>
      <c r="N69" s="98">
        <f>+'Alloc amt'!N68/'Alloc amt'!$G68</f>
        <v>0</v>
      </c>
      <c r="O69" s="98"/>
      <c r="P69" s="98">
        <f>+'Alloc amt'!P68/'Alloc amt'!$G68</f>
        <v>0</v>
      </c>
      <c r="Q69" s="98">
        <f>+'Alloc amt'!Q68/'Alloc amt'!$G68</f>
        <v>0.11756490847559163</v>
      </c>
      <c r="R69" s="98">
        <f>+'Alloc amt'!R68/'Alloc amt'!$G68</f>
        <v>0</v>
      </c>
      <c r="S69" s="98"/>
      <c r="T69" s="98">
        <f>+'Alloc amt'!T68/'Alloc amt'!$G68</f>
        <v>0</v>
      </c>
      <c r="U69" s="98">
        <f>+'Alloc amt'!U68/'Alloc amt'!$G68</f>
        <v>1.4002177519257265E-2</v>
      </c>
      <c r="V69" s="98">
        <f>+'Alloc amt'!V68/'Alloc amt'!$G68</f>
        <v>0</v>
      </c>
      <c r="W69" s="98"/>
      <c r="X69" s="98">
        <f>+'Alloc amt'!X68/'Alloc amt'!$G68</f>
        <v>0</v>
      </c>
      <c r="Y69" s="98">
        <f>+'Alloc amt'!Y68/'Alloc amt'!$G68</f>
        <v>0.1622334243174629</v>
      </c>
      <c r="Z69" s="98">
        <f>+'Alloc amt'!Z68/'Alloc amt'!$G68</f>
        <v>0</v>
      </c>
      <c r="AA69" s="98"/>
      <c r="AB69" s="98">
        <f>+'Alloc amt'!AB68/'Alloc amt'!$G68</f>
        <v>0</v>
      </c>
      <c r="AC69" s="98">
        <f>+'Alloc amt'!AC68/'Alloc amt'!$G68</f>
        <v>0.15660029229072769</v>
      </c>
      <c r="AD69" s="98">
        <f>+'Alloc amt'!AD68/'Alloc amt'!$G68</f>
        <v>0</v>
      </c>
      <c r="AE69" s="98"/>
      <c r="AF69" s="98">
        <f>+'Alloc amt'!AF68/'Alloc amt'!$G68</f>
        <v>0</v>
      </c>
      <c r="AG69" s="98">
        <f>+'Alloc amt'!AG68/'Alloc amt'!$G68</f>
        <v>6.8874940192707554E-2</v>
      </c>
      <c r="AH69" s="98">
        <f>+'Alloc amt'!AH68/'Alloc amt'!$G68</f>
        <v>0</v>
      </c>
      <c r="AI69" s="98"/>
      <c r="AJ69" s="98">
        <f>+'Alloc amt'!AJ68/'Alloc amt'!$G68</f>
        <v>0</v>
      </c>
      <c r="AK69" s="98">
        <f>+'Alloc amt'!AK68/'Alloc amt'!$G68</f>
        <v>9.5357587046394812E-2</v>
      </c>
      <c r="AL69" s="98">
        <f>+'Alloc amt'!AL68/'Alloc amt'!$G68</f>
        <v>0</v>
      </c>
      <c r="AM69" s="98"/>
      <c r="AN69" s="98">
        <f>+'Alloc amt'!AN68/'Alloc amt'!$G68</f>
        <v>0</v>
      </c>
      <c r="AO69" s="98">
        <f>+'Alloc amt'!AO68/'Alloc amt'!$G68</f>
        <v>9.3073843439687026E-3</v>
      </c>
      <c r="AP69" s="98">
        <f>+'Alloc amt'!AP68/'Alloc amt'!$G68</f>
        <v>0</v>
      </c>
      <c r="AQ69" s="98"/>
      <c r="AR69" s="98">
        <f>+'Alloc amt'!AR68/'Alloc amt'!$G68</f>
        <v>0</v>
      </c>
      <c r="AS69" s="98">
        <f>+'Alloc amt'!AS68/'Alloc amt'!$G68</f>
        <v>4.9170564146312126E-3</v>
      </c>
      <c r="AT69" s="98">
        <f>+'Alloc amt'!AT68/'Alloc amt'!$G68</f>
        <v>0</v>
      </c>
      <c r="AU69" s="98"/>
      <c r="AV69" s="98">
        <f>+'Alloc amt'!AV68/'Alloc amt'!$G68</f>
        <v>0</v>
      </c>
      <c r="AW69" s="98">
        <f>+'Alloc amt'!AW68/'Alloc amt'!$G68</f>
        <v>8.8080331284463489E-3</v>
      </c>
      <c r="AX69" s="98">
        <f>+'Alloc amt'!AX68/'Alloc amt'!$G68</f>
        <v>0</v>
      </c>
      <c r="AY69" s="98"/>
      <c r="AZ69" s="98">
        <f>+'Alloc amt'!AZ68/'Alloc amt'!$G68</f>
        <v>0</v>
      </c>
      <c r="BA69" s="98">
        <f>+'Alloc amt'!BA68/'Alloc amt'!$G68</f>
        <v>2.8711188981829109E-4</v>
      </c>
      <c r="BB69" s="98">
        <f>+'Alloc amt'!BB68/'Alloc amt'!$G68</f>
        <v>0</v>
      </c>
      <c r="BC69" s="98"/>
      <c r="BD69" s="98">
        <f>+'Alloc amt'!BD68/'Alloc amt'!$G68</f>
        <v>0</v>
      </c>
      <c r="BE69" s="98">
        <f>+'Alloc amt'!BE68/'Alloc amt'!$G68</f>
        <v>2.6905266089264647E-4</v>
      </c>
      <c r="BF69" s="98">
        <f>+'Alloc amt'!BF68/'Alloc amt'!$G68</f>
        <v>0</v>
      </c>
    </row>
    <row r="70" spans="3:58" x14ac:dyDescent="0.25">
      <c r="C70" s="6" t="str">
        <f>'Alloc amt'!C69</f>
        <v>Total</v>
      </c>
      <c r="D70" s="6">
        <f>'Alloc amt'!D69</f>
        <v>0</v>
      </c>
      <c r="E70" s="6">
        <f>'Alloc amt'!E69</f>
        <v>0</v>
      </c>
      <c r="F70" s="103"/>
      <c r="G70" s="101">
        <f t="shared" si="0"/>
        <v>1</v>
      </c>
      <c r="H70" s="98">
        <f>+'Alloc amt'!H69/'Alloc amt'!$G69</f>
        <v>0</v>
      </c>
      <c r="I70" s="98">
        <f>+'Alloc amt'!I69/'Alloc amt'!$G69</f>
        <v>0</v>
      </c>
      <c r="J70" s="98">
        <f>+'Alloc amt'!J69/'Alloc amt'!$G69</f>
        <v>0</v>
      </c>
      <c r="K70" s="104"/>
      <c r="L70" s="98">
        <f>+'Alloc amt'!L69/'Alloc amt'!$G69</f>
        <v>0.11757235133637363</v>
      </c>
      <c r="M70" s="98">
        <f>+'Alloc amt'!M69/'Alloc amt'!$G69</f>
        <v>0.25300661563807381</v>
      </c>
      <c r="N70" s="98">
        <f>+'Alloc amt'!N69/'Alloc amt'!$G69</f>
        <v>0</v>
      </c>
      <c r="O70" s="98"/>
      <c r="P70" s="98">
        <f>+'Alloc amt'!P69/'Alloc amt'!$G69</f>
        <v>4.2487727683401443E-2</v>
      </c>
      <c r="Q70" s="98">
        <f>+'Alloc amt'!Q69/'Alloc amt'!$G69</f>
        <v>8.2218092319718591E-2</v>
      </c>
      <c r="R70" s="98">
        <f>+'Alloc amt'!R69/'Alloc amt'!$G69</f>
        <v>0</v>
      </c>
      <c r="S70" s="98"/>
      <c r="T70" s="98">
        <f>+'Alloc amt'!T69/'Alloc amt'!$G69</f>
        <v>3.5040018947943672E-3</v>
      </c>
      <c r="U70" s="98">
        <f>+'Alloc amt'!U69/'Alloc amt'!$G69</f>
        <v>9.792312509598871E-3</v>
      </c>
      <c r="V70" s="98">
        <f>+'Alloc amt'!V69/'Alloc amt'!$G69</f>
        <v>0</v>
      </c>
      <c r="W70" s="98"/>
      <c r="X70" s="98">
        <f>+'Alloc amt'!X69/'Alloc amt'!$G69</f>
        <v>4.9460317517870167E-2</v>
      </c>
      <c r="Y70" s="98">
        <f>+'Alloc amt'!Y69/'Alloc amt'!$G69</f>
        <v>0.11345666688156814</v>
      </c>
      <c r="Z70" s="98">
        <f>+'Alloc amt'!Z69/'Alloc amt'!$G69</f>
        <v>0</v>
      </c>
      <c r="AA70" s="98"/>
      <c r="AB70" s="98">
        <f>+'Alloc amt'!AB69/'Alloc amt'!$G69</f>
        <v>3.7408134729447505E-2</v>
      </c>
      <c r="AC70" s="98">
        <f>+'Alloc amt'!AC69/'Alloc amt'!$G69</f>
        <v>0.10951718038828824</v>
      </c>
      <c r="AD70" s="98">
        <f>+'Alloc amt'!AD69/'Alloc amt'!$G69</f>
        <v>0</v>
      </c>
      <c r="AE70" s="98"/>
      <c r="AF70" s="98">
        <f>+'Alloc amt'!AF69/'Alloc amt'!$G69</f>
        <v>2.5266207259726912E-2</v>
      </c>
      <c r="AG70" s="98">
        <f>+'Alloc amt'!AG69/'Alloc amt'!$G69</f>
        <v>4.8167146682675369E-2</v>
      </c>
      <c r="AH70" s="98">
        <f>+'Alloc amt'!AH69/'Alloc amt'!$G69</f>
        <v>0</v>
      </c>
      <c r="AI70" s="98"/>
      <c r="AJ70" s="98">
        <f>+'Alloc amt'!AJ69/'Alloc amt'!$G69</f>
        <v>2.1635067066427142E-2</v>
      </c>
      <c r="AK70" s="98">
        <f>+'Alloc amt'!AK69/'Alloc amt'!$G69</f>
        <v>6.6687577074019719E-2</v>
      </c>
      <c r="AL70" s="98">
        <f>+'Alloc amt'!AL69/'Alloc amt'!$G69</f>
        <v>0</v>
      </c>
      <c r="AM70" s="98"/>
      <c r="AN70" s="98">
        <f>+'Alloc amt'!AN69/'Alloc amt'!$G69</f>
        <v>2.3361112444233254E-3</v>
      </c>
      <c r="AO70" s="98">
        <f>+'Alloc amt'!AO69/'Alloc amt'!$G69</f>
        <v>6.5090458978785968E-3</v>
      </c>
      <c r="AP70" s="98">
        <f>+'Alloc amt'!AP69/'Alloc amt'!$G69</f>
        <v>0</v>
      </c>
      <c r="AQ70" s="98"/>
      <c r="AR70" s="98">
        <f>+'Alloc amt'!AR69/'Alloc amt'!$G69</f>
        <v>9.4561859044073966E-4</v>
      </c>
      <c r="AS70" s="98">
        <f>+'Alloc amt'!AS69/'Alloc amt'!$G69</f>
        <v>3.4387046566990418E-3</v>
      </c>
      <c r="AT70" s="98">
        <f>+'Alloc amt'!AT69/'Alloc amt'!$G69</f>
        <v>0</v>
      </c>
      <c r="AU70" s="98"/>
      <c r="AV70" s="98">
        <f>+'Alloc amt'!AV69/'Alloc amt'!$G69</f>
        <v>0</v>
      </c>
      <c r="AW70" s="98">
        <f>+'Alloc amt'!AW69/'Alloc amt'!$G69</f>
        <v>6.1598285602382204E-3</v>
      </c>
      <c r="AX70" s="98">
        <f>+'Alloc amt'!AX69/'Alloc amt'!$G69</f>
        <v>0</v>
      </c>
      <c r="AY70" s="98"/>
      <c r="AZ70" s="98">
        <f>+'Alloc amt'!AZ69/'Alloc amt'!$G69</f>
        <v>0</v>
      </c>
      <c r="BA70" s="98">
        <f>+'Alloc amt'!BA69/'Alloc amt'!$G69</f>
        <v>2.0078943767535935E-4</v>
      </c>
      <c r="BB70" s="98">
        <f>+'Alloc amt'!BB69/'Alloc amt'!$G69</f>
        <v>0</v>
      </c>
      <c r="BC70" s="98"/>
      <c r="BD70" s="98">
        <f>+'Alloc amt'!BD69/'Alloc amt'!$G69</f>
        <v>4.2342772426108958E-5</v>
      </c>
      <c r="BE70" s="98">
        <f>+'Alloc amt'!BE69/'Alloc amt'!$G69</f>
        <v>1.8815985823465535E-4</v>
      </c>
      <c r="BF70" s="98">
        <f>+'Alloc amt'!BF69/'Alloc amt'!$G69</f>
        <v>0</v>
      </c>
    </row>
    <row r="71" spans="3:58" x14ac:dyDescent="0.25">
      <c r="C71" s="6">
        <f>'Alloc amt'!C70</f>
        <v>0</v>
      </c>
      <c r="D71" s="6">
        <f>'Alloc amt'!D70</f>
        <v>0</v>
      </c>
      <c r="E71" s="6">
        <f>'Alloc amt'!E70</f>
        <v>0</v>
      </c>
      <c r="F71" s="103"/>
      <c r="G71" s="101" t="e">
        <f t="shared" si="0"/>
        <v>#DIV/0!</v>
      </c>
      <c r="H71" s="98" t="e">
        <f>+'Alloc amt'!H70/'Alloc amt'!$G70</f>
        <v>#DIV/0!</v>
      </c>
      <c r="I71" s="98" t="e">
        <f>+'Alloc amt'!I70/'Alloc amt'!$G70</f>
        <v>#DIV/0!</v>
      </c>
      <c r="J71" s="98" t="e">
        <f>+'Alloc amt'!J70/'Alloc amt'!$G70</f>
        <v>#DIV/0!</v>
      </c>
      <c r="K71" s="104"/>
      <c r="L71" s="98" t="e">
        <f>+'Alloc amt'!L70/'Alloc amt'!$G70</f>
        <v>#DIV/0!</v>
      </c>
      <c r="M71" s="98" t="e">
        <f>+'Alloc amt'!M70/'Alloc amt'!$G70</f>
        <v>#DIV/0!</v>
      </c>
      <c r="N71" s="98" t="e">
        <f>+'Alloc amt'!N70/'Alloc amt'!$G70</f>
        <v>#DIV/0!</v>
      </c>
      <c r="O71" s="98"/>
      <c r="P71" s="98" t="e">
        <f>+'Alloc amt'!P70/'Alloc amt'!$G70</f>
        <v>#DIV/0!</v>
      </c>
      <c r="Q71" s="98" t="e">
        <f>+'Alloc amt'!Q70/'Alloc amt'!$G70</f>
        <v>#DIV/0!</v>
      </c>
      <c r="R71" s="98" t="e">
        <f>+'Alloc amt'!R70/'Alloc amt'!$G70</f>
        <v>#DIV/0!</v>
      </c>
      <c r="S71" s="98"/>
      <c r="T71" s="98" t="e">
        <f>+'Alloc amt'!T70/'Alloc amt'!$G70</f>
        <v>#DIV/0!</v>
      </c>
      <c r="U71" s="98" t="e">
        <f>+'Alloc amt'!U70/'Alloc amt'!$G70</f>
        <v>#DIV/0!</v>
      </c>
      <c r="V71" s="98" t="e">
        <f>+'Alloc amt'!V70/'Alloc amt'!$G70</f>
        <v>#DIV/0!</v>
      </c>
      <c r="W71" s="98"/>
      <c r="X71" s="98" t="e">
        <f>+'Alloc amt'!X70/'Alloc amt'!$G70</f>
        <v>#DIV/0!</v>
      </c>
      <c r="Y71" s="98" t="e">
        <f>+'Alloc amt'!Y70/'Alloc amt'!$G70</f>
        <v>#DIV/0!</v>
      </c>
      <c r="Z71" s="98" t="e">
        <f>+'Alloc amt'!Z70/'Alloc amt'!$G70</f>
        <v>#DIV/0!</v>
      </c>
      <c r="AA71" s="98"/>
      <c r="AB71" s="98" t="e">
        <f>+'Alloc amt'!AB70/'Alloc amt'!$G70</f>
        <v>#DIV/0!</v>
      </c>
      <c r="AC71" s="98" t="e">
        <f>+'Alloc amt'!AC70/'Alloc amt'!$G70</f>
        <v>#DIV/0!</v>
      </c>
      <c r="AD71" s="98" t="e">
        <f>+'Alloc amt'!AD70/'Alloc amt'!$G70</f>
        <v>#DIV/0!</v>
      </c>
      <c r="AE71" s="98"/>
      <c r="AF71" s="98" t="e">
        <f>+'Alloc amt'!AF70/'Alloc amt'!$G70</f>
        <v>#DIV/0!</v>
      </c>
      <c r="AG71" s="98" t="e">
        <f>+'Alloc amt'!AG70/'Alloc amt'!$G70</f>
        <v>#DIV/0!</v>
      </c>
      <c r="AH71" s="98" t="e">
        <f>+'Alloc amt'!AH70/'Alloc amt'!$G70</f>
        <v>#DIV/0!</v>
      </c>
      <c r="AI71" s="98"/>
      <c r="AJ71" s="98" t="e">
        <f>+'Alloc amt'!AJ70/'Alloc amt'!$G70</f>
        <v>#DIV/0!</v>
      </c>
      <c r="AK71" s="98" t="e">
        <f>+'Alloc amt'!AK70/'Alloc amt'!$G70</f>
        <v>#DIV/0!</v>
      </c>
      <c r="AL71" s="98" t="e">
        <f>+'Alloc amt'!AL70/'Alloc amt'!$G70</f>
        <v>#DIV/0!</v>
      </c>
      <c r="AM71" s="98"/>
      <c r="AN71" s="98" t="e">
        <f>+'Alloc amt'!AN70/'Alloc amt'!$G70</f>
        <v>#DIV/0!</v>
      </c>
      <c r="AO71" s="98" t="e">
        <f>+'Alloc amt'!AO70/'Alloc amt'!$G70</f>
        <v>#DIV/0!</v>
      </c>
      <c r="AP71" s="98" t="e">
        <f>+'Alloc amt'!AP70/'Alloc amt'!$G70</f>
        <v>#DIV/0!</v>
      </c>
      <c r="AQ71" s="98"/>
      <c r="AR71" s="98" t="e">
        <f>+'Alloc amt'!AR70/'Alloc amt'!$G70</f>
        <v>#DIV/0!</v>
      </c>
      <c r="AS71" s="98" t="e">
        <f>+'Alloc amt'!AS70/'Alloc amt'!$G70</f>
        <v>#DIV/0!</v>
      </c>
      <c r="AT71" s="98" t="e">
        <f>+'Alloc amt'!AT70/'Alloc amt'!$G70</f>
        <v>#DIV/0!</v>
      </c>
      <c r="AU71" s="98"/>
      <c r="AV71" s="98" t="e">
        <f>+'Alloc amt'!AV70/'Alloc amt'!$G70</f>
        <v>#DIV/0!</v>
      </c>
      <c r="AW71" s="98" t="e">
        <f>+'Alloc amt'!AW70/'Alloc amt'!$G70</f>
        <v>#DIV/0!</v>
      </c>
      <c r="AX71" s="98" t="e">
        <f>+'Alloc amt'!AX70/'Alloc amt'!$G70</f>
        <v>#DIV/0!</v>
      </c>
      <c r="AY71" s="98"/>
      <c r="AZ71" s="98" t="e">
        <f>+'Alloc amt'!AZ70/'Alloc amt'!$G70</f>
        <v>#DIV/0!</v>
      </c>
      <c r="BA71" s="98" t="e">
        <f>+'Alloc amt'!BA70/'Alloc amt'!$G70</f>
        <v>#DIV/0!</v>
      </c>
      <c r="BB71" s="98" t="e">
        <f>+'Alloc amt'!BB70/'Alloc amt'!$G70</f>
        <v>#DIV/0!</v>
      </c>
      <c r="BC71" s="98"/>
      <c r="BD71" s="98" t="e">
        <f>+'Alloc amt'!BD70/'Alloc amt'!$G70</f>
        <v>#DIV/0!</v>
      </c>
      <c r="BE71" s="98" t="e">
        <f>+'Alloc amt'!BE70/'Alloc amt'!$G70</f>
        <v>#DIV/0!</v>
      </c>
      <c r="BF71" s="98" t="e">
        <f>+'Alloc amt'!BF70/'Alloc amt'!$G70</f>
        <v>#DIV/0!</v>
      </c>
    </row>
    <row r="72" spans="3:58" x14ac:dyDescent="0.25">
      <c r="C72" s="6" t="str">
        <f>'Alloc amt'!C71</f>
        <v>Memo: Acct 502: Steam Expense</v>
      </c>
      <c r="D72" s="6">
        <f>'Alloc amt'!D71</f>
        <v>0</v>
      </c>
      <c r="E72" s="6">
        <f>'Alloc amt'!E71</f>
        <v>0</v>
      </c>
      <c r="F72" s="103"/>
      <c r="G72" s="101" t="e">
        <f t="shared" si="0"/>
        <v>#DIV/0!</v>
      </c>
      <c r="H72" s="98" t="e">
        <f>+'Alloc amt'!H71/'Alloc amt'!$G71</f>
        <v>#DIV/0!</v>
      </c>
      <c r="I72" s="98" t="e">
        <f>+'Alloc amt'!I71/'Alloc amt'!$G71</f>
        <v>#DIV/0!</v>
      </c>
      <c r="J72" s="98" t="e">
        <f>+'Alloc amt'!J71/'Alloc amt'!$G71</f>
        <v>#DIV/0!</v>
      </c>
      <c r="K72" s="104"/>
      <c r="L72" s="98" t="e">
        <f>+'Alloc amt'!L71/'Alloc amt'!$G71</f>
        <v>#DIV/0!</v>
      </c>
      <c r="M72" s="98" t="e">
        <f>+'Alloc amt'!M71/'Alloc amt'!$G71</f>
        <v>#DIV/0!</v>
      </c>
      <c r="N72" s="98" t="e">
        <f>+'Alloc amt'!N71/'Alloc amt'!$G71</f>
        <v>#DIV/0!</v>
      </c>
      <c r="O72" s="98"/>
      <c r="P72" s="98" t="e">
        <f>+'Alloc amt'!P71/'Alloc amt'!$G71</f>
        <v>#DIV/0!</v>
      </c>
      <c r="Q72" s="98" t="e">
        <f>+'Alloc amt'!Q71/'Alloc amt'!$G71</f>
        <v>#DIV/0!</v>
      </c>
      <c r="R72" s="98" t="e">
        <f>+'Alloc amt'!R71/'Alloc amt'!$G71</f>
        <v>#DIV/0!</v>
      </c>
      <c r="S72" s="98"/>
      <c r="T72" s="98" t="e">
        <f>+'Alloc amt'!T71/'Alloc amt'!$G71</f>
        <v>#DIV/0!</v>
      </c>
      <c r="U72" s="98" t="e">
        <f>+'Alloc amt'!U71/'Alloc amt'!$G71</f>
        <v>#DIV/0!</v>
      </c>
      <c r="V72" s="98" t="e">
        <f>+'Alloc amt'!V71/'Alloc amt'!$G71</f>
        <v>#DIV/0!</v>
      </c>
      <c r="W72" s="98"/>
      <c r="X72" s="98" t="e">
        <f>+'Alloc amt'!X71/'Alloc amt'!$G71</f>
        <v>#DIV/0!</v>
      </c>
      <c r="Y72" s="98" t="e">
        <f>+'Alloc amt'!Y71/'Alloc amt'!$G71</f>
        <v>#DIV/0!</v>
      </c>
      <c r="Z72" s="98" t="e">
        <f>+'Alloc amt'!Z71/'Alloc amt'!$G71</f>
        <v>#DIV/0!</v>
      </c>
      <c r="AA72" s="98"/>
      <c r="AB72" s="98" t="e">
        <f>+'Alloc amt'!AB71/'Alloc amt'!$G71</f>
        <v>#DIV/0!</v>
      </c>
      <c r="AC72" s="98" t="e">
        <f>+'Alloc amt'!AC71/'Alloc amt'!$G71</f>
        <v>#DIV/0!</v>
      </c>
      <c r="AD72" s="98" t="e">
        <f>+'Alloc amt'!AD71/'Alloc amt'!$G71</f>
        <v>#DIV/0!</v>
      </c>
      <c r="AE72" s="98"/>
      <c r="AF72" s="98" t="e">
        <f>+'Alloc amt'!AF71/'Alloc amt'!$G71</f>
        <v>#DIV/0!</v>
      </c>
      <c r="AG72" s="98" t="e">
        <f>+'Alloc amt'!AG71/'Alloc amt'!$G71</f>
        <v>#DIV/0!</v>
      </c>
      <c r="AH72" s="98" t="e">
        <f>+'Alloc amt'!AH71/'Alloc amt'!$G71</f>
        <v>#DIV/0!</v>
      </c>
      <c r="AI72" s="98"/>
      <c r="AJ72" s="98" t="e">
        <f>+'Alloc amt'!AJ71/'Alloc amt'!$G71</f>
        <v>#DIV/0!</v>
      </c>
      <c r="AK72" s="98" t="e">
        <f>+'Alloc amt'!AK71/'Alloc amt'!$G71</f>
        <v>#DIV/0!</v>
      </c>
      <c r="AL72" s="98" t="e">
        <f>+'Alloc amt'!AL71/'Alloc amt'!$G71</f>
        <v>#DIV/0!</v>
      </c>
      <c r="AM72" s="98"/>
      <c r="AN72" s="98" t="e">
        <f>+'Alloc amt'!AN71/'Alloc amt'!$G71</f>
        <v>#DIV/0!</v>
      </c>
      <c r="AO72" s="98" t="e">
        <f>+'Alloc amt'!AO71/'Alloc amt'!$G71</f>
        <v>#DIV/0!</v>
      </c>
      <c r="AP72" s="98" t="e">
        <f>+'Alloc amt'!AP71/'Alloc amt'!$G71</f>
        <v>#DIV/0!</v>
      </c>
      <c r="AQ72" s="98"/>
      <c r="AR72" s="98" t="e">
        <f>+'Alloc amt'!AR71/'Alloc amt'!$G71</f>
        <v>#DIV/0!</v>
      </c>
      <c r="AS72" s="98" t="e">
        <f>+'Alloc amt'!AS71/'Alloc amt'!$G71</f>
        <v>#DIV/0!</v>
      </c>
      <c r="AT72" s="98" t="e">
        <f>+'Alloc amt'!AT71/'Alloc amt'!$G71</f>
        <v>#DIV/0!</v>
      </c>
      <c r="AU72" s="98"/>
      <c r="AV72" s="98" t="e">
        <f>+'Alloc amt'!AV71/'Alloc amt'!$G71</f>
        <v>#DIV/0!</v>
      </c>
      <c r="AW72" s="98" t="e">
        <f>+'Alloc amt'!AW71/'Alloc amt'!$G71</f>
        <v>#DIV/0!</v>
      </c>
      <c r="AX72" s="98" t="e">
        <f>+'Alloc amt'!AX71/'Alloc amt'!$G71</f>
        <v>#DIV/0!</v>
      </c>
      <c r="AY72" s="98"/>
      <c r="AZ72" s="98" t="e">
        <f>+'Alloc amt'!AZ71/'Alloc amt'!$G71</f>
        <v>#DIV/0!</v>
      </c>
      <c r="BA72" s="98" t="e">
        <f>+'Alloc amt'!BA71/'Alloc amt'!$G71</f>
        <v>#DIV/0!</v>
      </c>
      <c r="BB72" s="98" t="e">
        <f>+'Alloc amt'!BB71/'Alloc amt'!$G71</f>
        <v>#DIV/0!</v>
      </c>
      <c r="BC72" s="98"/>
      <c r="BD72" s="98" t="e">
        <f>+'Alloc amt'!BD71/'Alloc amt'!$G71</f>
        <v>#DIV/0!</v>
      </c>
      <c r="BE72" s="98" t="e">
        <f>+'Alloc amt'!BE71/'Alloc amt'!$G71</f>
        <v>#DIV/0!</v>
      </c>
      <c r="BF72" s="98" t="e">
        <f>+'Alloc amt'!BF71/'Alloc amt'!$G71</f>
        <v>#DIV/0!</v>
      </c>
    </row>
    <row r="73" spans="3:58" x14ac:dyDescent="0.25">
      <c r="C73" s="6" t="str">
        <f>'Alloc amt'!C72</f>
        <v>Demand</v>
      </c>
      <c r="D73" s="6" t="str">
        <f>'Alloc amt'!D72</f>
        <v>Production Plant</v>
      </c>
      <c r="E73" s="6">
        <f>'Alloc amt'!E72</f>
        <v>0</v>
      </c>
      <c r="F73" s="103"/>
      <c r="G73" s="101">
        <f t="shared" si="0"/>
        <v>1</v>
      </c>
      <c r="H73" s="98">
        <f>+'Alloc amt'!H72/'Alloc amt'!$G72</f>
        <v>1</v>
      </c>
      <c r="I73" s="98">
        <f>+'Alloc amt'!I72/'Alloc amt'!$G72</f>
        <v>0</v>
      </c>
      <c r="J73" s="98">
        <f>+'Alloc amt'!J72/'Alloc amt'!$G72</f>
        <v>0</v>
      </c>
      <c r="K73" s="104"/>
      <c r="L73" s="98">
        <f>+'Alloc amt'!L72/'Alloc amt'!$G72</f>
        <v>0.3910502904467173</v>
      </c>
      <c r="M73" s="98">
        <f>+'Alloc amt'!M72/'Alloc amt'!$G72</f>
        <v>0</v>
      </c>
      <c r="N73" s="98">
        <f>+'Alloc amt'!N72/'Alloc amt'!$G72</f>
        <v>0</v>
      </c>
      <c r="O73" s="98"/>
      <c r="P73" s="98">
        <f>+'Alloc amt'!P72/'Alloc amt'!$G72</f>
        <v>0.1413158626340664</v>
      </c>
      <c r="Q73" s="98">
        <f>+'Alloc amt'!Q72/'Alloc amt'!$G72</f>
        <v>0</v>
      </c>
      <c r="R73" s="98">
        <f>+'Alloc amt'!R72/'Alloc amt'!$G72</f>
        <v>0</v>
      </c>
      <c r="S73" s="98"/>
      <c r="T73" s="98">
        <f>+'Alloc amt'!T72/'Alloc amt'!$G72</f>
        <v>1.1654448882840965E-2</v>
      </c>
      <c r="U73" s="98">
        <f>+'Alloc amt'!U72/'Alloc amt'!$G72</f>
        <v>0</v>
      </c>
      <c r="V73" s="98">
        <f>+'Alloc amt'!V72/'Alloc amt'!$G72</f>
        <v>0</v>
      </c>
      <c r="W73" s="98"/>
      <c r="X73" s="98">
        <f>+'Alloc amt'!X72/'Alloc amt'!$G72</f>
        <v>0.1645069721844227</v>
      </c>
      <c r="Y73" s="98">
        <f>+'Alloc amt'!Y72/'Alloc amt'!$G72</f>
        <v>0</v>
      </c>
      <c r="Z73" s="98">
        <f>+'Alloc amt'!Z72/'Alloc amt'!$G72</f>
        <v>0</v>
      </c>
      <c r="AA73" s="98"/>
      <c r="AB73" s="98">
        <f>+'Alloc amt'!AB72/'Alloc amt'!$G72</f>
        <v>0.12442093557496745</v>
      </c>
      <c r="AC73" s="98">
        <f>+'Alloc amt'!AC72/'Alloc amt'!$G72</f>
        <v>0</v>
      </c>
      <c r="AD73" s="98">
        <f>+'Alloc amt'!AD72/'Alloc amt'!$G72</f>
        <v>0</v>
      </c>
      <c r="AE73" s="98"/>
      <c r="AF73" s="98">
        <f>+'Alloc amt'!AF72/'Alloc amt'!$G72</f>
        <v>8.4036404606177659E-2</v>
      </c>
      <c r="AG73" s="98">
        <f>+'Alloc amt'!AG72/'Alloc amt'!$G72</f>
        <v>0</v>
      </c>
      <c r="AH73" s="98">
        <f>+'Alloc amt'!AH72/'Alloc amt'!$G72</f>
        <v>0</v>
      </c>
      <c r="AI73" s="98"/>
      <c r="AJ73" s="98">
        <f>+'Alloc amt'!AJ72/'Alloc amt'!$G72</f>
        <v>7.1959088714279446E-2</v>
      </c>
      <c r="AK73" s="98">
        <f>+'Alloc amt'!AK72/'Alloc amt'!$G72</f>
        <v>0</v>
      </c>
      <c r="AL73" s="98">
        <f>+'Alloc amt'!AL72/'Alloc amt'!$G72</f>
        <v>0</v>
      </c>
      <c r="AM73" s="98"/>
      <c r="AN73" s="98">
        <f>+'Alloc amt'!AN72/'Alloc amt'!$G72</f>
        <v>7.7699983904715919E-3</v>
      </c>
      <c r="AO73" s="98">
        <f>+'Alloc amt'!AO72/'Alloc amt'!$G72</f>
        <v>0</v>
      </c>
      <c r="AP73" s="98">
        <f>+'Alloc amt'!AP72/'Alloc amt'!$G72</f>
        <v>0</v>
      </c>
      <c r="AQ73" s="98"/>
      <c r="AR73" s="98">
        <f>+'Alloc amt'!AR72/'Alloc amt'!$G72</f>
        <v>3.1451648303410739E-3</v>
      </c>
      <c r="AS73" s="98">
        <f>+'Alloc amt'!AS72/'Alloc amt'!$G72</f>
        <v>0</v>
      </c>
      <c r="AT73" s="98">
        <f>+'Alloc amt'!AT72/'Alloc amt'!$G72</f>
        <v>0</v>
      </c>
      <c r="AU73" s="98"/>
      <c r="AV73" s="98">
        <f>+'Alloc amt'!AV72/'Alloc amt'!$G72</f>
        <v>0</v>
      </c>
      <c r="AW73" s="98">
        <f>+'Alloc amt'!AW72/'Alloc amt'!$G72</f>
        <v>0</v>
      </c>
      <c r="AX73" s="98">
        <f>+'Alloc amt'!AX72/'Alloc amt'!$G72</f>
        <v>0</v>
      </c>
      <c r="AY73" s="98"/>
      <c r="AZ73" s="98">
        <f>+'Alloc amt'!AZ72/'Alloc amt'!$G72</f>
        <v>0</v>
      </c>
      <c r="BA73" s="98">
        <f>+'Alloc amt'!BA72/'Alloc amt'!$G72</f>
        <v>0</v>
      </c>
      <c r="BB73" s="98">
        <f>+'Alloc amt'!BB72/'Alloc amt'!$G72</f>
        <v>0</v>
      </c>
      <c r="BC73" s="98"/>
      <c r="BD73" s="98">
        <f>+'Alloc amt'!BD72/'Alloc amt'!$G72</f>
        <v>1.4083373571543539E-4</v>
      </c>
      <c r="BE73" s="98">
        <f>+'Alloc amt'!BE72/'Alloc amt'!$G72</f>
        <v>0</v>
      </c>
      <c r="BF73" s="98">
        <f>+'Alloc amt'!BF72/'Alloc amt'!$G72</f>
        <v>0</v>
      </c>
    </row>
    <row r="74" spans="3:58" x14ac:dyDescent="0.25">
      <c r="C74" s="6" t="str">
        <f>'Alloc amt'!C73</f>
        <v>Energy</v>
      </c>
      <c r="D74" s="6" t="str">
        <f>'Alloc amt'!D73</f>
        <v>Energy @ Source</v>
      </c>
      <c r="E74" s="6">
        <f>'Alloc amt'!E73</f>
        <v>0</v>
      </c>
      <c r="F74" s="103"/>
      <c r="G74" s="101" t="e">
        <f t="shared" si="0"/>
        <v>#DIV/0!</v>
      </c>
      <c r="H74" s="98" t="e">
        <f>+'Alloc amt'!H73/'Alloc amt'!$G73</f>
        <v>#DIV/0!</v>
      </c>
      <c r="I74" s="98" t="e">
        <f>+'Alloc amt'!I73/'Alloc amt'!$G73</f>
        <v>#DIV/0!</v>
      </c>
      <c r="J74" s="98" t="e">
        <f>+'Alloc amt'!J73/'Alloc amt'!$G73</f>
        <v>#DIV/0!</v>
      </c>
      <c r="K74" s="104"/>
      <c r="L74" s="98" t="e">
        <f>+'Alloc amt'!L73/'Alloc amt'!$G73</f>
        <v>#DIV/0!</v>
      </c>
      <c r="M74" s="98" t="e">
        <f>+'Alloc amt'!M73/'Alloc amt'!$G73</f>
        <v>#DIV/0!</v>
      </c>
      <c r="N74" s="98" t="e">
        <f>+'Alloc amt'!N73/'Alloc amt'!$G73</f>
        <v>#DIV/0!</v>
      </c>
      <c r="O74" s="98"/>
      <c r="P74" s="98" t="e">
        <f>+'Alloc amt'!P73/'Alloc amt'!$G73</f>
        <v>#DIV/0!</v>
      </c>
      <c r="Q74" s="98" t="e">
        <f>+'Alloc amt'!Q73/'Alloc amt'!$G73</f>
        <v>#DIV/0!</v>
      </c>
      <c r="R74" s="98" t="e">
        <f>+'Alloc amt'!R73/'Alloc amt'!$G73</f>
        <v>#DIV/0!</v>
      </c>
      <c r="S74" s="98"/>
      <c r="T74" s="98" t="e">
        <f>+'Alloc amt'!T73/'Alloc amt'!$G73</f>
        <v>#DIV/0!</v>
      </c>
      <c r="U74" s="98" t="e">
        <f>+'Alloc amt'!U73/'Alloc amt'!$G73</f>
        <v>#DIV/0!</v>
      </c>
      <c r="V74" s="98" t="e">
        <f>+'Alloc amt'!V73/'Alloc amt'!$G73</f>
        <v>#DIV/0!</v>
      </c>
      <c r="W74" s="98"/>
      <c r="X74" s="98" t="e">
        <f>+'Alloc amt'!X73/'Alloc amt'!$G73</f>
        <v>#DIV/0!</v>
      </c>
      <c r="Y74" s="98" t="e">
        <f>+'Alloc amt'!Y73/'Alloc amt'!$G73</f>
        <v>#DIV/0!</v>
      </c>
      <c r="Z74" s="98" t="e">
        <f>+'Alloc amt'!Z73/'Alloc amt'!$G73</f>
        <v>#DIV/0!</v>
      </c>
      <c r="AA74" s="98"/>
      <c r="AB74" s="98" t="e">
        <f>+'Alloc amt'!AB73/'Alloc amt'!$G73</f>
        <v>#DIV/0!</v>
      </c>
      <c r="AC74" s="98" t="e">
        <f>+'Alloc amt'!AC73/'Alloc amt'!$G73</f>
        <v>#DIV/0!</v>
      </c>
      <c r="AD74" s="98" t="e">
        <f>+'Alloc amt'!AD73/'Alloc amt'!$G73</f>
        <v>#DIV/0!</v>
      </c>
      <c r="AE74" s="98"/>
      <c r="AF74" s="98" t="e">
        <f>+'Alloc amt'!AF73/'Alloc amt'!$G73</f>
        <v>#DIV/0!</v>
      </c>
      <c r="AG74" s="98" t="e">
        <f>+'Alloc amt'!AG73/'Alloc amt'!$G73</f>
        <v>#DIV/0!</v>
      </c>
      <c r="AH74" s="98" t="e">
        <f>+'Alloc amt'!AH73/'Alloc amt'!$G73</f>
        <v>#DIV/0!</v>
      </c>
      <c r="AI74" s="98"/>
      <c r="AJ74" s="98" t="e">
        <f>+'Alloc amt'!AJ73/'Alloc amt'!$G73</f>
        <v>#DIV/0!</v>
      </c>
      <c r="AK74" s="98" t="e">
        <f>+'Alloc amt'!AK73/'Alloc amt'!$G73</f>
        <v>#DIV/0!</v>
      </c>
      <c r="AL74" s="98" t="e">
        <f>+'Alloc amt'!AL73/'Alloc amt'!$G73</f>
        <v>#DIV/0!</v>
      </c>
      <c r="AM74" s="98"/>
      <c r="AN74" s="98" t="e">
        <f>+'Alloc amt'!AN73/'Alloc amt'!$G73</f>
        <v>#DIV/0!</v>
      </c>
      <c r="AO74" s="98" t="e">
        <f>+'Alloc amt'!AO73/'Alloc amt'!$G73</f>
        <v>#DIV/0!</v>
      </c>
      <c r="AP74" s="98" t="e">
        <f>+'Alloc amt'!AP73/'Alloc amt'!$G73</f>
        <v>#DIV/0!</v>
      </c>
      <c r="AQ74" s="98"/>
      <c r="AR74" s="98" t="e">
        <f>+'Alloc amt'!AR73/'Alloc amt'!$G73</f>
        <v>#DIV/0!</v>
      </c>
      <c r="AS74" s="98" t="e">
        <f>+'Alloc amt'!AS73/'Alloc amt'!$G73</f>
        <v>#DIV/0!</v>
      </c>
      <c r="AT74" s="98" t="e">
        <f>+'Alloc amt'!AT73/'Alloc amt'!$G73</f>
        <v>#DIV/0!</v>
      </c>
      <c r="AU74" s="98"/>
      <c r="AV74" s="98" t="e">
        <f>+'Alloc amt'!AV73/'Alloc amt'!$G73</f>
        <v>#DIV/0!</v>
      </c>
      <c r="AW74" s="98" t="e">
        <f>+'Alloc amt'!AW73/'Alloc amt'!$G73</f>
        <v>#DIV/0!</v>
      </c>
      <c r="AX74" s="98" t="e">
        <f>+'Alloc amt'!AX73/'Alloc amt'!$G73</f>
        <v>#DIV/0!</v>
      </c>
      <c r="AY74" s="98"/>
      <c r="AZ74" s="98" t="e">
        <f>+'Alloc amt'!AZ73/'Alloc amt'!$G73</f>
        <v>#DIV/0!</v>
      </c>
      <c r="BA74" s="98" t="e">
        <f>+'Alloc amt'!BA73/'Alloc amt'!$G73</f>
        <v>#DIV/0!</v>
      </c>
      <c r="BB74" s="98" t="e">
        <f>+'Alloc amt'!BB73/'Alloc amt'!$G73</f>
        <v>#DIV/0!</v>
      </c>
      <c r="BC74" s="98"/>
      <c r="BD74" s="98" t="e">
        <f>+'Alloc amt'!BD73/'Alloc amt'!$G73</f>
        <v>#DIV/0!</v>
      </c>
      <c r="BE74" s="98" t="e">
        <f>+'Alloc amt'!BE73/'Alloc amt'!$G73</f>
        <v>#DIV/0!</v>
      </c>
      <c r="BF74" s="98" t="e">
        <f>+'Alloc amt'!BF73/'Alloc amt'!$G73</f>
        <v>#DIV/0!</v>
      </c>
    </row>
    <row r="75" spans="3:58" x14ac:dyDescent="0.25">
      <c r="C75" s="6" t="str">
        <f>'Alloc amt'!C74</f>
        <v>Total</v>
      </c>
      <c r="D75" s="6">
        <f>'Alloc amt'!D74</f>
        <v>0</v>
      </c>
      <c r="E75" s="6">
        <f>'Alloc amt'!E74</f>
        <v>0</v>
      </c>
      <c r="F75" s="103"/>
      <c r="G75" s="101">
        <f t="shared" si="0"/>
        <v>1</v>
      </c>
      <c r="H75" s="98">
        <f>+'Alloc amt'!H74/'Alloc amt'!$G74</f>
        <v>0</v>
      </c>
      <c r="I75" s="98">
        <f>+'Alloc amt'!I74/'Alloc amt'!$G74</f>
        <v>0</v>
      </c>
      <c r="J75" s="98">
        <f>+'Alloc amt'!J74/'Alloc amt'!$G74</f>
        <v>0</v>
      </c>
      <c r="K75" s="104"/>
      <c r="L75" s="98">
        <f>+'Alloc amt'!L74/'Alloc amt'!$G74</f>
        <v>0.3910502904467173</v>
      </c>
      <c r="M75" s="98">
        <f>+'Alloc amt'!M74/'Alloc amt'!$G74</f>
        <v>0</v>
      </c>
      <c r="N75" s="98">
        <f>+'Alloc amt'!N74/'Alloc amt'!$G74</f>
        <v>0</v>
      </c>
      <c r="O75" s="98"/>
      <c r="P75" s="98">
        <f>+'Alloc amt'!P74/'Alloc amt'!$G74</f>
        <v>0.1413158626340664</v>
      </c>
      <c r="Q75" s="98">
        <f>+'Alloc amt'!Q74/'Alloc amt'!$G74</f>
        <v>0</v>
      </c>
      <c r="R75" s="98">
        <f>+'Alloc amt'!R74/'Alloc amt'!$G74</f>
        <v>0</v>
      </c>
      <c r="S75" s="98"/>
      <c r="T75" s="98">
        <f>+'Alloc amt'!T74/'Alloc amt'!$G74</f>
        <v>1.1654448882840965E-2</v>
      </c>
      <c r="U75" s="98">
        <f>+'Alloc amt'!U74/'Alloc amt'!$G74</f>
        <v>0</v>
      </c>
      <c r="V75" s="98">
        <f>+'Alloc amt'!V74/'Alloc amt'!$G74</f>
        <v>0</v>
      </c>
      <c r="W75" s="98"/>
      <c r="X75" s="98">
        <f>+'Alloc amt'!X74/'Alloc amt'!$G74</f>
        <v>0.1645069721844227</v>
      </c>
      <c r="Y75" s="98">
        <f>+'Alloc amt'!Y74/'Alloc amt'!$G74</f>
        <v>0</v>
      </c>
      <c r="Z75" s="98">
        <f>+'Alloc amt'!Z74/'Alloc amt'!$G74</f>
        <v>0</v>
      </c>
      <c r="AA75" s="98"/>
      <c r="AB75" s="98">
        <f>+'Alloc amt'!AB74/'Alloc amt'!$G74</f>
        <v>0.12442093557496745</v>
      </c>
      <c r="AC75" s="98">
        <f>+'Alloc amt'!AC74/'Alloc amt'!$G74</f>
        <v>0</v>
      </c>
      <c r="AD75" s="98">
        <f>+'Alloc amt'!AD74/'Alloc amt'!$G74</f>
        <v>0</v>
      </c>
      <c r="AE75" s="98"/>
      <c r="AF75" s="98">
        <f>+'Alloc amt'!AF74/'Alloc amt'!$G74</f>
        <v>8.4036404606177659E-2</v>
      </c>
      <c r="AG75" s="98">
        <f>+'Alloc amt'!AG74/'Alloc amt'!$G74</f>
        <v>0</v>
      </c>
      <c r="AH75" s="98">
        <f>+'Alloc amt'!AH74/'Alloc amt'!$G74</f>
        <v>0</v>
      </c>
      <c r="AI75" s="98"/>
      <c r="AJ75" s="98">
        <f>+'Alloc amt'!AJ74/'Alloc amt'!$G74</f>
        <v>7.1959088714279446E-2</v>
      </c>
      <c r="AK75" s="98">
        <f>+'Alloc amt'!AK74/'Alloc amt'!$G74</f>
        <v>0</v>
      </c>
      <c r="AL75" s="98">
        <f>+'Alloc amt'!AL74/'Alloc amt'!$G74</f>
        <v>0</v>
      </c>
      <c r="AM75" s="98"/>
      <c r="AN75" s="98">
        <f>+'Alloc amt'!AN74/'Alloc amt'!$G74</f>
        <v>7.7699983904715919E-3</v>
      </c>
      <c r="AO75" s="98">
        <f>+'Alloc amt'!AO74/'Alloc amt'!$G74</f>
        <v>0</v>
      </c>
      <c r="AP75" s="98">
        <f>+'Alloc amt'!AP74/'Alloc amt'!$G74</f>
        <v>0</v>
      </c>
      <c r="AQ75" s="98"/>
      <c r="AR75" s="98">
        <f>+'Alloc amt'!AR74/'Alloc amt'!$G74</f>
        <v>3.1451648303410739E-3</v>
      </c>
      <c r="AS75" s="98">
        <f>+'Alloc amt'!AS74/'Alloc amt'!$G74</f>
        <v>0</v>
      </c>
      <c r="AT75" s="98">
        <f>+'Alloc amt'!AT74/'Alloc amt'!$G74</f>
        <v>0</v>
      </c>
      <c r="AU75" s="98"/>
      <c r="AV75" s="98">
        <f>+'Alloc amt'!AV74/'Alloc amt'!$G74</f>
        <v>0</v>
      </c>
      <c r="AW75" s="98">
        <f>+'Alloc amt'!AW74/'Alloc amt'!$G74</f>
        <v>0</v>
      </c>
      <c r="AX75" s="98">
        <f>+'Alloc amt'!AX74/'Alloc amt'!$G74</f>
        <v>0</v>
      </c>
      <c r="AY75" s="98"/>
      <c r="AZ75" s="98">
        <f>+'Alloc amt'!AZ74/'Alloc amt'!$G74</f>
        <v>0</v>
      </c>
      <c r="BA75" s="98">
        <f>+'Alloc amt'!BA74/'Alloc amt'!$G74</f>
        <v>0</v>
      </c>
      <c r="BB75" s="98">
        <f>+'Alloc amt'!BB74/'Alloc amt'!$G74</f>
        <v>0</v>
      </c>
      <c r="BC75" s="98"/>
      <c r="BD75" s="98">
        <f>+'Alloc amt'!BD74/'Alloc amt'!$G74</f>
        <v>1.4083373571543539E-4</v>
      </c>
      <c r="BE75" s="98">
        <f>+'Alloc amt'!BE74/'Alloc amt'!$G74</f>
        <v>0</v>
      </c>
      <c r="BF75" s="98">
        <f>+'Alloc amt'!BF74/'Alloc amt'!$G74</f>
        <v>0</v>
      </c>
    </row>
    <row r="76" spans="3:58" x14ac:dyDescent="0.25">
      <c r="C76" s="6">
        <f>'Alloc amt'!C75</f>
        <v>0</v>
      </c>
      <c r="D76" s="6">
        <f>'Alloc amt'!D75</f>
        <v>0</v>
      </c>
      <c r="E76" s="6">
        <f>'Alloc amt'!E75</f>
        <v>0</v>
      </c>
      <c r="F76" s="103"/>
      <c r="G76" s="101" t="e">
        <f t="shared" si="0"/>
        <v>#DIV/0!</v>
      </c>
      <c r="H76" s="98" t="e">
        <f>+'Alloc amt'!H75/'Alloc amt'!$G75</f>
        <v>#DIV/0!</v>
      </c>
      <c r="I76" s="98" t="e">
        <f>+'Alloc amt'!I75/'Alloc amt'!$G75</f>
        <v>#DIV/0!</v>
      </c>
      <c r="J76" s="98" t="e">
        <f>+'Alloc amt'!J75/'Alloc amt'!$G75</f>
        <v>#DIV/0!</v>
      </c>
      <c r="K76" s="104"/>
      <c r="L76" s="98" t="e">
        <f>+'Alloc amt'!L75/'Alloc amt'!$G75</f>
        <v>#DIV/0!</v>
      </c>
      <c r="M76" s="98" t="e">
        <f>+'Alloc amt'!M75/'Alloc amt'!$G75</f>
        <v>#DIV/0!</v>
      </c>
      <c r="N76" s="98" t="e">
        <f>+'Alloc amt'!N75/'Alloc amt'!$G75</f>
        <v>#DIV/0!</v>
      </c>
      <c r="O76" s="98"/>
      <c r="P76" s="98" t="e">
        <f>+'Alloc amt'!P75/'Alloc amt'!$G75</f>
        <v>#DIV/0!</v>
      </c>
      <c r="Q76" s="98" t="e">
        <f>+'Alloc amt'!Q75/'Alloc amt'!$G75</f>
        <v>#DIV/0!</v>
      </c>
      <c r="R76" s="98" t="e">
        <f>+'Alloc amt'!R75/'Alloc amt'!$G75</f>
        <v>#DIV/0!</v>
      </c>
      <c r="S76" s="98"/>
      <c r="T76" s="98" t="e">
        <f>+'Alloc amt'!T75/'Alloc amt'!$G75</f>
        <v>#DIV/0!</v>
      </c>
      <c r="U76" s="98" t="e">
        <f>+'Alloc amt'!U75/'Alloc amt'!$G75</f>
        <v>#DIV/0!</v>
      </c>
      <c r="V76" s="98" t="e">
        <f>+'Alloc amt'!V75/'Alloc amt'!$G75</f>
        <v>#DIV/0!</v>
      </c>
      <c r="W76" s="98"/>
      <c r="X76" s="98" t="e">
        <f>+'Alloc amt'!X75/'Alloc amt'!$G75</f>
        <v>#DIV/0!</v>
      </c>
      <c r="Y76" s="98" t="e">
        <f>+'Alloc amt'!Y75/'Alloc amt'!$G75</f>
        <v>#DIV/0!</v>
      </c>
      <c r="Z76" s="98" t="e">
        <f>+'Alloc amt'!Z75/'Alloc amt'!$G75</f>
        <v>#DIV/0!</v>
      </c>
      <c r="AA76" s="98"/>
      <c r="AB76" s="98" t="e">
        <f>+'Alloc amt'!AB75/'Alloc amt'!$G75</f>
        <v>#DIV/0!</v>
      </c>
      <c r="AC76" s="98" t="e">
        <f>+'Alloc amt'!AC75/'Alloc amt'!$G75</f>
        <v>#DIV/0!</v>
      </c>
      <c r="AD76" s="98" t="e">
        <f>+'Alloc amt'!AD75/'Alloc amt'!$G75</f>
        <v>#DIV/0!</v>
      </c>
      <c r="AE76" s="98"/>
      <c r="AF76" s="98" t="e">
        <f>+'Alloc amt'!AF75/'Alloc amt'!$G75</f>
        <v>#DIV/0!</v>
      </c>
      <c r="AG76" s="98" t="e">
        <f>+'Alloc amt'!AG75/'Alloc amt'!$G75</f>
        <v>#DIV/0!</v>
      </c>
      <c r="AH76" s="98" t="e">
        <f>+'Alloc amt'!AH75/'Alloc amt'!$G75</f>
        <v>#DIV/0!</v>
      </c>
      <c r="AI76" s="98"/>
      <c r="AJ76" s="98" t="e">
        <f>+'Alloc amt'!AJ75/'Alloc amt'!$G75</f>
        <v>#DIV/0!</v>
      </c>
      <c r="AK76" s="98" t="e">
        <f>+'Alloc amt'!AK75/'Alloc amt'!$G75</f>
        <v>#DIV/0!</v>
      </c>
      <c r="AL76" s="98" t="e">
        <f>+'Alloc amt'!AL75/'Alloc amt'!$G75</f>
        <v>#DIV/0!</v>
      </c>
      <c r="AM76" s="98"/>
      <c r="AN76" s="98" t="e">
        <f>+'Alloc amt'!AN75/'Alloc amt'!$G75</f>
        <v>#DIV/0!</v>
      </c>
      <c r="AO76" s="98" t="e">
        <f>+'Alloc amt'!AO75/'Alloc amt'!$G75</f>
        <v>#DIV/0!</v>
      </c>
      <c r="AP76" s="98" t="e">
        <f>+'Alloc amt'!AP75/'Alloc amt'!$G75</f>
        <v>#DIV/0!</v>
      </c>
      <c r="AQ76" s="98"/>
      <c r="AR76" s="98" t="e">
        <f>+'Alloc amt'!AR75/'Alloc amt'!$G75</f>
        <v>#DIV/0!</v>
      </c>
      <c r="AS76" s="98" t="e">
        <f>+'Alloc amt'!AS75/'Alloc amt'!$G75</f>
        <v>#DIV/0!</v>
      </c>
      <c r="AT76" s="98" t="e">
        <f>+'Alloc amt'!AT75/'Alloc amt'!$G75</f>
        <v>#DIV/0!</v>
      </c>
      <c r="AU76" s="98"/>
      <c r="AV76" s="98" t="e">
        <f>+'Alloc amt'!AV75/'Alloc amt'!$G75</f>
        <v>#DIV/0!</v>
      </c>
      <c r="AW76" s="98" t="e">
        <f>+'Alloc amt'!AW75/'Alloc amt'!$G75</f>
        <v>#DIV/0!</v>
      </c>
      <c r="AX76" s="98" t="e">
        <f>+'Alloc amt'!AX75/'Alloc amt'!$G75</f>
        <v>#DIV/0!</v>
      </c>
      <c r="AY76" s="98"/>
      <c r="AZ76" s="98" t="e">
        <f>+'Alloc amt'!AZ75/'Alloc amt'!$G75</f>
        <v>#DIV/0!</v>
      </c>
      <c r="BA76" s="98" t="e">
        <f>+'Alloc amt'!BA75/'Alloc amt'!$G75</f>
        <v>#DIV/0!</v>
      </c>
      <c r="BB76" s="98" t="e">
        <f>+'Alloc amt'!BB75/'Alloc amt'!$G75</f>
        <v>#DIV/0!</v>
      </c>
      <c r="BC76" s="98"/>
      <c r="BD76" s="98" t="e">
        <f>+'Alloc amt'!BD75/'Alloc amt'!$G75</f>
        <v>#DIV/0!</v>
      </c>
      <c r="BE76" s="98" t="e">
        <f>+'Alloc amt'!BE75/'Alloc amt'!$G75</f>
        <v>#DIV/0!</v>
      </c>
      <c r="BF76" s="98" t="e">
        <f>+'Alloc amt'!BF75/'Alloc amt'!$G75</f>
        <v>#DIV/0!</v>
      </c>
    </row>
    <row r="77" spans="3:58" x14ac:dyDescent="0.25">
      <c r="C77" s="6" t="str">
        <f>'Alloc amt'!C76</f>
        <v>Memo: Acct 505: Electric Expense</v>
      </c>
      <c r="D77" s="6">
        <f>'Alloc amt'!D76</f>
        <v>0</v>
      </c>
      <c r="E77" s="6">
        <f>'Alloc amt'!E76</f>
        <v>0</v>
      </c>
      <c r="F77" s="103"/>
      <c r="G77" s="101" t="e">
        <f t="shared" si="0"/>
        <v>#DIV/0!</v>
      </c>
      <c r="H77" s="98" t="e">
        <f>+'Alloc amt'!H76/'Alloc amt'!$G76</f>
        <v>#DIV/0!</v>
      </c>
      <c r="I77" s="98" t="e">
        <f>+'Alloc amt'!I76/'Alloc amt'!$G76</f>
        <v>#DIV/0!</v>
      </c>
      <c r="J77" s="98" t="e">
        <f>+'Alloc amt'!J76/'Alloc amt'!$G76</f>
        <v>#DIV/0!</v>
      </c>
      <c r="K77" s="104"/>
      <c r="L77" s="98" t="e">
        <f>+'Alloc amt'!L76/'Alloc amt'!$G76</f>
        <v>#DIV/0!</v>
      </c>
      <c r="M77" s="98" t="e">
        <f>+'Alloc amt'!M76/'Alloc amt'!$G76</f>
        <v>#DIV/0!</v>
      </c>
      <c r="N77" s="98" t="e">
        <f>+'Alloc amt'!N76/'Alloc amt'!$G76</f>
        <v>#DIV/0!</v>
      </c>
      <c r="O77" s="98"/>
      <c r="P77" s="98" t="e">
        <f>+'Alloc amt'!P76/'Alloc amt'!$G76</f>
        <v>#DIV/0!</v>
      </c>
      <c r="Q77" s="98" t="e">
        <f>+'Alloc amt'!Q76/'Alloc amt'!$G76</f>
        <v>#DIV/0!</v>
      </c>
      <c r="R77" s="98" t="e">
        <f>+'Alloc amt'!R76/'Alloc amt'!$G76</f>
        <v>#DIV/0!</v>
      </c>
      <c r="S77" s="98"/>
      <c r="T77" s="98" t="e">
        <f>+'Alloc amt'!T76/'Alloc amt'!$G76</f>
        <v>#DIV/0!</v>
      </c>
      <c r="U77" s="98" t="e">
        <f>+'Alloc amt'!U76/'Alloc amt'!$G76</f>
        <v>#DIV/0!</v>
      </c>
      <c r="V77" s="98" t="e">
        <f>+'Alloc amt'!V76/'Alloc amt'!$G76</f>
        <v>#DIV/0!</v>
      </c>
      <c r="W77" s="98"/>
      <c r="X77" s="98" t="e">
        <f>+'Alloc amt'!X76/'Alloc amt'!$G76</f>
        <v>#DIV/0!</v>
      </c>
      <c r="Y77" s="98" t="e">
        <f>+'Alloc amt'!Y76/'Alloc amt'!$G76</f>
        <v>#DIV/0!</v>
      </c>
      <c r="Z77" s="98" t="e">
        <f>+'Alloc amt'!Z76/'Alloc amt'!$G76</f>
        <v>#DIV/0!</v>
      </c>
      <c r="AA77" s="98"/>
      <c r="AB77" s="98" t="e">
        <f>+'Alloc amt'!AB76/'Alloc amt'!$G76</f>
        <v>#DIV/0!</v>
      </c>
      <c r="AC77" s="98" t="e">
        <f>+'Alloc amt'!AC76/'Alloc amt'!$G76</f>
        <v>#DIV/0!</v>
      </c>
      <c r="AD77" s="98" t="e">
        <f>+'Alloc amt'!AD76/'Alloc amt'!$G76</f>
        <v>#DIV/0!</v>
      </c>
      <c r="AE77" s="98"/>
      <c r="AF77" s="98" t="e">
        <f>+'Alloc amt'!AF76/'Alloc amt'!$G76</f>
        <v>#DIV/0!</v>
      </c>
      <c r="AG77" s="98" t="e">
        <f>+'Alloc amt'!AG76/'Alloc amt'!$G76</f>
        <v>#DIV/0!</v>
      </c>
      <c r="AH77" s="98" t="e">
        <f>+'Alloc amt'!AH76/'Alloc amt'!$G76</f>
        <v>#DIV/0!</v>
      </c>
      <c r="AI77" s="98"/>
      <c r="AJ77" s="98" t="e">
        <f>+'Alloc amt'!AJ76/'Alloc amt'!$G76</f>
        <v>#DIV/0!</v>
      </c>
      <c r="AK77" s="98" t="e">
        <f>+'Alloc amt'!AK76/'Alloc amt'!$G76</f>
        <v>#DIV/0!</v>
      </c>
      <c r="AL77" s="98" t="e">
        <f>+'Alloc amt'!AL76/'Alloc amt'!$G76</f>
        <v>#DIV/0!</v>
      </c>
      <c r="AM77" s="98"/>
      <c r="AN77" s="98" t="e">
        <f>+'Alloc amt'!AN76/'Alloc amt'!$G76</f>
        <v>#DIV/0!</v>
      </c>
      <c r="AO77" s="98" t="e">
        <f>+'Alloc amt'!AO76/'Alloc amt'!$G76</f>
        <v>#DIV/0!</v>
      </c>
      <c r="AP77" s="98" t="e">
        <f>+'Alloc amt'!AP76/'Alloc amt'!$G76</f>
        <v>#DIV/0!</v>
      </c>
      <c r="AQ77" s="98"/>
      <c r="AR77" s="98" t="e">
        <f>+'Alloc amt'!AR76/'Alloc amt'!$G76</f>
        <v>#DIV/0!</v>
      </c>
      <c r="AS77" s="98" t="e">
        <f>+'Alloc amt'!AS76/'Alloc amt'!$G76</f>
        <v>#DIV/0!</v>
      </c>
      <c r="AT77" s="98" t="e">
        <f>+'Alloc amt'!AT76/'Alloc amt'!$G76</f>
        <v>#DIV/0!</v>
      </c>
      <c r="AU77" s="98"/>
      <c r="AV77" s="98" t="e">
        <f>+'Alloc amt'!AV76/'Alloc amt'!$G76</f>
        <v>#DIV/0!</v>
      </c>
      <c r="AW77" s="98" t="e">
        <f>+'Alloc amt'!AW76/'Alloc amt'!$G76</f>
        <v>#DIV/0!</v>
      </c>
      <c r="AX77" s="98" t="e">
        <f>+'Alloc amt'!AX76/'Alloc amt'!$G76</f>
        <v>#DIV/0!</v>
      </c>
      <c r="AY77" s="98"/>
      <c r="AZ77" s="98" t="e">
        <f>+'Alloc amt'!AZ76/'Alloc amt'!$G76</f>
        <v>#DIV/0!</v>
      </c>
      <c r="BA77" s="98" t="e">
        <f>+'Alloc amt'!BA76/'Alloc amt'!$G76</f>
        <v>#DIV/0!</v>
      </c>
      <c r="BB77" s="98" t="e">
        <f>+'Alloc amt'!BB76/'Alloc amt'!$G76</f>
        <v>#DIV/0!</v>
      </c>
      <c r="BC77" s="98"/>
      <c r="BD77" s="98" t="e">
        <f>+'Alloc amt'!BD76/'Alloc amt'!$G76</f>
        <v>#DIV/0!</v>
      </c>
      <c r="BE77" s="98" t="e">
        <f>+'Alloc amt'!BE76/'Alloc amt'!$G76</f>
        <v>#DIV/0!</v>
      </c>
      <c r="BF77" s="98" t="e">
        <f>+'Alloc amt'!BF76/'Alloc amt'!$G76</f>
        <v>#DIV/0!</v>
      </c>
    </row>
    <row r="78" spans="3:58" x14ac:dyDescent="0.25">
      <c r="C78" s="6" t="str">
        <f>'Alloc amt'!C77</f>
        <v>Demand</v>
      </c>
      <c r="D78" s="6" t="str">
        <f>'Alloc amt'!D77</f>
        <v>Production Plant</v>
      </c>
      <c r="E78" s="6">
        <f>'Alloc amt'!E77</f>
        <v>0</v>
      </c>
      <c r="F78" s="103"/>
      <c r="G78" s="101">
        <f t="shared" si="0"/>
        <v>1</v>
      </c>
      <c r="H78" s="98">
        <f>+'Alloc amt'!H77/'Alloc amt'!$G77</f>
        <v>1</v>
      </c>
      <c r="I78" s="98">
        <f>+'Alloc amt'!I77/'Alloc amt'!$G77</f>
        <v>0</v>
      </c>
      <c r="J78" s="98">
        <f>+'Alloc amt'!J77/'Alloc amt'!$G77</f>
        <v>0</v>
      </c>
      <c r="K78" s="104"/>
      <c r="L78" s="98">
        <f>+'Alloc amt'!L77/'Alloc amt'!$G77</f>
        <v>0.3910502904467173</v>
      </c>
      <c r="M78" s="98">
        <f>+'Alloc amt'!M77/'Alloc amt'!$G77</f>
        <v>0</v>
      </c>
      <c r="N78" s="98">
        <f>+'Alloc amt'!N77/'Alloc amt'!$G77</f>
        <v>0</v>
      </c>
      <c r="O78" s="98"/>
      <c r="P78" s="98">
        <f>+'Alloc amt'!P77/'Alloc amt'!$G77</f>
        <v>0.1413158626340664</v>
      </c>
      <c r="Q78" s="98">
        <f>+'Alloc amt'!Q77/'Alloc amt'!$G77</f>
        <v>0</v>
      </c>
      <c r="R78" s="98">
        <f>+'Alloc amt'!R77/'Alloc amt'!$G77</f>
        <v>0</v>
      </c>
      <c r="S78" s="98"/>
      <c r="T78" s="98">
        <f>+'Alloc amt'!T77/'Alloc amt'!$G77</f>
        <v>1.1654448882840965E-2</v>
      </c>
      <c r="U78" s="98">
        <f>+'Alloc amt'!U77/'Alloc amt'!$G77</f>
        <v>0</v>
      </c>
      <c r="V78" s="98">
        <f>+'Alloc amt'!V77/'Alloc amt'!$G77</f>
        <v>0</v>
      </c>
      <c r="W78" s="98"/>
      <c r="X78" s="98">
        <f>+'Alloc amt'!X77/'Alloc amt'!$G77</f>
        <v>0.1645069721844227</v>
      </c>
      <c r="Y78" s="98">
        <f>+'Alloc amt'!Y77/'Alloc amt'!$G77</f>
        <v>0</v>
      </c>
      <c r="Z78" s="98">
        <f>+'Alloc amt'!Z77/'Alloc amt'!$G77</f>
        <v>0</v>
      </c>
      <c r="AA78" s="98"/>
      <c r="AB78" s="98">
        <f>+'Alloc amt'!AB77/'Alloc amt'!$G77</f>
        <v>0.12442093557496745</v>
      </c>
      <c r="AC78" s="98">
        <f>+'Alloc amt'!AC77/'Alloc amt'!$G77</f>
        <v>0</v>
      </c>
      <c r="AD78" s="98">
        <f>+'Alloc amt'!AD77/'Alloc amt'!$G77</f>
        <v>0</v>
      </c>
      <c r="AE78" s="98"/>
      <c r="AF78" s="98">
        <f>+'Alloc amt'!AF77/'Alloc amt'!$G77</f>
        <v>8.4036404606177659E-2</v>
      </c>
      <c r="AG78" s="98">
        <f>+'Alloc amt'!AG77/'Alloc amt'!$G77</f>
        <v>0</v>
      </c>
      <c r="AH78" s="98">
        <f>+'Alloc amt'!AH77/'Alloc amt'!$G77</f>
        <v>0</v>
      </c>
      <c r="AI78" s="98"/>
      <c r="AJ78" s="98">
        <f>+'Alloc amt'!AJ77/'Alloc amt'!$G77</f>
        <v>7.1959088714279446E-2</v>
      </c>
      <c r="AK78" s="98">
        <f>+'Alloc amt'!AK77/'Alloc amt'!$G77</f>
        <v>0</v>
      </c>
      <c r="AL78" s="98">
        <f>+'Alloc amt'!AL77/'Alloc amt'!$G77</f>
        <v>0</v>
      </c>
      <c r="AM78" s="98"/>
      <c r="AN78" s="98">
        <f>+'Alloc amt'!AN77/'Alloc amt'!$G77</f>
        <v>7.7699983904715927E-3</v>
      </c>
      <c r="AO78" s="98">
        <f>+'Alloc amt'!AO77/'Alloc amt'!$G77</f>
        <v>0</v>
      </c>
      <c r="AP78" s="98">
        <f>+'Alloc amt'!AP77/'Alloc amt'!$G77</f>
        <v>0</v>
      </c>
      <c r="AQ78" s="98"/>
      <c r="AR78" s="98">
        <f>+'Alloc amt'!AR77/'Alloc amt'!$G77</f>
        <v>3.1451648303410739E-3</v>
      </c>
      <c r="AS78" s="98">
        <f>+'Alloc amt'!AS77/'Alloc amt'!$G77</f>
        <v>0</v>
      </c>
      <c r="AT78" s="98">
        <f>+'Alloc amt'!AT77/'Alloc amt'!$G77</f>
        <v>0</v>
      </c>
      <c r="AU78" s="98"/>
      <c r="AV78" s="98">
        <f>+'Alloc amt'!AV77/'Alloc amt'!$G77</f>
        <v>0</v>
      </c>
      <c r="AW78" s="98">
        <f>+'Alloc amt'!AW77/'Alloc amt'!$G77</f>
        <v>0</v>
      </c>
      <c r="AX78" s="98">
        <f>+'Alloc amt'!AX77/'Alloc amt'!$G77</f>
        <v>0</v>
      </c>
      <c r="AY78" s="98"/>
      <c r="AZ78" s="98">
        <f>+'Alloc amt'!AZ77/'Alloc amt'!$G77</f>
        <v>0</v>
      </c>
      <c r="BA78" s="98">
        <f>+'Alloc amt'!BA77/'Alloc amt'!$G77</f>
        <v>0</v>
      </c>
      <c r="BB78" s="98">
        <f>+'Alloc amt'!BB77/'Alloc amt'!$G77</f>
        <v>0</v>
      </c>
      <c r="BC78" s="98"/>
      <c r="BD78" s="98">
        <f>+'Alloc amt'!BD77/'Alloc amt'!$G77</f>
        <v>1.4083373571543539E-4</v>
      </c>
      <c r="BE78" s="98">
        <f>+'Alloc amt'!BE77/'Alloc amt'!$G77</f>
        <v>0</v>
      </c>
      <c r="BF78" s="98">
        <f>+'Alloc amt'!BF77/'Alloc amt'!$G77</f>
        <v>0</v>
      </c>
    </row>
    <row r="79" spans="3:58" x14ac:dyDescent="0.25">
      <c r="C79" s="6" t="str">
        <f>'Alloc amt'!C78</f>
        <v>Energy</v>
      </c>
      <c r="D79" s="6" t="str">
        <f>'Alloc amt'!D78</f>
        <v>Energy @ Source</v>
      </c>
      <c r="E79" s="6">
        <f>'Alloc amt'!E78</f>
        <v>0</v>
      </c>
      <c r="F79" s="103"/>
      <c r="G79" s="101" t="e">
        <f t="shared" si="0"/>
        <v>#DIV/0!</v>
      </c>
      <c r="H79" s="98" t="e">
        <f>+'Alloc amt'!H78/'Alloc amt'!$G78</f>
        <v>#DIV/0!</v>
      </c>
      <c r="I79" s="98" t="e">
        <f>+'Alloc amt'!I78/'Alloc amt'!$G78</f>
        <v>#DIV/0!</v>
      </c>
      <c r="J79" s="98" t="e">
        <f>+'Alloc amt'!J78/'Alloc amt'!$G78</f>
        <v>#DIV/0!</v>
      </c>
      <c r="K79" s="104"/>
      <c r="L79" s="98" t="e">
        <f>+'Alloc amt'!L78/'Alloc amt'!$G78</f>
        <v>#DIV/0!</v>
      </c>
      <c r="M79" s="98" t="e">
        <f>+'Alloc amt'!M78/'Alloc amt'!$G78</f>
        <v>#DIV/0!</v>
      </c>
      <c r="N79" s="98" t="e">
        <f>+'Alloc amt'!N78/'Alloc amt'!$G78</f>
        <v>#DIV/0!</v>
      </c>
      <c r="O79" s="98"/>
      <c r="P79" s="98" t="e">
        <f>+'Alloc amt'!P78/'Alloc amt'!$G78</f>
        <v>#DIV/0!</v>
      </c>
      <c r="Q79" s="98" t="e">
        <f>+'Alloc amt'!Q78/'Alloc amt'!$G78</f>
        <v>#DIV/0!</v>
      </c>
      <c r="R79" s="98" t="e">
        <f>+'Alloc amt'!R78/'Alloc amt'!$G78</f>
        <v>#DIV/0!</v>
      </c>
      <c r="S79" s="98"/>
      <c r="T79" s="98" t="e">
        <f>+'Alloc amt'!T78/'Alloc amt'!$G78</f>
        <v>#DIV/0!</v>
      </c>
      <c r="U79" s="98" t="e">
        <f>+'Alloc amt'!U78/'Alloc amt'!$G78</f>
        <v>#DIV/0!</v>
      </c>
      <c r="V79" s="98" t="e">
        <f>+'Alloc amt'!V78/'Alloc amt'!$G78</f>
        <v>#DIV/0!</v>
      </c>
      <c r="W79" s="98"/>
      <c r="X79" s="98" t="e">
        <f>+'Alloc amt'!X78/'Alloc amt'!$G78</f>
        <v>#DIV/0!</v>
      </c>
      <c r="Y79" s="98" t="e">
        <f>+'Alloc amt'!Y78/'Alloc amt'!$G78</f>
        <v>#DIV/0!</v>
      </c>
      <c r="Z79" s="98" t="e">
        <f>+'Alloc amt'!Z78/'Alloc amt'!$G78</f>
        <v>#DIV/0!</v>
      </c>
      <c r="AA79" s="98"/>
      <c r="AB79" s="98" t="e">
        <f>+'Alloc amt'!AB78/'Alloc amt'!$G78</f>
        <v>#DIV/0!</v>
      </c>
      <c r="AC79" s="98" t="e">
        <f>+'Alloc amt'!AC78/'Alloc amt'!$G78</f>
        <v>#DIV/0!</v>
      </c>
      <c r="AD79" s="98" t="e">
        <f>+'Alloc amt'!AD78/'Alloc amt'!$G78</f>
        <v>#DIV/0!</v>
      </c>
      <c r="AE79" s="98"/>
      <c r="AF79" s="98" t="e">
        <f>+'Alloc amt'!AF78/'Alloc amt'!$G78</f>
        <v>#DIV/0!</v>
      </c>
      <c r="AG79" s="98" t="e">
        <f>+'Alloc amt'!AG78/'Alloc amt'!$G78</f>
        <v>#DIV/0!</v>
      </c>
      <c r="AH79" s="98" t="e">
        <f>+'Alloc amt'!AH78/'Alloc amt'!$G78</f>
        <v>#DIV/0!</v>
      </c>
      <c r="AI79" s="98"/>
      <c r="AJ79" s="98" t="e">
        <f>+'Alloc amt'!AJ78/'Alloc amt'!$G78</f>
        <v>#DIV/0!</v>
      </c>
      <c r="AK79" s="98" t="e">
        <f>+'Alloc amt'!AK78/'Alloc amt'!$G78</f>
        <v>#DIV/0!</v>
      </c>
      <c r="AL79" s="98" t="e">
        <f>+'Alloc amt'!AL78/'Alloc amt'!$G78</f>
        <v>#DIV/0!</v>
      </c>
      <c r="AM79" s="98"/>
      <c r="AN79" s="98" t="e">
        <f>+'Alloc amt'!AN78/'Alloc amt'!$G78</f>
        <v>#DIV/0!</v>
      </c>
      <c r="AO79" s="98" t="e">
        <f>+'Alloc amt'!AO78/'Alloc amt'!$G78</f>
        <v>#DIV/0!</v>
      </c>
      <c r="AP79" s="98" t="e">
        <f>+'Alloc amt'!AP78/'Alloc amt'!$G78</f>
        <v>#DIV/0!</v>
      </c>
      <c r="AQ79" s="98"/>
      <c r="AR79" s="98" t="e">
        <f>+'Alloc amt'!AR78/'Alloc amt'!$G78</f>
        <v>#DIV/0!</v>
      </c>
      <c r="AS79" s="98" t="e">
        <f>+'Alloc amt'!AS78/'Alloc amt'!$G78</f>
        <v>#DIV/0!</v>
      </c>
      <c r="AT79" s="98" t="e">
        <f>+'Alloc amt'!AT78/'Alloc amt'!$G78</f>
        <v>#DIV/0!</v>
      </c>
      <c r="AU79" s="98"/>
      <c r="AV79" s="98" t="e">
        <f>+'Alloc amt'!AV78/'Alloc amt'!$G78</f>
        <v>#DIV/0!</v>
      </c>
      <c r="AW79" s="98" t="e">
        <f>+'Alloc amt'!AW78/'Alloc amt'!$G78</f>
        <v>#DIV/0!</v>
      </c>
      <c r="AX79" s="98" t="e">
        <f>+'Alloc amt'!AX78/'Alloc amt'!$G78</f>
        <v>#DIV/0!</v>
      </c>
      <c r="AY79" s="98"/>
      <c r="AZ79" s="98" t="e">
        <f>+'Alloc amt'!AZ78/'Alloc amt'!$G78</f>
        <v>#DIV/0!</v>
      </c>
      <c r="BA79" s="98" t="e">
        <f>+'Alloc amt'!BA78/'Alloc amt'!$G78</f>
        <v>#DIV/0!</v>
      </c>
      <c r="BB79" s="98" t="e">
        <f>+'Alloc amt'!BB78/'Alloc amt'!$G78</f>
        <v>#DIV/0!</v>
      </c>
      <c r="BC79" s="98"/>
      <c r="BD79" s="98" t="e">
        <f>+'Alloc amt'!BD78/'Alloc amt'!$G78</f>
        <v>#DIV/0!</v>
      </c>
      <c r="BE79" s="98" t="e">
        <f>+'Alloc amt'!BE78/'Alloc amt'!$G78</f>
        <v>#DIV/0!</v>
      </c>
      <c r="BF79" s="98" t="e">
        <f>+'Alloc amt'!BF78/'Alloc amt'!$G78</f>
        <v>#DIV/0!</v>
      </c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2017-04-12T18:47:48Z</dcterms:modified>
</cp:coreProperties>
</file>